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imanshu Sharma\Downloads\"/>
    </mc:Choice>
  </mc:AlternateContent>
  <bookViews>
    <workbookView showSheetTabs="0" xWindow="0" yWindow="0" windowWidth="20490" windowHeight="7905"/>
  </bookViews>
  <sheets>
    <sheet name="Home" sheetId="8" r:id="rId1"/>
    <sheet name="Monthly-client" sheetId="7" r:id="rId2"/>
    <sheet name="Region-client" sheetId="4" r:id="rId3"/>
    <sheet name="monthly-regional" sheetId="5" r:id="rId4"/>
    <sheet name="quarter-region" sheetId="6" r:id="rId5"/>
    <sheet name="Data" sheetId="2" r:id="rId6"/>
    <sheet name="chartdata" sheetId="10" r:id="rId7"/>
    <sheet name="regional" sheetId="3" r:id="rId8"/>
  </sheets>
  <definedNames>
    <definedName name="_xlnm._FilterDatabase" localSheetId="5" hidden="1">Data!$A$1:$F$193</definedName>
    <definedName name="Choose">'monthly-regional'!$R$9:$R$10</definedName>
    <definedName name="Country">'Region-client'!$Q$7:$Q$16</definedName>
    <definedName name="Month">'Monthly-client'!$R$5:$R$17</definedName>
  </definedNames>
  <calcPr calcId="152511"/>
</workbook>
</file>

<file path=xl/calcChain.xml><?xml version="1.0" encoding="utf-8"?>
<calcChain xmlns="http://schemas.openxmlformats.org/spreadsheetml/2006/main">
  <c r="L12" i="8" l="1"/>
  <c r="K12" i="8"/>
  <c r="J12" i="8"/>
  <c r="I12" i="8"/>
  <c r="H12" i="8"/>
  <c r="G12" i="8"/>
  <c r="F12" i="8"/>
  <c r="E12" i="8"/>
  <c r="D12" i="8"/>
  <c r="L11" i="8"/>
  <c r="K11" i="8"/>
  <c r="J11" i="8"/>
  <c r="I11" i="8"/>
  <c r="H11" i="8"/>
  <c r="G11" i="8"/>
  <c r="F11" i="8"/>
  <c r="E11" i="8"/>
  <c r="D11" i="8"/>
  <c r="Q3" i="10" l="1"/>
  <c r="S2" i="10" s="1"/>
  <c r="R35" i="10" l="1"/>
  <c r="R27" i="10"/>
  <c r="R19" i="10"/>
  <c r="R15" i="10"/>
  <c r="R7" i="10"/>
  <c r="S34" i="10"/>
  <c r="S26" i="10"/>
  <c r="S22" i="10"/>
  <c r="S18" i="10"/>
  <c r="S14" i="10"/>
  <c r="S10" i="10"/>
  <c r="R5" i="10"/>
  <c r="R34" i="10"/>
  <c r="R30" i="10"/>
  <c r="R26" i="10"/>
  <c r="R22" i="10"/>
  <c r="R18" i="10"/>
  <c r="R14" i="10"/>
  <c r="R10" i="10"/>
  <c r="R6" i="10"/>
  <c r="S33" i="10"/>
  <c r="S29" i="10"/>
  <c r="S25" i="10"/>
  <c r="S21" i="10"/>
  <c r="S17" i="10"/>
  <c r="S13" i="10"/>
  <c r="S9" i="10"/>
  <c r="S5" i="10"/>
  <c r="R33" i="10"/>
  <c r="R29" i="10"/>
  <c r="R25" i="10"/>
  <c r="R21" i="10"/>
  <c r="R17" i="10"/>
  <c r="R13" i="10"/>
  <c r="R9" i="10"/>
  <c r="S36" i="10"/>
  <c r="S32" i="10"/>
  <c r="S28" i="10"/>
  <c r="S24" i="10"/>
  <c r="S20" i="10"/>
  <c r="S16" i="10"/>
  <c r="S12" i="10"/>
  <c r="S8" i="10"/>
  <c r="R32" i="10"/>
  <c r="R24" i="10"/>
  <c r="R12" i="10"/>
  <c r="R8" i="10"/>
  <c r="S35" i="10"/>
  <c r="S31" i="10"/>
  <c r="S27" i="10"/>
  <c r="S23" i="10"/>
  <c r="S19" i="10"/>
  <c r="S15" i="10"/>
  <c r="S11" i="10"/>
  <c r="S7" i="10"/>
  <c r="R36" i="10"/>
  <c r="R28" i="10"/>
  <c r="R20" i="10"/>
  <c r="R16" i="10"/>
  <c r="R31" i="10"/>
  <c r="R23" i="10"/>
  <c r="R11" i="10"/>
  <c r="S30" i="10"/>
  <c r="S6" i="10"/>
  <c r="G1" i="10"/>
  <c r="V5" i="10" l="1"/>
  <c r="V6" i="10" s="1"/>
  <c r="I16" i="8" s="1"/>
  <c r="E48" i="5"/>
  <c r="F48" i="5"/>
  <c r="G48" i="5"/>
  <c r="H48" i="5"/>
  <c r="I48" i="5"/>
  <c r="J48" i="5"/>
  <c r="K48" i="5"/>
  <c r="L48" i="5"/>
  <c r="M48" i="5"/>
  <c r="N48" i="5"/>
  <c r="O48" i="5"/>
  <c r="E49" i="5"/>
  <c r="F49" i="5"/>
  <c r="G49" i="5"/>
  <c r="H49" i="5"/>
  <c r="I49" i="5"/>
  <c r="J49" i="5"/>
  <c r="K49" i="5"/>
  <c r="L49" i="5"/>
  <c r="M49" i="5"/>
  <c r="N49" i="5"/>
  <c r="O49" i="5"/>
  <c r="E50" i="5"/>
  <c r="F50" i="5"/>
  <c r="G50" i="5"/>
  <c r="H50" i="5"/>
  <c r="I50" i="5"/>
  <c r="J50" i="5"/>
  <c r="K50" i="5"/>
  <c r="L50" i="5"/>
  <c r="M50" i="5"/>
  <c r="N50" i="5"/>
  <c r="O50" i="5"/>
  <c r="E51" i="5"/>
  <c r="F51" i="5"/>
  <c r="G51" i="5"/>
  <c r="H51" i="5"/>
  <c r="I51" i="5"/>
  <c r="J51" i="5"/>
  <c r="K51" i="5"/>
  <c r="L51" i="5"/>
  <c r="M51" i="5"/>
  <c r="N51" i="5"/>
  <c r="O51" i="5"/>
  <c r="E52" i="5"/>
  <c r="F52" i="5"/>
  <c r="G52" i="5"/>
  <c r="H52" i="5"/>
  <c r="I52" i="5"/>
  <c r="J52" i="5"/>
  <c r="K52" i="5"/>
  <c r="L52" i="5"/>
  <c r="M52" i="5"/>
  <c r="N52" i="5"/>
  <c r="O52" i="5"/>
  <c r="E53" i="5"/>
  <c r="F53" i="5"/>
  <c r="G53" i="5"/>
  <c r="H53" i="5"/>
  <c r="I53" i="5"/>
  <c r="J53" i="5"/>
  <c r="K53" i="5"/>
  <c r="L53" i="5"/>
  <c r="M53" i="5"/>
  <c r="N53" i="5"/>
  <c r="O53" i="5"/>
  <c r="E54" i="5"/>
  <c r="F54" i="5"/>
  <c r="G54" i="5"/>
  <c r="H54" i="5"/>
  <c r="I54" i="5"/>
  <c r="J54" i="5"/>
  <c r="K54" i="5"/>
  <c r="L54" i="5"/>
  <c r="M54" i="5"/>
  <c r="N54" i="5"/>
  <c r="O54" i="5"/>
  <c r="E55" i="5"/>
  <c r="F55" i="5"/>
  <c r="G55" i="5"/>
  <c r="H55" i="5"/>
  <c r="I55" i="5"/>
  <c r="J55" i="5"/>
  <c r="K55" i="5"/>
  <c r="L55" i="5"/>
  <c r="M55" i="5"/>
  <c r="N55" i="5"/>
  <c r="O55" i="5"/>
  <c r="E56" i="5"/>
  <c r="F56" i="5"/>
  <c r="G56" i="5"/>
  <c r="H56" i="5"/>
  <c r="I56" i="5"/>
  <c r="J56" i="5"/>
  <c r="K56" i="5"/>
  <c r="L56" i="5"/>
  <c r="M56" i="5"/>
  <c r="N56" i="5"/>
  <c r="O56" i="5"/>
  <c r="D49" i="5"/>
  <c r="D50" i="5"/>
  <c r="D51" i="5"/>
  <c r="D52" i="5"/>
  <c r="D53" i="5"/>
  <c r="D54" i="5"/>
  <c r="D55" i="5"/>
  <c r="D56" i="5"/>
  <c r="D48" i="5"/>
  <c r="E34" i="5"/>
  <c r="F34" i="5"/>
  <c r="G34" i="5"/>
  <c r="H34" i="5"/>
  <c r="I34" i="5"/>
  <c r="J34" i="5"/>
  <c r="K34" i="5"/>
  <c r="L34" i="5"/>
  <c r="M34" i="5"/>
  <c r="N34" i="5"/>
  <c r="O34" i="5"/>
  <c r="E35" i="5"/>
  <c r="F35" i="5"/>
  <c r="G35" i="5"/>
  <c r="H35" i="5"/>
  <c r="I35" i="5"/>
  <c r="J35" i="5"/>
  <c r="K35" i="5"/>
  <c r="L35" i="5"/>
  <c r="M35" i="5"/>
  <c r="N35" i="5"/>
  <c r="O35" i="5"/>
  <c r="E36" i="5"/>
  <c r="F36" i="5"/>
  <c r="G36" i="5"/>
  <c r="H36" i="5"/>
  <c r="I36" i="5"/>
  <c r="J36" i="5"/>
  <c r="K36" i="5"/>
  <c r="L36" i="5"/>
  <c r="M36" i="5"/>
  <c r="N36" i="5"/>
  <c r="O36" i="5"/>
  <c r="E37" i="5"/>
  <c r="F37" i="5"/>
  <c r="G37" i="5"/>
  <c r="H37" i="5"/>
  <c r="I37" i="5"/>
  <c r="J37" i="5"/>
  <c r="K37" i="5"/>
  <c r="L37" i="5"/>
  <c r="M37" i="5"/>
  <c r="N37" i="5"/>
  <c r="O37" i="5"/>
  <c r="E38" i="5"/>
  <c r="F38" i="5"/>
  <c r="G38" i="5"/>
  <c r="H38" i="5"/>
  <c r="I38" i="5"/>
  <c r="J38" i="5"/>
  <c r="K38" i="5"/>
  <c r="L38" i="5"/>
  <c r="M38" i="5"/>
  <c r="N38" i="5"/>
  <c r="O38" i="5"/>
  <c r="E39" i="5"/>
  <c r="F39" i="5"/>
  <c r="G39" i="5"/>
  <c r="H39" i="5"/>
  <c r="I39" i="5"/>
  <c r="J39" i="5"/>
  <c r="K39" i="5"/>
  <c r="L39" i="5"/>
  <c r="M39" i="5"/>
  <c r="N39" i="5"/>
  <c r="O39" i="5"/>
  <c r="E40" i="5"/>
  <c r="F40" i="5"/>
  <c r="G40" i="5"/>
  <c r="H40" i="5"/>
  <c r="I40" i="5"/>
  <c r="J40" i="5"/>
  <c r="K40" i="5"/>
  <c r="L40" i="5"/>
  <c r="M40" i="5"/>
  <c r="N40" i="5"/>
  <c r="O40" i="5"/>
  <c r="E41" i="5"/>
  <c r="F41" i="5"/>
  <c r="G41" i="5"/>
  <c r="H41" i="5"/>
  <c r="I41" i="5"/>
  <c r="J41" i="5"/>
  <c r="K41" i="5"/>
  <c r="L41" i="5"/>
  <c r="M41" i="5"/>
  <c r="N41" i="5"/>
  <c r="O41" i="5"/>
  <c r="E42" i="5"/>
  <c r="F42" i="5"/>
  <c r="G42" i="5"/>
  <c r="H42" i="5"/>
  <c r="I42" i="5"/>
  <c r="J42" i="5"/>
  <c r="K42" i="5"/>
  <c r="L42" i="5"/>
  <c r="M42" i="5"/>
  <c r="N42" i="5"/>
  <c r="O42" i="5"/>
  <c r="D35" i="5"/>
  <c r="D36" i="5"/>
  <c r="D37" i="5"/>
  <c r="D38" i="5"/>
  <c r="D39" i="5"/>
  <c r="D40" i="5"/>
  <c r="D41" i="5"/>
  <c r="D42" i="5"/>
  <c r="D34" i="5"/>
  <c r="G10" i="10" l="1"/>
  <c r="J9" i="8" s="1"/>
  <c r="G6" i="10"/>
  <c r="F9" i="8" s="1"/>
  <c r="H10" i="10"/>
  <c r="J10" i="8" s="1"/>
  <c r="H6" i="10"/>
  <c r="F10" i="8" s="1"/>
  <c r="G11" i="10"/>
  <c r="K9" i="8" s="1"/>
  <c r="G7" i="10"/>
  <c r="G9" i="8" s="1"/>
  <c r="H11" i="10"/>
  <c r="K10" i="8" s="1"/>
  <c r="H7" i="10"/>
  <c r="G10" i="8" s="1"/>
  <c r="G12" i="10"/>
  <c r="L9" i="8" s="1"/>
  <c r="G8" i="10"/>
  <c r="H9" i="8" s="1"/>
  <c r="G4" i="10"/>
  <c r="P51" i="5"/>
  <c r="H12" i="10"/>
  <c r="L10" i="8" s="1"/>
  <c r="H8" i="10"/>
  <c r="H10" i="8" s="1"/>
  <c r="E57" i="5"/>
  <c r="H4" i="10"/>
  <c r="D10" i="8" s="1"/>
  <c r="G9" i="10"/>
  <c r="I9" i="8" s="1"/>
  <c r="G5" i="10"/>
  <c r="E9" i="8" s="1"/>
  <c r="H9" i="10"/>
  <c r="I10" i="8" s="1"/>
  <c r="H5" i="10"/>
  <c r="E10" i="8" s="1"/>
  <c r="G57" i="5"/>
  <c r="M43" i="5"/>
  <c r="L57" i="5"/>
  <c r="P55" i="5"/>
  <c r="P54" i="5"/>
  <c r="P53" i="5"/>
  <c r="O57" i="5"/>
  <c r="K57" i="5"/>
  <c r="N57" i="5"/>
  <c r="J57" i="5"/>
  <c r="P50" i="5"/>
  <c r="M57" i="5"/>
  <c r="I57" i="5"/>
  <c r="P49" i="5"/>
  <c r="H57" i="5"/>
  <c r="F43" i="5"/>
  <c r="I43" i="5"/>
  <c r="E43" i="5"/>
  <c r="L43" i="5"/>
  <c r="H43" i="5"/>
  <c r="P56" i="5"/>
  <c r="P52" i="5"/>
  <c r="F57" i="5"/>
  <c r="D57" i="5"/>
  <c r="P48" i="5"/>
  <c r="D43" i="5"/>
  <c r="G43" i="5"/>
  <c r="P38" i="5"/>
  <c r="P36" i="5"/>
  <c r="P35" i="5"/>
  <c r="J43" i="5"/>
  <c r="P42" i="5"/>
  <c r="P41" i="5"/>
  <c r="P39" i="5"/>
  <c r="K43" i="5"/>
  <c r="O43" i="5"/>
  <c r="P37" i="5"/>
  <c r="P40" i="5"/>
  <c r="N43" i="5"/>
  <c r="P34" i="5"/>
  <c r="D9" i="8" l="1"/>
  <c r="K8" i="10"/>
  <c r="K9" i="10" s="1"/>
  <c r="F16" i="8" s="1"/>
  <c r="K4" i="10"/>
  <c r="K5" i="10" s="1"/>
  <c r="C16" i="8" s="1"/>
  <c r="P57" i="5"/>
  <c r="P43" i="5"/>
  <c r="K4" i="8"/>
  <c r="N8" i="7" l="1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G4" i="7"/>
  <c r="K17" i="6" l="1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E10" i="6"/>
  <c r="E11" i="6"/>
  <c r="E12" i="6"/>
  <c r="E13" i="6"/>
  <c r="E14" i="6"/>
  <c r="E15" i="6"/>
  <c r="E16" i="6"/>
  <c r="E17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E9" i="6"/>
  <c r="D10" i="6"/>
  <c r="L10" i="6" s="1"/>
  <c r="D11" i="6"/>
  <c r="D12" i="6"/>
  <c r="D13" i="6"/>
  <c r="D14" i="6"/>
  <c r="L14" i="6" s="1"/>
  <c r="D15" i="6"/>
  <c r="D16" i="6"/>
  <c r="D17" i="6"/>
  <c r="D9" i="6"/>
  <c r="E19" i="6" l="1"/>
  <c r="L15" i="6"/>
  <c r="K19" i="6"/>
  <c r="H19" i="6"/>
  <c r="L9" i="6"/>
  <c r="D19" i="6"/>
  <c r="M15" i="6"/>
  <c r="M11" i="6"/>
  <c r="I19" i="6"/>
  <c r="F19" i="6"/>
  <c r="J19" i="6"/>
  <c r="G19" i="6"/>
  <c r="L13" i="6"/>
  <c r="M9" i="6"/>
  <c r="M14" i="6"/>
  <c r="M10" i="6"/>
  <c r="L17" i="6"/>
  <c r="L16" i="6"/>
  <c r="L12" i="6"/>
  <c r="M17" i="6"/>
  <c r="M13" i="6"/>
  <c r="L11" i="6"/>
  <c r="M16" i="6"/>
  <c r="M12" i="6"/>
  <c r="D11" i="5"/>
  <c r="E11" i="5"/>
  <c r="F11" i="5"/>
  <c r="G11" i="5"/>
  <c r="H11" i="5"/>
  <c r="I11" i="5"/>
  <c r="J11" i="5"/>
  <c r="K11" i="5"/>
  <c r="L11" i="5"/>
  <c r="M11" i="5"/>
  <c r="N11" i="5"/>
  <c r="O11" i="5"/>
  <c r="D12" i="5"/>
  <c r="E12" i="5"/>
  <c r="F12" i="5"/>
  <c r="G12" i="5"/>
  <c r="H12" i="5"/>
  <c r="I12" i="5"/>
  <c r="J12" i="5"/>
  <c r="K12" i="5"/>
  <c r="L12" i="5"/>
  <c r="M12" i="5"/>
  <c r="N12" i="5"/>
  <c r="O12" i="5"/>
  <c r="D13" i="5"/>
  <c r="E13" i="5"/>
  <c r="F13" i="5"/>
  <c r="G13" i="5"/>
  <c r="H13" i="5"/>
  <c r="I13" i="5"/>
  <c r="J13" i="5"/>
  <c r="K13" i="5"/>
  <c r="L13" i="5"/>
  <c r="M13" i="5"/>
  <c r="N13" i="5"/>
  <c r="O13" i="5"/>
  <c r="D14" i="5"/>
  <c r="E14" i="5"/>
  <c r="F14" i="5"/>
  <c r="G14" i="5"/>
  <c r="H14" i="5"/>
  <c r="I14" i="5"/>
  <c r="J14" i="5"/>
  <c r="K14" i="5"/>
  <c r="L14" i="5"/>
  <c r="M14" i="5"/>
  <c r="N14" i="5"/>
  <c r="O14" i="5"/>
  <c r="D15" i="5"/>
  <c r="E15" i="5"/>
  <c r="F15" i="5"/>
  <c r="G15" i="5"/>
  <c r="H15" i="5"/>
  <c r="I15" i="5"/>
  <c r="J15" i="5"/>
  <c r="K15" i="5"/>
  <c r="L15" i="5"/>
  <c r="M15" i="5"/>
  <c r="N15" i="5"/>
  <c r="O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D18" i="5"/>
  <c r="E18" i="5"/>
  <c r="F18" i="5"/>
  <c r="G18" i="5"/>
  <c r="H18" i="5"/>
  <c r="I18" i="5"/>
  <c r="J18" i="5"/>
  <c r="K18" i="5"/>
  <c r="L18" i="5"/>
  <c r="M18" i="5"/>
  <c r="N18" i="5"/>
  <c r="O18" i="5"/>
  <c r="E10" i="5"/>
  <c r="F10" i="5"/>
  <c r="G10" i="5"/>
  <c r="H10" i="5"/>
  <c r="I10" i="5"/>
  <c r="J10" i="5"/>
  <c r="K10" i="5"/>
  <c r="L10" i="5"/>
  <c r="M10" i="5"/>
  <c r="N10" i="5"/>
  <c r="O10" i="5"/>
  <c r="D10" i="5"/>
  <c r="M19" i="6" l="1"/>
  <c r="L19" i="6"/>
  <c r="E19" i="5"/>
  <c r="I19" i="5"/>
  <c r="M19" i="5"/>
  <c r="K19" i="5" l="1"/>
  <c r="G19" i="5"/>
  <c r="O19" i="5"/>
  <c r="N19" i="5"/>
  <c r="J19" i="5"/>
  <c r="F19" i="5"/>
  <c r="P17" i="5"/>
  <c r="P13" i="5"/>
  <c r="P16" i="5"/>
  <c r="P15" i="5"/>
  <c r="P14" i="5"/>
  <c r="P12" i="5"/>
  <c r="P11" i="5"/>
  <c r="P18" i="5"/>
  <c r="D19" i="5"/>
  <c r="L19" i="5"/>
  <c r="H19" i="5"/>
  <c r="P10" i="5"/>
  <c r="G4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G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F7" i="4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5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5" i="3"/>
  <c r="P19" i="5" l="1"/>
</calcChain>
</file>

<file path=xl/sharedStrings.xml><?xml version="1.0" encoding="utf-8"?>
<sst xmlns="http://schemas.openxmlformats.org/spreadsheetml/2006/main" count="932" uniqueCount="78">
  <si>
    <t>Q1</t>
  </si>
  <si>
    <t>Q2</t>
  </si>
  <si>
    <t>Q3</t>
  </si>
  <si>
    <t>Q4</t>
  </si>
  <si>
    <t>Region</t>
  </si>
  <si>
    <t>Month</t>
  </si>
  <si>
    <t>Budget</t>
  </si>
  <si>
    <t>Sales Mth</t>
  </si>
  <si>
    <t>England</t>
  </si>
  <si>
    <t>Germany</t>
  </si>
  <si>
    <t>France</t>
  </si>
  <si>
    <t>Spain</t>
  </si>
  <si>
    <t>Italy</t>
  </si>
  <si>
    <t>Sweeden</t>
  </si>
  <si>
    <t>Switzerland</t>
  </si>
  <si>
    <t>Greece</t>
  </si>
  <si>
    <t>Norway</t>
  </si>
  <si>
    <t>Pin Rouge</t>
  </si>
  <si>
    <t>Keepers Court</t>
  </si>
  <si>
    <t>Ten Aces</t>
  </si>
  <si>
    <t>Disco Bling</t>
  </si>
  <si>
    <t>Ringmeister</t>
  </si>
  <si>
    <t>Guest Wing</t>
  </si>
  <si>
    <t>Brandy Lane</t>
  </si>
  <si>
    <t>Dempsey</t>
  </si>
  <si>
    <t>Trustee Brown</t>
  </si>
  <si>
    <t>The Corporation</t>
  </si>
  <si>
    <t>Born To Excel</t>
  </si>
  <si>
    <t>Beltane</t>
  </si>
  <si>
    <t>My Bonny Lad</t>
  </si>
  <si>
    <t>Ultimate Fighter</t>
  </si>
  <si>
    <t>Lets Lighten Up</t>
  </si>
  <si>
    <t>Hey Blondie</t>
  </si>
  <si>
    <t>The Blues</t>
  </si>
  <si>
    <t>Festival Star</t>
  </si>
  <si>
    <t>Arctic Ocean</t>
  </si>
  <si>
    <t>Redhage</t>
  </si>
  <si>
    <t>Catlantic</t>
  </si>
  <si>
    <t>Coolism</t>
  </si>
  <si>
    <t>Love You Like That</t>
  </si>
  <si>
    <t>Teen Idol</t>
  </si>
  <si>
    <t>Honest Lies</t>
  </si>
  <si>
    <t>Kalahaar</t>
  </si>
  <si>
    <t>Babieca Noire</t>
  </si>
  <si>
    <t>Acorns</t>
  </si>
  <si>
    <t>Geiger Rio</t>
  </si>
  <si>
    <t>Megems Boy</t>
  </si>
  <si>
    <t>Metal Talk</t>
  </si>
  <si>
    <t>Even Astar</t>
  </si>
  <si>
    <t>Clients</t>
  </si>
  <si>
    <t>Quarter</t>
  </si>
  <si>
    <t xml:space="preserve">Clients </t>
  </si>
  <si>
    <t>Sales</t>
  </si>
  <si>
    <t>Total</t>
  </si>
  <si>
    <t>Country</t>
  </si>
  <si>
    <t>Choose Here</t>
  </si>
  <si>
    <t>Month Total</t>
  </si>
  <si>
    <t>Region Total</t>
  </si>
  <si>
    <t>Choose</t>
  </si>
  <si>
    <t>Sales mth</t>
  </si>
  <si>
    <t>TOTAL</t>
  </si>
  <si>
    <t>Quarter-&gt;</t>
  </si>
  <si>
    <t>QUARTERLY REGION REPORT</t>
  </si>
  <si>
    <t>Month-&gt;</t>
  </si>
  <si>
    <t>BUDGET AND SALES 2013</t>
  </si>
  <si>
    <t>Total Budget</t>
  </si>
  <si>
    <t>Total Sales</t>
  </si>
  <si>
    <t>Max Region</t>
  </si>
  <si>
    <t>Min Region</t>
  </si>
  <si>
    <t>Client with max Sales</t>
  </si>
  <si>
    <t xml:space="preserve">Monthly Client </t>
  </si>
  <si>
    <t>Report</t>
  </si>
  <si>
    <t>HOME</t>
  </si>
  <si>
    <t xml:space="preserve">Regional Client </t>
  </si>
  <si>
    <t>Monthly Regional</t>
  </si>
  <si>
    <t>Quaterly Regional</t>
  </si>
  <si>
    <t>Region-&gt;</t>
  </si>
  <si>
    <t>Monthly Regional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</si>
</sst>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[$-F800]dddd\,\ mmmm\ dd\,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8"/>
      <color rgb="FF000000"/>
      <name val="Segoe UI"/>
      <family val="2"/>
    </font>
    <font>
      <b/>
      <u/>
      <sz val="18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/>
      <sz val="24"/>
      <name val="Bahnschrift Light"/>
      <family val="2"/>
    </font>
    <font>
      <b/>
      <sz val="12"/>
      <name val="Calibri"/>
      <family val="2"/>
      <scheme val="minor"/>
    </font>
    <font>
      <sz val="11"/>
      <color rgb="FFB3CC82"/>
      <name val="Calibri"/>
      <family val="2"/>
      <scheme val="minor"/>
    </font>
    <font>
      <b/>
      <sz val="10"/>
      <color rgb="FFB3CC82"/>
      <name val="Calibri"/>
      <family val="2"/>
      <scheme val="minor"/>
    </font>
    <font>
      <sz val="10"/>
      <color rgb="FFB3CC82"/>
      <name val="Calibri"/>
      <family val="2"/>
      <scheme val="minor"/>
    </font>
    <font>
      <b/>
      <u/>
      <sz val="24"/>
      <color theme="1" tint="0.14999847407452621"/>
      <name val="Eras Medium ITC"/>
      <family val="2"/>
    </font>
    <font>
      <sz val="11"/>
      <color theme="6" tint="0.39997558519241921"/>
      <name val="Calibri"/>
      <family val="2"/>
      <scheme val="minor"/>
    </font>
    <font>
      <u/>
      <sz val="11"/>
      <name val="Calibri"/>
      <family val="2"/>
      <scheme val="minor"/>
    </font>
    <font>
      <b/>
      <sz val="26"/>
      <color theme="8" tint="0.3999755851924192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3CC8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492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</cellStyleXfs>
  <cellXfs count="260">
    <xf numFmtId="0" fontId="0" fillId="0" borderId="0" xfId="0"/>
    <xf numFmtId="0" fontId="3" fillId="0" borderId="0" xfId="0" applyFont="1"/>
    <xf numFmtId="165" fontId="3" fillId="0" borderId="0" xfId="1" applyNumberFormat="1" applyFont="1"/>
    <xf numFmtId="166" fontId="4" fillId="0" borderId="0" xfId="1" applyNumberFormat="1" applyFont="1"/>
    <xf numFmtId="166" fontId="4" fillId="0" borderId="0" xfId="1" applyNumberFormat="1" applyFont="1" applyFill="1"/>
    <xf numFmtId="166" fontId="4" fillId="0" borderId="0" xfId="1" applyNumberFormat="1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Fill="1"/>
    <xf numFmtId="3" fontId="4" fillId="0" borderId="0" xfId="0" applyNumberFormat="1" applyFont="1"/>
    <xf numFmtId="166" fontId="4" fillId="0" borderId="0" xfId="1" applyNumberFormat="1" applyFont="1" applyFill="1" applyBorder="1"/>
    <xf numFmtId="0" fontId="4" fillId="0" borderId="2" xfId="0" applyFont="1" applyBorder="1"/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0" borderId="6" xfId="0" applyBorder="1"/>
    <xf numFmtId="0" fontId="4" fillId="0" borderId="5" xfId="0" applyFont="1" applyFill="1" applyBorder="1"/>
    <xf numFmtId="0" fontId="4" fillId="0" borderId="7" xfId="0" applyFont="1" applyBorder="1"/>
    <xf numFmtId="0" fontId="0" fillId="0" borderId="8" xfId="0" applyBorder="1"/>
    <xf numFmtId="0" fontId="0" fillId="0" borderId="9" xfId="0" applyBorder="1"/>
    <xf numFmtId="0" fontId="4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7" fillId="2" borderId="5" xfId="0" applyFont="1" applyFill="1" applyBorder="1"/>
    <xf numFmtId="0" fontId="9" fillId="0" borderId="0" xfId="0" applyFont="1" applyBorder="1"/>
    <xf numFmtId="0" fontId="0" fillId="0" borderId="23" xfId="0" applyBorder="1"/>
    <xf numFmtId="17" fontId="4" fillId="2" borderId="25" xfId="0" applyNumberFormat="1" applyFont="1" applyFill="1" applyBorder="1"/>
    <xf numFmtId="0" fontId="0" fillId="0" borderId="30" xfId="0" applyBorder="1"/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0" fontId="0" fillId="6" borderId="0" xfId="0" applyFill="1" applyBorder="1"/>
    <xf numFmtId="0" fontId="4" fillId="6" borderId="0" xfId="0" applyFont="1" applyFill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6" xfId="0" applyFill="1" applyBorder="1"/>
    <xf numFmtId="0" fontId="0" fillId="6" borderId="5" xfId="0" applyFill="1" applyBorder="1"/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165" fontId="4" fillId="8" borderId="1" xfId="1" applyNumberFormat="1" applyFont="1" applyFill="1" applyBorder="1" applyAlignment="1">
      <alignment horizontal="center"/>
    </xf>
    <xf numFmtId="165" fontId="4" fillId="10" borderId="1" xfId="1" applyNumberFormat="1" applyFont="1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11" borderId="0" xfId="0" applyFill="1"/>
    <xf numFmtId="0" fontId="4" fillId="11" borderId="0" xfId="0" applyFont="1" applyFill="1"/>
    <xf numFmtId="0" fontId="4" fillId="11" borderId="0" xfId="0" applyFont="1" applyFill="1" applyAlignment="1">
      <alignment horizontal="center" vertical="center"/>
    </xf>
    <xf numFmtId="17" fontId="4" fillId="11" borderId="0" xfId="0" applyNumberFormat="1" applyFont="1" applyFill="1" applyAlignment="1">
      <alignment horizontal="center" vertical="center"/>
    </xf>
    <xf numFmtId="0" fontId="0" fillId="11" borderId="0" xfId="0" applyFill="1" applyBorder="1"/>
    <xf numFmtId="17" fontId="14" fillId="11" borderId="43" xfId="0" applyNumberFormat="1" applyFont="1" applyFill="1" applyBorder="1" applyAlignment="1">
      <alignment horizontal="center" vertical="center"/>
    </xf>
    <xf numFmtId="0" fontId="0" fillId="11" borderId="24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1" borderId="0" xfId="0" applyFill="1" applyAlignment="1">
      <alignment horizontal="center" vertical="center"/>
    </xf>
    <xf numFmtId="0" fontId="0" fillId="11" borderId="29" xfId="0" applyFill="1" applyBorder="1"/>
    <xf numFmtId="0" fontId="0" fillId="11" borderId="31" xfId="0" applyFill="1" applyBorder="1"/>
    <xf numFmtId="0" fontId="0" fillId="12" borderId="2" xfId="0" applyFill="1" applyBorder="1"/>
    <xf numFmtId="0" fontId="0" fillId="12" borderId="5" xfId="0" applyFill="1" applyBorder="1"/>
    <xf numFmtId="0" fontId="0" fillId="13" borderId="2" xfId="0" applyFill="1" applyBorder="1"/>
    <xf numFmtId="0" fontId="0" fillId="13" borderId="5" xfId="0" applyFill="1" applyBorder="1"/>
    <xf numFmtId="0" fontId="0" fillId="13" borderId="7" xfId="0" applyFill="1" applyBorder="1"/>
    <xf numFmtId="0" fontId="4" fillId="13" borderId="8" xfId="0" applyFont="1" applyFill="1" applyBorder="1"/>
    <xf numFmtId="0" fontId="0" fillId="13" borderId="8" xfId="0" applyFill="1" applyBorder="1"/>
    <xf numFmtId="0" fontId="0" fillId="13" borderId="9" xfId="0" applyFill="1" applyBorder="1"/>
    <xf numFmtId="0" fontId="4" fillId="13" borderId="3" xfId="0" applyFont="1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6" xfId="0" applyFill="1" applyBorder="1"/>
    <xf numFmtId="165" fontId="3" fillId="2" borderId="41" xfId="1" applyNumberFormat="1" applyFont="1" applyFill="1" applyBorder="1" applyAlignment="1">
      <alignment horizontal="center"/>
    </xf>
    <xf numFmtId="165" fontId="3" fillId="2" borderId="4" xfId="1" applyNumberFormat="1" applyFont="1" applyFill="1" applyBorder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17" fontId="16" fillId="11" borderId="0" xfId="0" applyNumberFormat="1" applyFont="1" applyFill="1" applyAlignment="1">
      <alignment horizontal="right" vertical="center"/>
    </xf>
    <xf numFmtId="0" fontId="18" fillId="11" borderId="0" xfId="0" applyFont="1" applyFill="1" applyAlignment="1">
      <alignment horizontal="right" vertical="center"/>
    </xf>
    <xf numFmtId="0" fontId="18" fillId="11" borderId="0" xfId="0" applyFont="1" applyFill="1" applyAlignment="1">
      <alignment horizontal="center" vertical="center"/>
    </xf>
    <xf numFmtId="165" fontId="3" fillId="2" borderId="6" xfId="1" applyNumberFormat="1" applyFont="1" applyFill="1" applyBorder="1" applyAlignment="1">
      <alignment horizontal="center"/>
    </xf>
    <xf numFmtId="0" fontId="9" fillId="11" borderId="0" xfId="0" applyFont="1" applyFill="1"/>
    <xf numFmtId="0" fontId="0" fillId="11" borderId="0" xfId="0" applyFont="1" applyFill="1"/>
    <xf numFmtId="17" fontId="16" fillId="11" borderId="0" xfId="0" applyNumberFormat="1" applyFont="1" applyFill="1"/>
    <xf numFmtId="0" fontId="0" fillId="13" borderId="3" xfId="0" applyFill="1" applyBorder="1" applyAlignment="1">
      <alignment horizontal="center"/>
    </xf>
    <xf numFmtId="0" fontId="15" fillId="11" borderId="41" xfId="0" applyFont="1" applyFill="1" applyBorder="1" applyAlignment="1">
      <alignment horizontal="center"/>
    </xf>
    <xf numFmtId="0" fontId="0" fillId="14" borderId="0" xfId="0" applyFill="1"/>
    <xf numFmtId="0" fontId="4" fillId="14" borderId="0" xfId="0" applyFont="1" applyFill="1"/>
    <xf numFmtId="0" fontId="6" fillId="14" borderId="0" xfId="0" applyFont="1" applyFill="1"/>
    <xf numFmtId="0" fontId="0" fillId="12" borderId="7" xfId="0" applyFill="1" applyBorder="1"/>
    <xf numFmtId="0" fontId="4" fillId="12" borderId="3" xfId="0" applyFont="1" applyFill="1" applyBorder="1"/>
    <xf numFmtId="0" fontId="0" fillId="12" borderId="3" xfId="0" applyFill="1" applyBorder="1"/>
    <xf numFmtId="0" fontId="0" fillId="12" borderId="4" xfId="0" applyFill="1" applyBorder="1"/>
    <xf numFmtId="0" fontId="4" fillId="12" borderId="8" xfId="0" applyFont="1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0" xfId="0" applyFill="1" applyBorder="1"/>
    <xf numFmtId="0" fontId="0" fillId="12" borderId="6" xfId="0" applyFill="1" applyBorder="1"/>
    <xf numFmtId="165" fontId="3" fillId="5" borderId="1" xfId="1" applyNumberFormat="1" applyFont="1" applyFill="1" applyBorder="1" applyAlignment="1">
      <alignment horizontal="center"/>
    </xf>
    <xf numFmtId="165" fontId="3" fillId="5" borderId="11" xfId="1" applyNumberFormat="1" applyFont="1" applyFill="1" applyBorder="1" applyAlignment="1">
      <alignment horizontal="center"/>
    </xf>
    <xf numFmtId="0" fontId="0" fillId="15" borderId="19" xfId="0" applyFill="1" applyBorder="1"/>
    <xf numFmtId="0" fontId="0" fillId="15" borderId="13" xfId="0" applyFill="1" applyBorder="1"/>
    <xf numFmtId="0" fontId="0" fillId="15" borderId="20" xfId="0" applyFill="1" applyBorder="1"/>
    <xf numFmtId="0" fontId="0" fillId="15" borderId="1" xfId="0" applyFont="1" applyFill="1" applyBorder="1"/>
    <xf numFmtId="0" fontId="5" fillId="15" borderId="11" xfId="0" applyFont="1" applyFill="1" applyBorder="1"/>
    <xf numFmtId="0" fontId="21" fillId="14" borderId="0" xfId="0" applyFont="1" applyFill="1"/>
    <xf numFmtId="0" fontId="22" fillId="14" borderId="0" xfId="0" applyFont="1" applyFill="1"/>
    <xf numFmtId="0" fontId="23" fillId="14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  <xf numFmtId="49" fontId="0" fillId="18" borderId="0" xfId="0" applyNumberFormat="1" applyFill="1"/>
    <xf numFmtId="0" fontId="3" fillId="9" borderId="34" xfId="0" applyFont="1" applyFill="1" applyBorder="1" applyAlignment="1">
      <alignment horizontal="center" vertical="center"/>
    </xf>
    <xf numFmtId="17" fontId="4" fillId="6" borderId="25" xfId="0" applyNumberFormat="1" applyFont="1" applyFill="1" applyBorder="1"/>
    <xf numFmtId="0" fontId="0" fillId="18" borderId="0" xfId="0" applyFill="1" applyAlignment="1">
      <alignment horizontal="center"/>
    </xf>
    <xf numFmtId="0" fontId="25" fillId="18" borderId="0" xfId="0" applyNumberFormat="1" applyFont="1" applyFill="1"/>
    <xf numFmtId="0" fontId="0" fillId="0" borderId="0" xfId="0" applyAlignment="1">
      <alignment horizontal="center" vertical="center"/>
    </xf>
    <xf numFmtId="0" fontId="0" fillId="6" borderId="23" xfId="0" applyFill="1" applyBorder="1" applyAlignment="1">
      <alignment wrapText="1"/>
    </xf>
    <xf numFmtId="165" fontId="4" fillId="8" borderId="23" xfId="1" applyNumberFormat="1" applyFont="1" applyFill="1" applyBorder="1" applyAlignment="1">
      <alignment horizontal="center"/>
    </xf>
    <xf numFmtId="165" fontId="4" fillId="10" borderId="23" xfId="1" applyNumberFormat="1" applyFont="1" applyFill="1" applyBorder="1" applyAlignment="1">
      <alignment horizontal="center"/>
    </xf>
    <xf numFmtId="0" fontId="3" fillId="9" borderId="23" xfId="0" applyFont="1" applyFill="1" applyBorder="1" applyAlignment="1">
      <alignment vertical="center"/>
    </xf>
    <xf numFmtId="0" fontId="3" fillId="9" borderId="24" xfId="0" applyFont="1" applyFill="1" applyBorder="1" applyAlignment="1"/>
    <xf numFmtId="0" fontId="3" fillId="9" borderId="25" xfId="0" applyFont="1" applyFill="1" applyBorder="1" applyAlignment="1"/>
    <xf numFmtId="0" fontId="0" fillId="0" borderId="25" xfId="0" applyBorder="1"/>
    <xf numFmtId="0" fontId="0" fillId="0" borderId="26" xfId="0" applyBorder="1"/>
    <xf numFmtId="0" fontId="0" fillId="6" borderId="27" xfId="0" applyFill="1" applyBorder="1" applyAlignment="1">
      <alignment wrapText="1"/>
    </xf>
    <xf numFmtId="0" fontId="0" fillId="0" borderId="28" xfId="0" applyBorder="1" applyAlignment="1">
      <alignment horizontal="right"/>
    </xf>
    <xf numFmtId="0" fontId="3" fillId="9" borderId="27" xfId="0" applyFont="1" applyFill="1" applyBorder="1" applyAlignment="1">
      <alignment vertical="center"/>
    </xf>
    <xf numFmtId="0" fontId="0" fillId="0" borderId="28" xfId="0" applyBorder="1"/>
    <xf numFmtId="0" fontId="0" fillId="6" borderId="27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3" fillId="9" borderId="24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17" fontId="4" fillId="6" borderId="0" xfId="0" applyNumberFormat="1" applyFont="1" applyFill="1" applyAlignment="1">
      <alignment horizontal="center" vertical="center"/>
    </xf>
    <xf numFmtId="0" fontId="4" fillId="6" borderId="0" xfId="0" applyFont="1" applyFill="1"/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Border="1"/>
    <xf numFmtId="0" fontId="15" fillId="6" borderId="0" xfId="0" applyFont="1" applyFill="1" applyBorder="1" applyAlignment="1">
      <alignment horizontal="center"/>
    </xf>
    <xf numFmtId="17" fontId="4" fillId="6" borderId="0" xfId="0" applyNumberFormat="1" applyFont="1" applyFill="1" applyBorder="1"/>
    <xf numFmtId="165" fontId="3" fillId="6" borderId="0" xfId="1" applyNumberFormat="1" applyFon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Border="1" applyAlignment="1"/>
    <xf numFmtId="0" fontId="4" fillId="7" borderId="26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0" fillId="0" borderId="0" xfId="0" applyFont="1"/>
    <xf numFmtId="0" fontId="24" fillId="19" borderId="2" xfId="0" applyFont="1" applyFill="1" applyBorder="1" applyAlignment="1">
      <alignment horizontal="center" vertical="center"/>
    </xf>
    <xf numFmtId="0" fontId="24" fillId="19" borderId="3" xfId="0" applyFont="1" applyFill="1" applyBorder="1" applyAlignment="1">
      <alignment horizontal="center" vertical="center"/>
    </xf>
    <xf numFmtId="0" fontId="24" fillId="19" borderId="4" xfId="0" applyFont="1" applyFill="1" applyBorder="1" applyAlignment="1">
      <alignment horizontal="center" vertical="center"/>
    </xf>
    <xf numFmtId="0" fontId="24" fillId="19" borderId="7" xfId="0" applyFont="1" applyFill="1" applyBorder="1" applyAlignment="1">
      <alignment horizontal="center" vertical="center"/>
    </xf>
    <xf numFmtId="0" fontId="24" fillId="19" borderId="8" xfId="0" applyFont="1" applyFill="1" applyBorder="1" applyAlignment="1">
      <alignment horizontal="center" vertical="center"/>
    </xf>
    <xf numFmtId="0" fontId="24" fillId="19" borderId="9" xfId="0" applyFont="1" applyFill="1" applyBorder="1" applyAlignment="1">
      <alignment horizontal="center" vertical="center"/>
    </xf>
    <xf numFmtId="167" fontId="27" fillId="20" borderId="0" xfId="0" applyNumberFormat="1" applyFont="1" applyFill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/>
    </xf>
    <xf numFmtId="0" fontId="26" fillId="4" borderId="30" xfId="0" applyFont="1" applyFill="1" applyBorder="1" applyAlignment="1">
      <alignment horizontal="center" vertical="center"/>
    </xf>
    <xf numFmtId="0" fontId="26" fillId="4" borderId="26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29" fillId="7" borderId="10" xfId="0" applyFont="1" applyFill="1" applyBorder="1" applyAlignment="1">
      <alignment horizontal="center" vertical="center"/>
    </xf>
    <xf numFmtId="0" fontId="29" fillId="7" borderId="11" xfId="0" applyFont="1" applyFill="1" applyBorder="1" applyAlignment="1">
      <alignment horizontal="center" vertical="center"/>
    </xf>
    <xf numFmtId="0" fontId="28" fillId="7" borderId="10" xfId="0" applyFont="1" applyFill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/>
    </xf>
    <xf numFmtId="0" fontId="28" fillId="7" borderId="44" xfId="0" applyFont="1" applyFill="1" applyBorder="1" applyAlignment="1">
      <alignment horizontal="center" vertical="center"/>
    </xf>
    <xf numFmtId="0" fontId="30" fillId="9" borderId="2" xfId="3" applyFill="1" applyBorder="1" applyAlignment="1">
      <alignment horizontal="center" vertical="center"/>
    </xf>
    <xf numFmtId="0" fontId="30" fillId="9" borderId="4" xfId="3" applyFill="1" applyBorder="1" applyAlignment="1">
      <alignment horizontal="center" vertical="center"/>
    </xf>
    <xf numFmtId="0" fontId="30" fillId="9" borderId="7" xfId="3" applyFill="1" applyBorder="1" applyAlignment="1">
      <alignment horizontal="center" vertical="center"/>
    </xf>
    <xf numFmtId="0" fontId="30" fillId="9" borderId="9" xfId="3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/>
    </xf>
    <xf numFmtId="0" fontId="3" fillId="11" borderId="38" xfId="0" applyFont="1" applyFill="1" applyBorder="1" applyAlignment="1">
      <alignment horizontal="center"/>
    </xf>
    <xf numFmtId="0" fontId="3" fillId="11" borderId="17" xfId="0" applyFont="1" applyFill="1" applyBorder="1" applyAlignment="1">
      <alignment horizontal="center"/>
    </xf>
    <xf numFmtId="0" fontId="3" fillId="11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11" borderId="39" xfId="0" applyFont="1" applyFill="1" applyBorder="1" applyAlignment="1">
      <alignment horizontal="center"/>
    </xf>
    <xf numFmtId="17" fontId="19" fillId="4" borderId="2" xfId="0" applyNumberFormat="1" applyFont="1" applyFill="1" applyBorder="1" applyAlignment="1">
      <alignment horizontal="center" vertical="center" wrapText="1"/>
    </xf>
    <xf numFmtId="17" fontId="19" fillId="4" borderId="3" xfId="0" applyNumberFormat="1" applyFont="1" applyFill="1" applyBorder="1" applyAlignment="1">
      <alignment horizontal="center" vertical="center" wrapText="1"/>
    </xf>
    <xf numFmtId="17" fontId="19" fillId="4" borderId="4" xfId="0" applyNumberFormat="1" applyFont="1" applyFill="1" applyBorder="1" applyAlignment="1">
      <alignment horizontal="center" vertical="center" wrapText="1"/>
    </xf>
    <xf numFmtId="17" fontId="19" fillId="4" borderId="7" xfId="0" applyNumberFormat="1" applyFont="1" applyFill="1" applyBorder="1" applyAlignment="1">
      <alignment horizontal="center" vertical="center" wrapText="1"/>
    </xf>
    <xf numFmtId="17" fontId="19" fillId="4" borderId="8" xfId="0" applyNumberFormat="1" applyFont="1" applyFill="1" applyBorder="1" applyAlignment="1">
      <alignment horizontal="center" vertical="center" wrapText="1"/>
    </xf>
    <xf numFmtId="17" fontId="19" fillId="4" borderId="9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11" borderId="42" xfId="0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3" fillId="15" borderId="12" xfId="0" applyFont="1" applyFill="1" applyBorder="1" applyAlignment="1">
      <alignment horizontal="center"/>
    </xf>
    <xf numFmtId="0" fontId="3" fillId="15" borderId="17" xfId="0" applyFont="1" applyFill="1" applyBorder="1" applyAlignment="1">
      <alignment horizontal="center"/>
    </xf>
    <xf numFmtId="0" fontId="3" fillId="15" borderId="18" xfId="0" applyFont="1" applyFill="1" applyBorder="1" applyAlignment="1">
      <alignment horizontal="center"/>
    </xf>
    <xf numFmtId="0" fontId="3" fillId="15" borderId="15" xfId="0" applyFont="1" applyFill="1" applyBorder="1" applyAlignment="1">
      <alignment horizontal="center"/>
    </xf>
    <xf numFmtId="0" fontId="3" fillId="15" borderId="16" xfId="0" applyFont="1" applyFill="1" applyBorder="1" applyAlignment="1">
      <alignment horizontal="center"/>
    </xf>
    <xf numFmtId="0" fontId="3" fillId="15" borderId="21" xfId="0" applyFont="1" applyFill="1" applyBorder="1" applyAlignment="1">
      <alignment horizontal="center"/>
    </xf>
    <xf numFmtId="0" fontId="3" fillId="15" borderId="22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20" fillId="16" borderId="41" xfId="0" applyFont="1" applyFill="1" applyBorder="1" applyAlignment="1">
      <alignment horizontal="center" vertical="center"/>
    </xf>
    <xf numFmtId="0" fontId="20" fillId="16" borderId="43" xfId="0" applyFont="1" applyFill="1" applyBorder="1" applyAlignment="1">
      <alignment horizontal="center" vertical="center"/>
    </xf>
    <xf numFmtId="0" fontId="31" fillId="21" borderId="2" xfId="0" applyFont="1" applyFill="1" applyBorder="1" applyAlignment="1">
      <alignment horizontal="center" vertical="center"/>
    </xf>
    <xf numFmtId="0" fontId="31" fillId="21" borderId="3" xfId="0" applyFont="1" applyFill="1" applyBorder="1" applyAlignment="1">
      <alignment horizontal="center" vertical="center"/>
    </xf>
    <xf numFmtId="0" fontId="31" fillId="21" borderId="4" xfId="0" applyFont="1" applyFill="1" applyBorder="1" applyAlignment="1">
      <alignment horizontal="center" vertical="center"/>
    </xf>
    <xf numFmtId="0" fontId="31" fillId="21" borderId="7" xfId="0" applyFont="1" applyFill="1" applyBorder="1" applyAlignment="1">
      <alignment horizontal="center" vertical="center"/>
    </xf>
    <xf numFmtId="0" fontId="31" fillId="21" borderId="8" xfId="0" applyFont="1" applyFill="1" applyBorder="1" applyAlignment="1">
      <alignment horizontal="center" vertical="center"/>
    </xf>
    <xf numFmtId="0" fontId="31" fillId="21" borderId="9" xfId="0" applyFont="1" applyFill="1" applyBorder="1" applyAlignment="1">
      <alignment horizontal="center" vertical="center"/>
    </xf>
    <xf numFmtId="165" fontId="3" fillId="9" borderId="35" xfId="1" applyNumberFormat="1" applyFont="1" applyFill="1" applyBorder="1" applyAlignment="1">
      <alignment horizontal="center"/>
    </xf>
    <xf numFmtId="165" fontId="3" fillId="9" borderId="36" xfId="1" applyNumberFormat="1" applyFont="1" applyFill="1" applyBorder="1" applyAlignment="1">
      <alignment horizontal="center"/>
    </xf>
    <xf numFmtId="0" fontId="3" fillId="9" borderId="34" xfId="0" applyFont="1" applyFill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13" fillId="21" borderId="2" xfId="0" applyFont="1" applyFill="1" applyBorder="1" applyAlignment="1">
      <alignment horizontal="center" vertical="center"/>
    </xf>
    <xf numFmtId="0" fontId="13" fillId="21" borderId="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7" xfId="0" applyFont="1" applyFill="1" applyBorder="1" applyAlignment="1">
      <alignment horizontal="center" vertical="center"/>
    </xf>
    <xf numFmtId="0" fontId="13" fillId="21" borderId="8" xfId="0" applyFont="1" applyFill="1" applyBorder="1" applyAlignment="1">
      <alignment horizontal="center" vertical="center"/>
    </xf>
    <xf numFmtId="0" fontId="13" fillId="21" borderId="9" xfId="0" applyFont="1" applyFill="1" applyBorder="1" applyAlignment="1">
      <alignment horizontal="center" vertical="center"/>
    </xf>
    <xf numFmtId="165" fontId="3" fillId="7" borderId="34" xfId="1" applyNumberFormat="1" applyFont="1" applyFill="1" applyBorder="1" applyAlignment="1">
      <alignment horizontal="center"/>
    </xf>
    <xf numFmtId="165" fontId="3" fillId="7" borderId="35" xfId="1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7" fontId="19" fillId="6" borderId="0" xfId="0" applyNumberFormat="1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- Style1" xfId="2"/>
  </cellStyles>
  <dxfs count="98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3300"/>
      <color rgb="FFB3CC82"/>
      <color rgb="FFF4492C"/>
      <color rgb="FFFFCC00"/>
      <color rgb="FFF7786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Budget</a:t>
            </a:r>
            <a:r>
              <a:rPr lang="en-IN" baseline="0"/>
              <a:t> Vs Sales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chartdata!$F$1:$F$2</c:f>
              <c:strCache>
                <c:ptCount val="2"/>
                <c:pt idx="0">
                  <c:v>Month-&gt;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chartdata!$E$3:$E$12</c:f>
              <c:strCache>
                <c:ptCount val="10"/>
                <c:pt idx="0">
                  <c:v>Region</c:v>
                </c:pt>
                <c:pt idx="1">
                  <c:v>England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  <c:pt idx="5">
                  <c:v>Sweeden</c:v>
                </c:pt>
                <c:pt idx="6">
                  <c:v>Norway</c:v>
                </c:pt>
                <c:pt idx="7">
                  <c:v>Spain</c:v>
                </c:pt>
                <c:pt idx="8">
                  <c:v>Switzerland</c:v>
                </c:pt>
                <c:pt idx="9">
                  <c:v>Greece</c:v>
                </c:pt>
              </c:strCache>
            </c:strRef>
          </c:cat>
          <c:val>
            <c:numRef>
              <c:f>chartdata!$F$3:$F$12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strRef>
              <c:f>chartdata!$G$1:$G$2</c:f>
              <c:strCache>
                <c:ptCount val="2"/>
                <c:pt idx="0">
                  <c:v>Jan-13</c:v>
                </c:pt>
                <c:pt idx="1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chartdata!$E$3:$E$12</c:f>
              <c:strCache>
                <c:ptCount val="10"/>
                <c:pt idx="0">
                  <c:v>Region</c:v>
                </c:pt>
                <c:pt idx="1">
                  <c:v>England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  <c:pt idx="5">
                  <c:v>Sweeden</c:v>
                </c:pt>
                <c:pt idx="6">
                  <c:v>Norway</c:v>
                </c:pt>
                <c:pt idx="7">
                  <c:v>Spain</c:v>
                </c:pt>
                <c:pt idx="8">
                  <c:v>Switzerland</c:v>
                </c:pt>
                <c:pt idx="9">
                  <c:v>Greece</c:v>
                </c:pt>
              </c:strCache>
            </c:strRef>
          </c:cat>
          <c:val>
            <c:numRef>
              <c:f>chartdata!$G$3:$G$12</c:f>
              <c:numCache>
                <c:formatCode>General</c:formatCode>
                <c:ptCount val="10"/>
                <c:pt idx="1">
                  <c:v>449.61552325574382</c:v>
                </c:pt>
                <c:pt idx="2">
                  <c:v>328.36455118031819</c:v>
                </c:pt>
                <c:pt idx="3">
                  <c:v>26.613338653935788</c:v>
                </c:pt>
                <c:pt idx="4">
                  <c:v>1.3406443218349999</c:v>
                </c:pt>
                <c:pt idx="5">
                  <c:v>289.63366477709258</c:v>
                </c:pt>
                <c:pt idx="6">
                  <c:v>172.69971902386757</c:v>
                </c:pt>
                <c:pt idx="7">
                  <c:v>1999.3122207056545</c:v>
                </c:pt>
                <c:pt idx="8">
                  <c:v>1299.8505072445196</c:v>
                </c:pt>
                <c:pt idx="9">
                  <c:v>200.44939037074957</c:v>
                </c:pt>
              </c:numCache>
            </c:numRef>
          </c:val>
        </c:ser>
        <c:ser>
          <c:idx val="2"/>
          <c:order val="2"/>
          <c:tx>
            <c:strRef>
              <c:f>chartdata!$H$1:$H$2</c:f>
              <c:strCache>
                <c:ptCount val="2"/>
                <c:pt idx="0">
                  <c:v>Jan-13</c:v>
                </c:pt>
                <c:pt idx="1">
                  <c:v>Sales Mth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chartdata!$E$3:$E$12</c:f>
              <c:strCache>
                <c:ptCount val="10"/>
                <c:pt idx="0">
                  <c:v>Region</c:v>
                </c:pt>
                <c:pt idx="1">
                  <c:v>England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  <c:pt idx="5">
                  <c:v>Sweeden</c:v>
                </c:pt>
                <c:pt idx="6">
                  <c:v>Norway</c:v>
                </c:pt>
                <c:pt idx="7">
                  <c:v>Spain</c:v>
                </c:pt>
                <c:pt idx="8">
                  <c:v>Switzerland</c:v>
                </c:pt>
                <c:pt idx="9">
                  <c:v>Greece</c:v>
                </c:pt>
              </c:strCache>
            </c:strRef>
          </c:cat>
          <c:val>
            <c:numRef>
              <c:f>chartdata!$H$3:$H$12</c:f>
              <c:numCache>
                <c:formatCode>General</c:formatCode>
                <c:ptCount val="10"/>
                <c:pt idx="1">
                  <c:v>473.2794981639409</c:v>
                </c:pt>
                <c:pt idx="2">
                  <c:v>345.64689597928231</c:v>
                </c:pt>
                <c:pt idx="3">
                  <c:v>29.352463131220134</c:v>
                </c:pt>
                <c:pt idx="4">
                  <c:v>1.4112045493000001</c:v>
                </c:pt>
                <c:pt idx="5">
                  <c:v>301.71964713378168</c:v>
                </c:pt>
                <c:pt idx="6">
                  <c:v>181.78917791986061</c:v>
                </c:pt>
                <c:pt idx="7">
                  <c:v>2104.5391796901627</c:v>
                </c:pt>
                <c:pt idx="8">
                  <c:v>1368.2636918363364</c:v>
                </c:pt>
                <c:pt idx="9">
                  <c:v>210.99935828499954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0277344"/>
        <c:axId val="260274080"/>
      </c:barChart>
      <c:catAx>
        <c:axId val="2602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74080"/>
        <c:crosses val="autoZero"/>
        <c:auto val="1"/>
        <c:lblAlgn val="ctr"/>
        <c:lblOffset val="100"/>
        <c:noMultiLvlLbl val="0"/>
      </c:catAx>
      <c:valAx>
        <c:axId val="2602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alpha val="57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Spin" dx="22" fmlaLink="$W$2" max="12" min="1" page="10"/>
</file>

<file path=xl/ctrlProps/ctrlProp2.xml><?xml version="1.0" encoding="utf-8"?>
<formControlPr xmlns="http://schemas.microsoft.com/office/spreadsheetml/2009/9/main" objectType="Radio" firstButton="1" fmlaLink="$R$12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323850</xdr:colOff>
          <xdr:row>7</xdr:row>
          <xdr:rowOff>133350</xdr:rowOff>
        </xdr:from>
        <xdr:to>
          <xdr:col>13</xdr:col>
          <xdr:colOff>190500</xdr:colOff>
          <xdr:row>10</xdr:row>
          <xdr:rowOff>85725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57150</xdr:colOff>
      <xdr:row>3</xdr:row>
      <xdr:rowOff>171450</xdr:rowOff>
    </xdr:from>
    <xdr:to>
      <xdr:col>22</xdr:col>
      <xdr:colOff>190499</xdr:colOff>
      <xdr:row>13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3</xdr:row>
          <xdr:rowOff>142875</xdr:rowOff>
        </xdr:from>
        <xdr:to>
          <xdr:col>8</xdr:col>
          <xdr:colOff>114300</xdr:colOff>
          <xdr:row>6</xdr:row>
          <xdr:rowOff>38100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</xdr:row>
          <xdr:rowOff>161925</xdr:rowOff>
        </xdr:from>
        <xdr:to>
          <xdr:col>5</xdr:col>
          <xdr:colOff>714375</xdr:colOff>
          <xdr:row>6</xdr:row>
          <xdr:rowOff>28575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BUDGET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showGridLines="0" tabSelected="1" workbookViewId="0"/>
  </sheetViews>
  <sheetFormatPr defaultRowHeight="15" x14ac:dyDescent="0.25"/>
  <cols>
    <col min="1" max="1" width="3.140625" style="123" customWidth="1"/>
    <col min="2" max="2" width="1.42578125" style="124" customWidth="1"/>
    <col min="3" max="3" width="10.85546875" style="128" bestFit="1" customWidth="1"/>
    <col min="4" max="4" width="9.5703125" style="124" customWidth="1"/>
    <col min="5" max="5" width="7.42578125" style="124" customWidth="1"/>
    <col min="6" max="6" width="9" style="124" bestFit="1" customWidth="1"/>
    <col min="7" max="7" width="7.5703125" style="124" customWidth="1"/>
    <col min="8" max="8" width="9.28515625" style="124" bestFit="1" customWidth="1"/>
    <col min="9" max="9" width="8.140625" style="124" customWidth="1"/>
    <col min="10" max="10" width="8.28515625" style="124" customWidth="1"/>
    <col min="11" max="11" width="11.42578125" style="124" bestFit="1" customWidth="1"/>
    <col min="12" max="12" width="8.7109375" style="124" customWidth="1"/>
    <col min="13" max="13" width="8.42578125" style="124" customWidth="1"/>
    <col min="14" max="14" width="5.42578125" style="124" customWidth="1"/>
    <col min="15" max="22" width="9.140625" style="124"/>
    <col min="23" max="23" width="4" style="124" customWidth="1"/>
    <col min="24" max="24" width="5" style="123" customWidth="1"/>
    <col min="25" max="16384" width="9.140625" style="124"/>
  </cols>
  <sheetData>
    <row r="1" spans="3:23" ht="20.25" customHeight="1" x14ac:dyDescent="0.25">
      <c r="H1" s="163" t="s">
        <v>64</v>
      </c>
      <c r="I1" s="164"/>
      <c r="J1" s="164"/>
      <c r="K1" s="164"/>
      <c r="L1" s="164"/>
      <c r="M1" s="164"/>
      <c r="N1" s="164"/>
      <c r="O1" s="164"/>
      <c r="P1" s="164"/>
      <c r="Q1" s="164"/>
      <c r="R1" s="165"/>
    </row>
    <row r="2" spans="3:23" ht="15" customHeight="1" thickBot="1" x14ac:dyDescent="0.3">
      <c r="H2" s="166"/>
      <c r="I2" s="167"/>
      <c r="J2" s="167"/>
      <c r="K2" s="167"/>
      <c r="L2" s="167"/>
      <c r="M2" s="167"/>
      <c r="N2" s="167"/>
      <c r="O2" s="167"/>
      <c r="P2" s="167"/>
      <c r="Q2" s="167"/>
      <c r="R2" s="168"/>
      <c r="W2" s="129">
        <v>1</v>
      </c>
    </row>
    <row r="3" spans="3:23" ht="15" customHeight="1" x14ac:dyDescent="0.25"/>
    <row r="4" spans="3:23" ht="15" customHeight="1" x14ac:dyDescent="0.25">
      <c r="K4" s="169" t="str">
        <f>TEXT(DATE(2013,W2,1),"mmmm")</f>
        <v>January</v>
      </c>
      <c r="L4" s="169"/>
      <c r="M4" s="169"/>
      <c r="N4" s="169"/>
    </row>
    <row r="5" spans="3:23" ht="15" customHeight="1" x14ac:dyDescent="0.25">
      <c r="K5" s="169"/>
      <c r="L5" s="169"/>
      <c r="M5" s="169"/>
      <c r="N5" s="169"/>
    </row>
    <row r="6" spans="3:23" ht="15.75" thickBot="1" x14ac:dyDescent="0.3"/>
    <row r="7" spans="3:23" x14ac:dyDescent="0.25">
      <c r="C7" s="179" t="s">
        <v>76</v>
      </c>
      <c r="D7" s="175" t="s">
        <v>8</v>
      </c>
      <c r="E7" s="175" t="s">
        <v>10</v>
      </c>
      <c r="F7" s="175" t="s">
        <v>9</v>
      </c>
      <c r="G7" s="175" t="s">
        <v>12</v>
      </c>
      <c r="H7" s="175" t="s">
        <v>13</v>
      </c>
      <c r="I7" s="175" t="s">
        <v>16</v>
      </c>
      <c r="J7" s="175" t="s">
        <v>11</v>
      </c>
      <c r="K7" s="175" t="s">
        <v>14</v>
      </c>
      <c r="L7" s="177" t="s">
        <v>15</v>
      </c>
    </row>
    <row r="8" spans="3:23" ht="15.75" thickBot="1" x14ac:dyDescent="0.3">
      <c r="C8" s="180"/>
      <c r="D8" s="176"/>
      <c r="E8" s="176"/>
      <c r="F8" s="176"/>
      <c r="G8" s="176"/>
      <c r="H8" s="176"/>
      <c r="I8" s="176"/>
      <c r="J8" s="176"/>
      <c r="K8" s="176"/>
      <c r="L8" s="178"/>
      <c r="M8" s="125"/>
    </row>
    <row r="9" spans="3:23" ht="23.25" customHeight="1" thickBot="1" x14ac:dyDescent="0.3">
      <c r="C9" s="147" t="s">
        <v>6</v>
      </c>
      <c r="D9" s="148">
        <f>ROUND(chartdata!$G4,1)</f>
        <v>449.6</v>
      </c>
      <c r="E9" s="148">
        <f>ROUND(chartdata!$G5,2)</f>
        <v>328.36</v>
      </c>
      <c r="F9" s="148">
        <f>ROUND(chartdata!$G6,1)</f>
        <v>26.6</v>
      </c>
      <c r="G9" s="148">
        <f>ROUND(chartdata!$G7,1)</f>
        <v>1.3</v>
      </c>
      <c r="H9" s="148">
        <f>ROUND(chartdata!$G8,1)</f>
        <v>289.60000000000002</v>
      </c>
      <c r="I9" s="148">
        <f>ROUND(chartdata!$G9,2)</f>
        <v>172.7</v>
      </c>
      <c r="J9" s="148">
        <f>ROUND(chartdata!$G10,1)</f>
        <v>1999.3</v>
      </c>
      <c r="K9" s="148">
        <f>ROUND(chartdata!$G11,1)</f>
        <v>1299.9000000000001</v>
      </c>
      <c r="L9" s="160">
        <f>ROUND(chartdata!$G12,2)</f>
        <v>200.45</v>
      </c>
    </row>
    <row r="10" spans="3:23" ht="24" customHeight="1" thickBot="1" x14ac:dyDescent="0.3">
      <c r="C10" s="126" t="s">
        <v>52</v>
      </c>
      <c r="D10" s="149">
        <f>ROUND(chartdata!$H4,1)</f>
        <v>473.3</v>
      </c>
      <c r="E10" s="149">
        <f>ROUND(chartdata!$H5,2)</f>
        <v>345.65</v>
      </c>
      <c r="F10" s="149">
        <f>ROUND(chartdata!$H6,1)</f>
        <v>29.4</v>
      </c>
      <c r="G10" s="149">
        <f>ROUND(chartdata!$H7,1)</f>
        <v>1.4</v>
      </c>
      <c r="H10" s="149">
        <f>ROUND(chartdata!$H8,1)</f>
        <v>301.7</v>
      </c>
      <c r="I10" s="149">
        <f>ROUND(chartdata!$H9,2)</f>
        <v>181.79</v>
      </c>
      <c r="J10" s="149">
        <f>ROUND(chartdata!$H10,1)</f>
        <v>2104.5</v>
      </c>
      <c r="K10" s="149">
        <f>ROUND(chartdata!$H11,1)</f>
        <v>1368.3</v>
      </c>
      <c r="L10" s="161">
        <f>ROUND(chartdata!$H12,2)</f>
        <v>211</v>
      </c>
    </row>
    <row r="11" spans="3:23" ht="27" customHeight="1" thickBot="1" x14ac:dyDescent="0.3">
      <c r="C11" s="147" t="s">
        <v>65</v>
      </c>
      <c r="D11" s="148">
        <f>'monthly-regional'!P34</f>
        <v>5990.4285611200703</v>
      </c>
      <c r="E11" s="148">
        <f>'monthly-regional'!P35</f>
        <v>5966.1277001419039</v>
      </c>
      <c r="F11" s="148">
        <f>'monthly-regional'!P36</f>
        <v>6196.3537977201104</v>
      </c>
      <c r="G11" s="148">
        <f>'monthly-regional'!P37</f>
        <v>6325.3944264235361</v>
      </c>
      <c r="H11" s="148">
        <f>'monthly-regional'!P38</f>
        <v>4900.6903927252088</v>
      </c>
      <c r="I11" s="148">
        <f>'monthly-regional'!P39</f>
        <v>4690.4843239220772</v>
      </c>
      <c r="J11" s="148">
        <f>'monthly-regional'!P40</f>
        <v>9700.4646976704717</v>
      </c>
      <c r="K11" s="148">
        <f>'monthly-regional'!P41</f>
        <v>11413.541354843752</v>
      </c>
      <c r="L11" s="160">
        <f>'monthly-regional'!P42</f>
        <v>5906.0037620705634</v>
      </c>
    </row>
    <row r="12" spans="3:23" ht="26.25" customHeight="1" thickBot="1" x14ac:dyDescent="0.3">
      <c r="C12" s="126" t="s">
        <v>66</v>
      </c>
      <c r="D12" s="149">
        <f>'monthly-regional'!P48</f>
        <v>6205.7254461935308</v>
      </c>
      <c r="E12" s="149">
        <f>'monthly-regional'!P49</f>
        <v>5940.2026094712792</v>
      </c>
      <c r="F12" s="149">
        <f>'monthly-regional'!P50</f>
        <v>6026.8646698383945</v>
      </c>
      <c r="G12" s="149">
        <f>'monthly-regional'!P51</f>
        <v>6330.8625329726374</v>
      </c>
      <c r="H12" s="149">
        <f>'monthly-regional'!P52</f>
        <v>5024.5175398801111</v>
      </c>
      <c r="I12" s="149">
        <f>'monthly-regional'!P53</f>
        <v>4824.7564235078808</v>
      </c>
      <c r="J12" s="149">
        <f>'monthly-regional'!P54</f>
        <v>10003.353012738551</v>
      </c>
      <c r="K12" s="149">
        <f>'monthly-regional'!P55</f>
        <v>11816.885330268427</v>
      </c>
      <c r="L12" s="161">
        <f>'monthly-regional'!P56</f>
        <v>6115.3336021974292</v>
      </c>
    </row>
    <row r="14" spans="3:23" ht="13.5" customHeight="1" thickBot="1" x14ac:dyDescent="0.3"/>
    <row r="15" spans="3:23" ht="22.5" customHeight="1" thickBot="1" x14ac:dyDescent="0.3">
      <c r="C15" s="170" t="s">
        <v>67</v>
      </c>
      <c r="D15" s="171"/>
      <c r="F15" s="172" t="s">
        <v>68</v>
      </c>
      <c r="G15" s="173"/>
      <c r="I15" s="172" t="s">
        <v>69</v>
      </c>
      <c r="J15" s="174"/>
      <c r="K15" s="173"/>
      <c r="O15" s="186" t="s">
        <v>70</v>
      </c>
      <c r="P15" s="187"/>
      <c r="S15" s="186" t="s">
        <v>73</v>
      </c>
      <c r="T15" s="187"/>
    </row>
    <row r="16" spans="3:23" ht="18" customHeight="1" thickBot="1" x14ac:dyDescent="0.3">
      <c r="C16" s="181" t="str">
        <f>chartdata!K5</f>
        <v>Spain</v>
      </c>
      <c r="D16" s="182"/>
      <c r="F16" s="183" t="str">
        <f>chartdata!K9</f>
        <v>Italy</v>
      </c>
      <c r="G16" s="184"/>
      <c r="I16" s="183" t="str">
        <f>chartdata!V6</f>
        <v>The Corporation</v>
      </c>
      <c r="J16" s="185"/>
      <c r="K16" s="184"/>
      <c r="O16" s="188" t="s">
        <v>71</v>
      </c>
      <c r="P16" s="189"/>
      <c r="S16" s="188" t="s">
        <v>71</v>
      </c>
      <c r="T16" s="189"/>
    </row>
    <row r="17" spans="15:20" ht="15.75" thickBot="1" x14ac:dyDescent="0.3"/>
    <row r="18" spans="15:20" ht="20.25" customHeight="1" x14ac:dyDescent="0.25">
      <c r="O18" s="186" t="s">
        <v>74</v>
      </c>
      <c r="P18" s="187"/>
      <c r="S18" s="186" t="s">
        <v>75</v>
      </c>
      <c r="T18" s="187"/>
    </row>
    <row r="19" spans="15:20" ht="15.75" thickBot="1" x14ac:dyDescent="0.3">
      <c r="O19" s="188" t="s">
        <v>71</v>
      </c>
      <c r="P19" s="189"/>
      <c r="S19" s="188" t="s">
        <v>71</v>
      </c>
      <c r="T19" s="189"/>
    </row>
  </sheetData>
  <mergeCells count="26">
    <mergeCell ref="O19:P19"/>
    <mergeCell ref="S19:T19"/>
    <mergeCell ref="O18:P18"/>
    <mergeCell ref="S18:T18"/>
    <mergeCell ref="O16:P16"/>
    <mergeCell ref="S16:T16"/>
    <mergeCell ref="C16:D16"/>
    <mergeCell ref="F16:G16"/>
    <mergeCell ref="I16:K16"/>
    <mergeCell ref="S15:T15"/>
    <mergeCell ref="O15:P15"/>
    <mergeCell ref="H1:R2"/>
    <mergeCell ref="K4:N5"/>
    <mergeCell ref="C15:D15"/>
    <mergeCell ref="F15:G15"/>
    <mergeCell ref="I15:K15"/>
    <mergeCell ref="H7:H8"/>
    <mergeCell ref="I7:I8"/>
    <mergeCell ref="J7:J8"/>
    <mergeCell ref="K7:K8"/>
    <mergeCell ref="L7:L8"/>
    <mergeCell ref="C7:C8"/>
    <mergeCell ref="D7:D8"/>
    <mergeCell ref="E7:E8"/>
    <mergeCell ref="F7:F8"/>
    <mergeCell ref="G7:G8"/>
  </mergeCells>
  <conditionalFormatting sqref="D10:L10">
    <cfRule type="expression" dxfId="97" priority="158">
      <formula>D$10&lt;D$9</formula>
    </cfRule>
    <cfRule type="expression" dxfId="96" priority="159">
      <formula>D$10&gt;D$9</formula>
    </cfRule>
  </conditionalFormatting>
  <conditionalFormatting sqref="D12:L12">
    <cfRule type="expression" dxfId="95" priority="1">
      <formula>D$12&lt;D$11</formula>
    </cfRule>
    <cfRule type="expression" dxfId="94" priority="2">
      <formula>D$12&gt;D$11</formula>
    </cfRule>
  </conditionalFormatting>
  <hyperlinks>
    <hyperlink ref="O15:P15" location="'Monthly-client'!A1" display="Monthly Client "/>
    <hyperlink ref="O16:P16" location="'Monthly-client'!A1" display="Report"/>
    <hyperlink ref="S15:T15" location="'Region-client'!A1" display="Regional Client "/>
    <hyperlink ref="S16:T16" location="'Region-client'!A1" display="Report"/>
    <hyperlink ref="O18:P18" location="'monthly-regional'!A1" display="Monthly Regional"/>
    <hyperlink ref="O19:P19" location="'monthly-regional'!A1" display="Report"/>
    <hyperlink ref="S18:T18" location="'quarter-region'!A1" display="Quaterly Regional"/>
    <hyperlink ref="S19:T19" location="'quarter-region'!A1" display="Report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12</xdr:col>
                    <xdr:colOff>323850</xdr:colOff>
                    <xdr:row>7</xdr:row>
                    <xdr:rowOff>133350</xdr:rowOff>
                  </from>
                  <to>
                    <xdr:col>13</xdr:col>
                    <xdr:colOff>190500</xdr:colOff>
                    <xdr:row>10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showGridLines="0" workbookViewId="0">
      <selection sqref="A1:B2"/>
    </sheetView>
  </sheetViews>
  <sheetFormatPr defaultRowHeight="15" x14ac:dyDescent="0.25"/>
  <cols>
    <col min="1" max="1" width="9.140625" style="64"/>
    <col min="2" max="2" width="9.140625" style="62"/>
    <col min="3" max="3" width="10.28515625" style="62" customWidth="1"/>
    <col min="4" max="4" width="15.140625" style="63" bestFit="1" customWidth="1"/>
    <col min="5" max="5" width="12.28515625" style="62" bestFit="1" customWidth="1"/>
    <col min="6" max="6" width="12.42578125" style="62" customWidth="1"/>
    <col min="7" max="7" width="12.85546875" style="62" customWidth="1"/>
    <col min="8" max="10" width="9.140625" style="62"/>
    <col min="11" max="11" width="15.140625" style="62" bestFit="1" customWidth="1"/>
    <col min="12" max="12" width="7.5703125" style="62" customWidth="1"/>
    <col min="13" max="13" width="13.140625" style="62" customWidth="1"/>
    <col min="14" max="14" width="12.5703125" style="62" customWidth="1"/>
    <col min="15" max="16" width="9.140625" style="62"/>
    <col min="17" max="17" width="14.140625" style="63" bestFit="1" customWidth="1"/>
    <col min="18" max="18" width="9.140625" style="64"/>
    <col min="19" max="16384" width="9.140625" style="62"/>
  </cols>
  <sheetData>
    <row r="1" spans="1:19" ht="15" customHeight="1" x14ac:dyDescent="0.25">
      <c r="A1" s="186" t="s">
        <v>72</v>
      </c>
      <c r="B1" s="187"/>
    </row>
    <row r="2" spans="1:19" ht="15.75" customHeight="1" thickBot="1" x14ac:dyDescent="0.3">
      <c r="A2" s="188"/>
      <c r="B2" s="189"/>
      <c r="Q2" s="96"/>
      <c r="R2" s="90"/>
      <c r="S2" s="97"/>
    </row>
    <row r="3" spans="1:19" ht="15.75" thickBot="1" x14ac:dyDescent="0.3">
      <c r="A3" s="65"/>
      <c r="C3" s="77"/>
      <c r="D3" s="83"/>
      <c r="E3" s="99"/>
      <c r="F3" s="84"/>
      <c r="G3" s="84"/>
      <c r="H3" s="84"/>
      <c r="I3" s="84"/>
      <c r="J3" s="84"/>
      <c r="K3" s="84"/>
      <c r="L3" s="84"/>
      <c r="M3" s="84"/>
      <c r="N3" s="84"/>
      <c r="O3" s="85"/>
      <c r="P3" s="66"/>
      <c r="Q3" s="96"/>
      <c r="R3" s="90"/>
      <c r="S3" s="97"/>
    </row>
    <row r="4" spans="1:19" ht="15.75" customHeight="1" x14ac:dyDescent="0.25">
      <c r="A4" s="65"/>
      <c r="C4" s="78"/>
      <c r="D4" s="194" t="s">
        <v>63</v>
      </c>
      <c r="E4" s="100" t="s">
        <v>55</v>
      </c>
      <c r="F4" s="86"/>
      <c r="G4" s="198">
        <f>E5</f>
        <v>41456</v>
      </c>
      <c r="H4" s="199"/>
      <c r="I4" s="199"/>
      <c r="J4" s="199"/>
      <c r="K4" s="200"/>
      <c r="L4" s="86"/>
      <c r="M4" s="86"/>
      <c r="N4" s="86"/>
      <c r="O4" s="87"/>
      <c r="P4" s="66"/>
      <c r="Q4" s="96"/>
      <c r="R4" s="91" t="s">
        <v>5</v>
      </c>
      <c r="S4" s="97"/>
    </row>
    <row r="5" spans="1:19" ht="15.75" customHeight="1" thickBot="1" x14ac:dyDescent="0.3">
      <c r="A5" s="65"/>
      <c r="C5" s="78"/>
      <c r="D5" s="195"/>
      <c r="E5" s="67">
        <v>41456</v>
      </c>
      <c r="F5" s="86"/>
      <c r="G5" s="201"/>
      <c r="H5" s="202"/>
      <c r="I5" s="202"/>
      <c r="J5" s="202"/>
      <c r="K5" s="203"/>
      <c r="L5" s="86"/>
      <c r="M5" s="86"/>
      <c r="N5" s="86"/>
      <c r="O5" s="87"/>
      <c r="P5" s="66"/>
      <c r="Q5" s="96"/>
      <c r="R5" s="98">
        <v>41275</v>
      </c>
      <c r="S5" s="97"/>
    </row>
    <row r="6" spans="1:19" ht="15.75" thickBot="1" x14ac:dyDescent="0.3">
      <c r="A6" s="65"/>
      <c r="C6" s="78"/>
      <c r="D6" s="204" t="s">
        <v>49</v>
      </c>
      <c r="E6" s="205"/>
      <c r="F6" s="88" t="s">
        <v>6</v>
      </c>
      <c r="G6" s="95" t="s">
        <v>7</v>
      </c>
      <c r="H6" s="86"/>
      <c r="I6" s="86"/>
      <c r="J6" s="86"/>
      <c r="K6" s="206" t="s">
        <v>49</v>
      </c>
      <c r="L6" s="205"/>
      <c r="M6" s="88" t="s">
        <v>6</v>
      </c>
      <c r="N6" s="89" t="s">
        <v>7</v>
      </c>
      <c r="O6" s="87"/>
      <c r="P6" s="66"/>
      <c r="Q6" s="96"/>
      <c r="R6" s="92">
        <v>41306</v>
      </c>
      <c r="S6" s="97"/>
    </row>
    <row r="7" spans="1:19" x14ac:dyDescent="0.25">
      <c r="A7" s="65"/>
      <c r="C7" s="78"/>
      <c r="D7" s="207" t="s">
        <v>17</v>
      </c>
      <c r="E7" s="208"/>
      <c r="F7" s="68">
        <f>IF($E$5="Total",SUMIFS(Data!$E:$E,Data!$D:$D,$D7),SUMIFS(Data!$E:$E,Data!$D:$D,$D7,Data!$A:$A,$E$5))</f>
        <v>4.7089208101966529</v>
      </c>
      <c r="G7" s="69">
        <f>IF($E$5="Total",SUMIFS(Data!$F:$F,Data!$D:$D,$D7),SUMIFS(Data!$F:$F,Data!$D:$D,$D7,Data!$A:$A,$E$5))</f>
        <v>4.9567587475754245</v>
      </c>
      <c r="H7" s="86"/>
      <c r="I7" s="86"/>
      <c r="J7" s="86"/>
      <c r="K7" s="209" t="s">
        <v>33</v>
      </c>
      <c r="L7" s="210"/>
      <c r="M7" s="68">
        <f>IF($E$5="Total",SUMIFS(Data!$E:$E,Data!$D:$D,$K7),SUMIFS(Data!$E:$E,Data!$D:$D,$K7,Data!$A:$A,$E$5))</f>
        <v>0</v>
      </c>
      <c r="N7" s="69">
        <f>IF($E$5="Total",SUMIFS(Data!$F:$F,Data!$D:$D,$K7),SUMIFS(Data!$F:$F,Data!$D:$D,$K7,Data!$A:$A,$E$5))</f>
        <v>0</v>
      </c>
      <c r="O7" s="87"/>
      <c r="P7" s="66"/>
      <c r="Q7" s="96"/>
      <c r="R7" s="92">
        <v>41334</v>
      </c>
      <c r="S7" s="97"/>
    </row>
    <row r="8" spans="1:19" x14ac:dyDescent="0.25">
      <c r="A8" s="65"/>
      <c r="C8" s="78"/>
      <c r="D8" s="190" t="s">
        <v>18</v>
      </c>
      <c r="E8" s="191"/>
      <c r="F8" s="70">
        <f>IF($E$5="Total",SUMIFS(Data!$E:$E,Data!$D:$D,$D8),SUMIFS(Data!$E:$E,Data!$D:$D,$D8,Data!$A:$A,$E$5))</f>
        <v>5.1524783577456512</v>
      </c>
      <c r="G8" s="71">
        <f>IF($E$5="Total",SUMIFS(Data!$F:$F,Data!$D:$D,$D8),SUMIFS(Data!$F:$F,Data!$D:$D,$D8,Data!$A:$A,$E$5))</f>
        <v>5.4236614292059491</v>
      </c>
      <c r="H8" s="86"/>
      <c r="I8" s="86"/>
      <c r="J8" s="86"/>
      <c r="K8" s="190" t="s">
        <v>34</v>
      </c>
      <c r="L8" s="191"/>
      <c r="M8" s="70">
        <f>IF($E$5="Total",SUMIFS(Data!$E:$E,Data!$D:$D,$K8),SUMIFS(Data!$E:$E,Data!$D:$D,$K8,Data!$A:$A,$E$5))</f>
        <v>0</v>
      </c>
      <c r="N8" s="71">
        <f>IF($E$5="Total",SUMIFS(Data!$F:$F,Data!$D:$D,$K8),SUMIFS(Data!$F:$F,Data!$D:$D,$K8,Data!$A:$A,$E$5))</f>
        <v>0</v>
      </c>
      <c r="O8" s="87"/>
      <c r="P8" s="66"/>
      <c r="Q8" s="96"/>
      <c r="R8" s="92">
        <v>41365</v>
      </c>
      <c r="S8" s="97"/>
    </row>
    <row r="9" spans="1:19" x14ac:dyDescent="0.25">
      <c r="A9" s="65"/>
      <c r="C9" s="78"/>
      <c r="D9" s="190" t="s">
        <v>19</v>
      </c>
      <c r="E9" s="191"/>
      <c r="F9" s="70">
        <f>IF($E$5="Total",SUMIFS(Data!$E:$E,Data!$D:$D,$D9),SUMIFS(Data!$E:$E,Data!$D:$D,$D9,Data!$A:$A,$E$5))</f>
        <v>2.6033297805841036</v>
      </c>
      <c r="G9" s="71">
        <f>IF($E$5="Total",SUMIFS(Data!$F:$F,Data!$D:$D,$D9),SUMIFS(Data!$F:$F,Data!$D:$D,$D9,Data!$A:$A,$E$5))</f>
        <v>2.7403471374569515</v>
      </c>
      <c r="H9" s="86"/>
      <c r="I9" s="86"/>
      <c r="J9" s="86"/>
      <c r="K9" s="190" t="s">
        <v>35</v>
      </c>
      <c r="L9" s="191"/>
      <c r="M9" s="70">
        <f>IF($E$5="Total",SUMIFS(Data!$E:$E,Data!$D:$D,$K9),SUMIFS(Data!$E:$E,Data!$D:$D,$K9,Data!$A:$A,$E$5))</f>
        <v>0</v>
      </c>
      <c r="N9" s="71">
        <f>IF($E$5="Total",SUMIFS(Data!$F:$F,Data!$D:$D,$K9),SUMIFS(Data!$F:$F,Data!$D:$D,$K9,Data!$A:$A,$E$5))</f>
        <v>0</v>
      </c>
      <c r="O9" s="87"/>
      <c r="P9" s="66"/>
      <c r="Q9" s="96"/>
      <c r="R9" s="92">
        <v>41395</v>
      </c>
      <c r="S9" s="97"/>
    </row>
    <row r="10" spans="1:19" x14ac:dyDescent="0.25">
      <c r="A10" s="65"/>
      <c r="C10" s="78"/>
      <c r="D10" s="190" t="s">
        <v>20</v>
      </c>
      <c r="E10" s="191"/>
      <c r="F10" s="70">
        <f>IF($E$5="Total",SUMIFS(Data!$E:$E,Data!$D:$D,$D10),SUMIFS(Data!$E:$E,Data!$D:$D,$D10,Data!$A:$A,$E$5))</f>
        <v>0.4142783033060175</v>
      </c>
      <c r="G10" s="71">
        <f>IF($E$5="Total",SUMIFS(Data!$F:$F,Data!$D:$D,$D10),SUMIFS(Data!$F:$F,Data!$D:$D,$D10,Data!$A:$A,$E$5))</f>
        <v>0.43608242453265</v>
      </c>
      <c r="H10" s="86"/>
      <c r="I10" s="86"/>
      <c r="J10" s="86"/>
      <c r="K10" s="190" t="s">
        <v>36</v>
      </c>
      <c r="L10" s="191"/>
      <c r="M10" s="70">
        <f>IF($E$5="Total",SUMIFS(Data!$E:$E,Data!$D:$D,$K10),SUMIFS(Data!$E:$E,Data!$D:$D,$K10,Data!$A:$A,$E$5))</f>
        <v>0</v>
      </c>
      <c r="N10" s="71">
        <f>IF($E$5="Total",SUMIFS(Data!$F:$F,Data!$D:$D,$K10),SUMIFS(Data!$F:$F,Data!$D:$D,$K10,Data!$A:$A,$E$5))</f>
        <v>0</v>
      </c>
      <c r="O10" s="87"/>
      <c r="P10" s="66"/>
      <c r="Q10" s="96"/>
      <c r="R10" s="92">
        <v>41426</v>
      </c>
      <c r="S10" s="97"/>
    </row>
    <row r="11" spans="1:19" x14ac:dyDescent="0.25">
      <c r="A11" s="65"/>
      <c r="C11" s="78"/>
      <c r="D11" s="190" t="s">
        <v>21</v>
      </c>
      <c r="E11" s="191"/>
      <c r="F11" s="70">
        <f>IF($E$5="Total",SUMIFS(Data!$E:$E,Data!$D:$D,$D11),SUMIFS(Data!$E:$E,Data!$D:$D,$D11,Data!$A:$A,$E$5))</f>
        <v>206.96587240834842</v>
      </c>
      <c r="G11" s="71">
        <f>IF($E$5="Total",SUMIFS(Data!$F:$F,Data!$D:$D,$D11),SUMIFS(Data!$F:$F,Data!$D:$D,$D11,Data!$A:$A,$E$5))</f>
        <v>217.8588130614194</v>
      </c>
      <c r="H11" s="86"/>
      <c r="I11" s="86"/>
      <c r="J11" s="86"/>
      <c r="K11" s="190" t="s">
        <v>37</v>
      </c>
      <c r="L11" s="191"/>
      <c r="M11" s="70">
        <f>IF($E$5="Total",SUMIFS(Data!$E:$E,Data!$D:$D,$K11),SUMIFS(Data!$E:$E,Data!$D:$D,$K11,Data!$A:$A,$E$5))</f>
        <v>0</v>
      </c>
      <c r="N11" s="71">
        <f>IF($E$5="Total",SUMIFS(Data!$F:$F,Data!$D:$D,$K11),SUMIFS(Data!$F:$F,Data!$D:$D,$K11,Data!$A:$A,$E$5))</f>
        <v>0</v>
      </c>
      <c r="O11" s="87"/>
      <c r="P11" s="66"/>
      <c r="Q11" s="96"/>
      <c r="R11" s="92">
        <v>41456</v>
      </c>
      <c r="S11" s="97"/>
    </row>
    <row r="12" spans="1:19" x14ac:dyDescent="0.25">
      <c r="A12" s="65"/>
      <c r="C12" s="78"/>
      <c r="D12" s="190" t="s">
        <v>22</v>
      </c>
      <c r="E12" s="191"/>
      <c r="F12" s="70">
        <f>IF($E$5="Total",SUMIFS(Data!$E:$E,Data!$D:$D,$D12),SUMIFS(Data!$E:$E,Data!$D:$D,$D12,Data!$A:$A,$E$5))</f>
        <v>183.14805202481156</v>
      </c>
      <c r="G12" s="71">
        <f>IF($E$5="Total",SUMIFS(Data!$F:$F,Data!$D:$D,$D12),SUMIFS(Data!$F:$F,Data!$D:$D,$D12,Data!$A:$A,$E$5))</f>
        <v>192.78742318401217</v>
      </c>
      <c r="H12" s="86"/>
      <c r="I12" s="86"/>
      <c r="J12" s="86"/>
      <c r="K12" s="190" t="s">
        <v>38</v>
      </c>
      <c r="L12" s="191"/>
      <c r="M12" s="70">
        <f>IF($E$5="Total",SUMIFS(Data!$E:$E,Data!$D:$D,$K12),SUMIFS(Data!$E:$E,Data!$D:$D,$K12,Data!$A:$A,$E$5))</f>
        <v>0</v>
      </c>
      <c r="N12" s="71">
        <f>IF($E$5="Total",SUMIFS(Data!$F:$F,Data!$D:$D,$K12),SUMIFS(Data!$F:$F,Data!$D:$D,$K12,Data!$A:$A,$E$5))</f>
        <v>0</v>
      </c>
      <c r="O12" s="87"/>
      <c r="P12" s="66"/>
      <c r="Q12" s="97"/>
      <c r="R12" s="92">
        <v>41487</v>
      </c>
      <c r="S12" s="97"/>
    </row>
    <row r="13" spans="1:19" x14ac:dyDescent="0.25">
      <c r="C13" s="78"/>
      <c r="D13" s="196" t="s">
        <v>23</v>
      </c>
      <c r="E13" s="197"/>
      <c r="F13" s="70">
        <f>IF($E$5="Total",SUMIFS(Data!$E:$E,Data!$D:$D,$D13),SUMIFS(Data!$E:$E,Data!$D:$D,$D13,Data!$A:$A,$E$5))</f>
        <v>71.747741344104512</v>
      </c>
      <c r="G13" s="71">
        <f>IF($E$5="Total",SUMIFS(Data!$F:$F,Data!$D:$D,$D13),SUMIFS(Data!$F:$F,Data!$D:$D,$D13,Data!$A:$A,$E$5))</f>
        <v>75.523938256952121</v>
      </c>
      <c r="H13" s="86"/>
      <c r="I13" s="86"/>
      <c r="J13" s="86"/>
      <c r="K13" s="190" t="s">
        <v>39</v>
      </c>
      <c r="L13" s="191"/>
      <c r="M13" s="70">
        <f>IF($E$5="Total",SUMIFS(Data!$E:$E,Data!$D:$D,$K13),SUMIFS(Data!$E:$E,Data!$D:$D,$K13,Data!$A:$A,$E$5))</f>
        <v>0</v>
      </c>
      <c r="N13" s="71">
        <f>IF($E$5="Total",SUMIFS(Data!$F:$F,Data!$D:$D,$K13),SUMIFS(Data!$F:$F,Data!$D:$D,$K13,Data!$A:$A,$E$5))</f>
        <v>0</v>
      </c>
      <c r="O13" s="87"/>
      <c r="P13" s="66"/>
      <c r="Q13" s="97"/>
      <c r="R13" s="92">
        <v>41518</v>
      </c>
      <c r="S13" s="97"/>
    </row>
    <row r="14" spans="1:19" x14ac:dyDescent="0.25">
      <c r="A14" s="72"/>
      <c r="C14" s="78"/>
      <c r="D14" s="190" t="s">
        <v>24</v>
      </c>
      <c r="E14" s="191"/>
      <c r="F14" s="70">
        <f>IF($E$5="Total",SUMIFS(Data!$E:$E,Data!$D:$D,$D14),SUMIFS(Data!$E:$E,Data!$D:$D,$D14,Data!$A:$A,$E$5))</f>
        <v>16.411129087758273</v>
      </c>
      <c r="G14" s="71">
        <f>IF($E$5="Total",SUMIFS(Data!$F:$F,Data!$D:$D,$D14),SUMIFS(Data!$F:$F,Data!$D:$D,$D14,Data!$A:$A,$E$5))</f>
        <v>17.274872723956076</v>
      </c>
      <c r="H14" s="86"/>
      <c r="I14" s="86"/>
      <c r="J14" s="86"/>
      <c r="K14" s="190" t="s">
        <v>40</v>
      </c>
      <c r="L14" s="191"/>
      <c r="M14" s="70">
        <f>IF($E$5="Total",SUMIFS(Data!$E:$E,Data!$D:$D,$K14),SUMIFS(Data!$E:$E,Data!$D:$D,$K14,Data!$A:$A,$E$5))</f>
        <v>0</v>
      </c>
      <c r="N14" s="71">
        <f>IF($E$5="Total",SUMIFS(Data!$F:$F,Data!$D:$D,$K14),SUMIFS(Data!$F:$F,Data!$D:$D,$K14,Data!$A:$A,$E$5))</f>
        <v>0</v>
      </c>
      <c r="O14" s="87"/>
      <c r="P14" s="66"/>
      <c r="Q14" s="97"/>
      <c r="R14" s="92">
        <v>41548</v>
      </c>
      <c r="S14" s="97"/>
    </row>
    <row r="15" spans="1:19" x14ac:dyDescent="0.25">
      <c r="A15" s="72"/>
      <c r="C15" s="78"/>
      <c r="D15" s="190" t="s">
        <v>25</v>
      </c>
      <c r="E15" s="191"/>
      <c r="F15" s="70">
        <f>IF($E$5="Total",SUMIFS(Data!$E:$E,Data!$D:$D,$D15),SUMIFS(Data!$E:$E,Data!$D:$D,$D15,Data!$A:$A,$E$5))</f>
        <v>1259.6348311286438</v>
      </c>
      <c r="G15" s="71">
        <f>IF($E$5="Total",SUMIFS(Data!$F:$F,Data!$D:$D,$D15),SUMIFS(Data!$F:$F,Data!$D:$D,$D15,Data!$A:$A,$E$5))</f>
        <v>1325.9314011880463</v>
      </c>
      <c r="H15" s="86"/>
      <c r="I15" s="86"/>
      <c r="J15" s="86"/>
      <c r="K15" s="190" t="s">
        <v>41</v>
      </c>
      <c r="L15" s="191"/>
      <c r="M15" s="70">
        <f>IF($E$5="Total",SUMIFS(Data!$E:$E,Data!$D:$D,$K15),SUMIFS(Data!$E:$E,Data!$D:$D,$K15,Data!$A:$A,$E$5))</f>
        <v>0</v>
      </c>
      <c r="N15" s="71">
        <f>IF($E$5="Total",SUMIFS(Data!$F:$F,Data!$D:$D,$K15),SUMIFS(Data!$F:$F,Data!$D:$D,$K15,Data!$A:$A,$E$5))</f>
        <v>0</v>
      </c>
      <c r="O15" s="87"/>
      <c r="P15" s="66"/>
      <c r="Q15" s="97"/>
      <c r="R15" s="92">
        <v>41579</v>
      </c>
      <c r="S15" s="97"/>
    </row>
    <row r="16" spans="1:19" x14ac:dyDescent="0.25">
      <c r="A16" s="72"/>
      <c r="C16" s="78"/>
      <c r="D16" s="190" t="s">
        <v>26</v>
      </c>
      <c r="E16" s="191"/>
      <c r="F16" s="70">
        <f>IF($E$5="Total",SUMIFS(Data!$E:$E,Data!$D:$D,$D16),SUMIFS(Data!$E:$E,Data!$D:$D,$D16,Data!$A:$A,$E$5))</f>
        <v>1950.9741606802304</v>
      </c>
      <c r="G16" s="71">
        <f>IF($E$5="Total",SUMIFS(Data!$F:$F,Data!$D:$D,$D16),SUMIFS(Data!$F:$F,Data!$D:$D,$D16,Data!$A:$A,$E$5))</f>
        <v>2053.6570112423478</v>
      </c>
      <c r="H16" s="86"/>
      <c r="I16" s="86"/>
      <c r="J16" s="86"/>
      <c r="K16" s="190" t="s">
        <v>42</v>
      </c>
      <c r="L16" s="191"/>
      <c r="M16" s="70">
        <f>IF($E$5="Total",SUMIFS(Data!$E:$E,Data!$D:$D,$K16),SUMIFS(Data!$E:$E,Data!$D:$D,$K16,Data!$A:$A,$E$5))</f>
        <v>0</v>
      </c>
      <c r="N16" s="71">
        <f>IF($E$5="Total",SUMIFS(Data!$F:$F,Data!$D:$D,$K16),SUMIFS(Data!$F:$F,Data!$D:$D,$K16,Data!$A:$A,$E$5))</f>
        <v>0</v>
      </c>
      <c r="O16" s="87"/>
      <c r="P16" s="66"/>
      <c r="Q16" s="97"/>
      <c r="R16" s="92">
        <v>41609</v>
      </c>
      <c r="S16" s="97"/>
    </row>
    <row r="17" spans="1:19" x14ac:dyDescent="0.25">
      <c r="A17" s="72"/>
      <c r="C17" s="78"/>
      <c r="D17" s="190" t="s">
        <v>27</v>
      </c>
      <c r="E17" s="191"/>
      <c r="F17" s="70">
        <f>IF($E$5="Total",SUMIFS(Data!$E:$E,Data!$D:$D,$D17),SUMIFS(Data!$E:$E,Data!$D:$D,$D17,Data!$A:$A,$E$5))</f>
        <v>1123.5229599505067</v>
      </c>
      <c r="G17" s="71">
        <f>IF($E$5="Total",SUMIFS(Data!$F:$F,Data!$D:$D,$D17),SUMIFS(Data!$F:$F,Data!$D:$D,$D17,Data!$A:$A,$E$5))</f>
        <v>1182.655747316323</v>
      </c>
      <c r="H17" s="86"/>
      <c r="I17" s="86"/>
      <c r="J17" s="86"/>
      <c r="K17" s="190" t="s">
        <v>43</v>
      </c>
      <c r="L17" s="191"/>
      <c r="M17" s="70">
        <f>IF($E$5="Total",SUMIFS(Data!$E:$E,Data!$D:$D,$K17),SUMIFS(Data!$E:$E,Data!$D:$D,$K17,Data!$A:$A,$E$5))</f>
        <v>0</v>
      </c>
      <c r="N17" s="71">
        <f>IF($E$5="Total",SUMIFS(Data!$F:$F,Data!$D:$D,$K17),SUMIFS(Data!$F:$F,Data!$D:$D,$K17,Data!$A:$A,$E$5))</f>
        <v>0</v>
      </c>
      <c r="O17" s="87"/>
      <c r="P17" s="66"/>
      <c r="Q17" s="97"/>
      <c r="R17" s="93" t="s">
        <v>53</v>
      </c>
      <c r="S17" s="97"/>
    </row>
    <row r="18" spans="1:19" x14ac:dyDescent="0.25">
      <c r="A18" s="72"/>
      <c r="C18" s="78"/>
      <c r="D18" s="190" t="s">
        <v>28</v>
      </c>
      <c r="E18" s="191"/>
      <c r="F18" s="70">
        <f>IF($E$5="Total",SUMIFS(Data!$E:$E,Data!$D:$D,$D18),SUMIFS(Data!$E:$E,Data!$D:$D,$D18,Data!$A:$A,$E$5))</f>
        <v>113.19679219444691</v>
      </c>
      <c r="G18" s="71">
        <f>IF($E$5="Total",SUMIFS(Data!$F:$F,Data!$D:$D,$D18),SUMIFS(Data!$F:$F,Data!$D:$D,$D18,Data!$A:$A,$E$5))</f>
        <v>119.15451809941781</v>
      </c>
      <c r="H18" s="86"/>
      <c r="I18" s="86"/>
      <c r="J18" s="86"/>
      <c r="K18" s="190" t="s">
        <v>44</v>
      </c>
      <c r="L18" s="191"/>
      <c r="M18" s="70">
        <f>IF($E$5="Total",SUMIFS(Data!$E:$E,Data!$D:$D,$K18),SUMIFS(Data!$E:$E,Data!$D:$D,$K18,Data!$A:$A,$E$5))</f>
        <v>0</v>
      </c>
      <c r="N18" s="71">
        <f>IF($E$5="Total",SUMIFS(Data!$F:$F,Data!$D:$D,$K18),SUMIFS(Data!$F:$F,Data!$D:$D,$K18,Data!$A:$A,$E$5))</f>
        <v>0</v>
      </c>
      <c r="O18" s="87"/>
      <c r="P18" s="66"/>
      <c r="Q18" s="97"/>
      <c r="R18" s="94"/>
      <c r="S18" s="97"/>
    </row>
    <row r="19" spans="1:19" x14ac:dyDescent="0.25">
      <c r="A19" s="72"/>
      <c r="C19" s="78"/>
      <c r="D19" s="190" t="s">
        <v>29</v>
      </c>
      <c r="E19" s="191"/>
      <c r="F19" s="70">
        <f>IF($E$5="Total",SUMIFS(Data!$E:$E,Data!$D:$D,$D19),SUMIFS(Data!$E:$E,Data!$D:$D,$D19,Data!$A:$A,$E$5))</f>
        <v>202.45388427445707</v>
      </c>
      <c r="G19" s="71">
        <f>IF($E$5="Total",SUMIFS(Data!$F:$F,Data!$D:$D,$D19),SUMIFS(Data!$F:$F,Data!$D:$D,$D19,Data!$A:$A,$E$5))</f>
        <v>213.10935186784954</v>
      </c>
      <c r="H19" s="86"/>
      <c r="I19" s="86"/>
      <c r="J19" s="86"/>
      <c r="K19" s="190" t="s">
        <v>45</v>
      </c>
      <c r="L19" s="191"/>
      <c r="M19" s="70">
        <f>IF($E$5="Total",SUMIFS(Data!$E:$E,Data!$D:$D,$K19),SUMIFS(Data!$E:$E,Data!$D:$D,$K19,Data!$A:$A,$E$5))</f>
        <v>0</v>
      </c>
      <c r="N19" s="71">
        <f>IF($E$5="Total",SUMIFS(Data!$F:$F,Data!$D:$D,$K19),SUMIFS(Data!$F:$F,Data!$D:$D,$K19,Data!$A:$A,$E$5))</f>
        <v>0</v>
      </c>
      <c r="O19" s="87"/>
      <c r="P19" s="66"/>
      <c r="Q19" s="97"/>
      <c r="R19" s="94"/>
      <c r="S19" s="97"/>
    </row>
    <row r="20" spans="1:19" x14ac:dyDescent="0.25">
      <c r="A20" s="72"/>
      <c r="C20" s="78"/>
      <c r="D20" s="190" t="s">
        <v>30</v>
      </c>
      <c r="E20" s="191"/>
      <c r="F20" s="70">
        <f>IF($E$5="Total",SUMIFS(Data!$E:$E,Data!$D:$D,$D20),SUMIFS(Data!$E:$E,Data!$D:$D,$D20,Data!$A:$A,$E$5))</f>
        <v>449.62699200239967</v>
      </c>
      <c r="G20" s="71">
        <f>IF($E$5="Total",SUMIFS(Data!$F:$F,Data!$D:$D,$D20),SUMIFS(Data!$F:$F,Data!$D:$D,$D20,Data!$A:$A,$E$5))</f>
        <v>473.29157052884176</v>
      </c>
      <c r="H20" s="86"/>
      <c r="I20" s="86"/>
      <c r="J20" s="86"/>
      <c r="K20" s="190" t="s">
        <v>46</v>
      </c>
      <c r="L20" s="191"/>
      <c r="M20" s="70">
        <f>IF($E$5="Total",SUMIFS(Data!$E:$E,Data!$D:$D,$K20),SUMIFS(Data!$E:$E,Data!$D:$D,$K20,Data!$A:$A,$E$5))</f>
        <v>0</v>
      </c>
      <c r="N20" s="71">
        <f>IF($E$5="Total",SUMIFS(Data!$F:$F,Data!$D:$D,$K20),SUMIFS(Data!$F:$F,Data!$D:$D,$K20,Data!$A:$A,$E$5))</f>
        <v>0</v>
      </c>
      <c r="O20" s="87"/>
      <c r="P20" s="66"/>
      <c r="Q20" s="62"/>
      <c r="R20" s="72"/>
    </row>
    <row r="21" spans="1:19" x14ac:dyDescent="0.25">
      <c r="A21" s="72"/>
      <c r="C21" s="78"/>
      <c r="D21" s="190" t="s">
        <v>31</v>
      </c>
      <c r="E21" s="191"/>
      <c r="F21" s="70">
        <f>IF($E$5="Total",SUMIFS(Data!$E:$E,Data!$D:$D,$D21),SUMIFS(Data!$E:$E,Data!$D:$D,$D21,Data!$A:$A,$E$5))</f>
        <v>326.74107444664929</v>
      </c>
      <c r="G21" s="71">
        <f>IF($E$5="Total",SUMIFS(Data!$F:$F,Data!$D:$D,$D21),SUMIFS(Data!$F:$F,Data!$D:$D,$D21,Data!$A:$A,$E$5))</f>
        <v>343.93797310173613</v>
      </c>
      <c r="H21" s="86"/>
      <c r="I21" s="86"/>
      <c r="J21" s="86"/>
      <c r="K21" s="190" t="s">
        <v>47</v>
      </c>
      <c r="L21" s="191"/>
      <c r="M21" s="70">
        <f>IF($E$5="Total",SUMIFS(Data!$E:$E,Data!$D:$D,$K21),SUMIFS(Data!$E:$E,Data!$D:$D,$K21,Data!$A:$A,$E$5))</f>
        <v>0</v>
      </c>
      <c r="N21" s="71">
        <f>IF($E$5="Total",SUMIFS(Data!$F:$F,Data!$D:$D,$K21),SUMIFS(Data!$F:$F,Data!$D:$D,$K21,Data!$A:$A,$E$5))</f>
        <v>0</v>
      </c>
      <c r="O21" s="87"/>
      <c r="P21" s="66"/>
      <c r="Q21" s="62"/>
      <c r="R21" s="72"/>
    </row>
    <row r="22" spans="1:19" ht="15.75" thickBot="1" x14ac:dyDescent="0.3">
      <c r="A22" s="72"/>
      <c r="C22" s="78"/>
      <c r="D22" s="192" t="s">
        <v>32</v>
      </c>
      <c r="E22" s="193"/>
      <c r="F22" s="73">
        <f>IF($E$5="Total",SUMIFS(Data!$E:$E,Data!$D:$D,$D22),SUMIFS(Data!$E:$E,Data!$D:$D,$D22,Data!$A:$A,$E$5))</f>
        <v>25.684326678611331</v>
      </c>
      <c r="G22" s="74">
        <f>IF($E$5="Total",SUMIFS(Data!$F:$F,Data!$D:$D,$D22),SUMIFS(Data!$F:$F,Data!$D:$D,$D22,Data!$A:$A,$E$5))</f>
        <v>27.036133345906666</v>
      </c>
      <c r="H22" s="86"/>
      <c r="I22" s="86"/>
      <c r="J22" s="86"/>
      <c r="K22" s="192" t="s">
        <v>48</v>
      </c>
      <c r="L22" s="193"/>
      <c r="M22" s="73">
        <f>IF($E$5="Total",SUMIFS(Data!$E:$E,Data!$D:$D,$K22),SUMIFS(Data!$E:$E,Data!$D:$D,$K22,Data!$A:$A,$E$5))</f>
        <v>0</v>
      </c>
      <c r="N22" s="74">
        <f>IF($E$5="Total",SUMIFS(Data!$F:$F,Data!$D:$D,$K22),SUMIFS(Data!$F:$F,Data!$D:$D,$K22,Data!$A:$A,$E$5))</f>
        <v>0</v>
      </c>
      <c r="O22" s="87"/>
      <c r="P22" s="66"/>
      <c r="Q22" s="62"/>
      <c r="R22" s="72"/>
    </row>
    <row r="23" spans="1:19" ht="15.75" thickBot="1" x14ac:dyDescent="0.3">
      <c r="A23" s="72"/>
      <c r="C23" s="79"/>
      <c r="D23" s="80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2"/>
      <c r="P23" s="66"/>
      <c r="Q23" s="62"/>
      <c r="R23" s="72"/>
    </row>
    <row r="24" spans="1:19" x14ac:dyDescent="0.25">
      <c r="A24" s="72"/>
      <c r="Q24" s="62"/>
      <c r="R24" s="72"/>
    </row>
    <row r="25" spans="1:19" x14ac:dyDescent="0.25">
      <c r="A25" s="72"/>
      <c r="Q25" s="62"/>
      <c r="R25" s="72"/>
    </row>
    <row r="26" spans="1:19" x14ac:dyDescent="0.25">
      <c r="A26" s="72"/>
      <c r="Q26" s="62"/>
      <c r="R26" s="72"/>
    </row>
    <row r="27" spans="1:19" x14ac:dyDescent="0.25">
      <c r="A27" s="72"/>
      <c r="Q27" s="62"/>
      <c r="R27" s="72"/>
    </row>
    <row r="28" spans="1:19" x14ac:dyDescent="0.25">
      <c r="A28" s="72"/>
      <c r="Q28" s="62"/>
      <c r="R28" s="72"/>
    </row>
    <row r="29" spans="1:19" x14ac:dyDescent="0.25">
      <c r="A29" s="72"/>
      <c r="Q29" s="62"/>
      <c r="R29" s="72"/>
    </row>
    <row r="30" spans="1:19" x14ac:dyDescent="0.25">
      <c r="A30" s="72"/>
      <c r="Q30" s="62"/>
      <c r="R30" s="72"/>
    </row>
    <row r="31" spans="1:19" x14ac:dyDescent="0.25">
      <c r="A31" s="72"/>
      <c r="Q31" s="62"/>
      <c r="R31" s="72"/>
    </row>
    <row r="32" spans="1:19" x14ac:dyDescent="0.25">
      <c r="A32" s="72"/>
      <c r="Q32" s="62"/>
      <c r="R32" s="72"/>
    </row>
    <row r="33" spans="1:18" x14ac:dyDescent="0.25">
      <c r="A33" s="72"/>
      <c r="Q33" s="62"/>
      <c r="R33" s="72"/>
    </row>
    <row r="34" spans="1:18" x14ac:dyDescent="0.25">
      <c r="A34" s="72"/>
      <c r="Q34" s="62"/>
      <c r="R34" s="72"/>
    </row>
    <row r="35" spans="1:18" x14ac:dyDescent="0.25">
      <c r="A35" s="72"/>
      <c r="Q35" s="62"/>
      <c r="R35" s="72"/>
    </row>
    <row r="36" spans="1:18" x14ac:dyDescent="0.25">
      <c r="A36" s="72"/>
      <c r="Q36" s="62"/>
      <c r="R36" s="72"/>
    </row>
    <row r="37" spans="1:18" x14ac:dyDescent="0.25">
      <c r="A37" s="72"/>
      <c r="Q37" s="62"/>
      <c r="R37" s="72"/>
    </row>
    <row r="38" spans="1:18" x14ac:dyDescent="0.25">
      <c r="A38" s="72"/>
      <c r="Q38" s="62"/>
      <c r="R38" s="72"/>
    </row>
    <row r="39" spans="1:18" x14ac:dyDescent="0.25">
      <c r="A39" s="72"/>
      <c r="Q39" s="62"/>
      <c r="R39" s="72"/>
    </row>
    <row r="40" spans="1:18" x14ac:dyDescent="0.25">
      <c r="A40" s="72"/>
      <c r="D40" s="62"/>
      <c r="Q40" s="62"/>
      <c r="R40" s="72"/>
    </row>
    <row r="41" spans="1:18" x14ac:dyDescent="0.25">
      <c r="A41" s="72"/>
      <c r="D41" s="62"/>
      <c r="Q41" s="62"/>
      <c r="R41" s="72"/>
    </row>
    <row r="42" spans="1:18" x14ac:dyDescent="0.25">
      <c r="A42" s="72"/>
      <c r="D42" s="62"/>
      <c r="Q42" s="62"/>
      <c r="R42" s="72"/>
    </row>
    <row r="43" spans="1:18" x14ac:dyDescent="0.25">
      <c r="A43" s="72"/>
      <c r="D43" s="62"/>
      <c r="Q43" s="62"/>
      <c r="R43" s="72"/>
    </row>
    <row r="44" spans="1:18" x14ac:dyDescent="0.25">
      <c r="A44" s="72"/>
      <c r="D44" s="62"/>
      <c r="Q44" s="62"/>
      <c r="R44" s="72"/>
    </row>
    <row r="45" spans="1:18" x14ac:dyDescent="0.25">
      <c r="A45" s="72"/>
      <c r="D45" s="62"/>
      <c r="Q45" s="62"/>
      <c r="R45" s="72"/>
    </row>
    <row r="46" spans="1:18" x14ac:dyDescent="0.25">
      <c r="A46" s="72"/>
      <c r="D46" s="62"/>
      <c r="Q46" s="62"/>
      <c r="R46" s="72"/>
    </row>
    <row r="47" spans="1:18" x14ac:dyDescent="0.25">
      <c r="A47" s="72"/>
      <c r="D47" s="62"/>
      <c r="Q47" s="62"/>
      <c r="R47" s="72"/>
    </row>
    <row r="48" spans="1:18" x14ac:dyDescent="0.25">
      <c r="A48" s="72"/>
      <c r="D48" s="62"/>
      <c r="Q48" s="62"/>
      <c r="R48" s="72"/>
    </row>
    <row r="49" spans="1:18" x14ac:dyDescent="0.25">
      <c r="A49" s="72"/>
      <c r="D49" s="62"/>
      <c r="Q49" s="62"/>
      <c r="R49" s="72"/>
    </row>
    <row r="50" spans="1:18" x14ac:dyDescent="0.25">
      <c r="A50" s="72"/>
      <c r="D50" s="62"/>
      <c r="Q50" s="62"/>
      <c r="R50" s="72"/>
    </row>
    <row r="51" spans="1:18" x14ac:dyDescent="0.25">
      <c r="A51" s="72"/>
      <c r="D51" s="62"/>
      <c r="Q51" s="62"/>
      <c r="R51" s="72"/>
    </row>
    <row r="52" spans="1:18" x14ac:dyDescent="0.25">
      <c r="A52" s="72"/>
      <c r="D52" s="62"/>
      <c r="Q52" s="62"/>
      <c r="R52" s="72"/>
    </row>
    <row r="53" spans="1:18" x14ac:dyDescent="0.25">
      <c r="A53" s="72"/>
      <c r="D53" s="62"/>
      <c r="Q53" s="62"/>
      <c r="R53" s="72"/>
    </row>
    <row r="54" spans="1:18" x14ac:dyDescent="0.25">
      <c r="A54" s="72"/>
      <c r="D54" s="62"/>
      <c r="Q54" s="62"/>
      <c r="R54" s="72"/>
    </row>
    <row r="55" spans="1:18" x14ac:dyDescent="0.25">
      <c r="A55" s="72"/>
      <c r="D55" s="62"/>
      <c r="Q55" s="62"/>
      <c r="R55" s="72"/>
    </row>
    <row r="56" spans="1:18" x14ac:dyDescent="0.25">
      <c r="A56" s="72"/>
      <c r="D56" s="62"/>
      <c r="Q56" s="62"/>
      <c r="R56" s="72"/>
    </row>
    <row r="57" spans="1:18" x14ac:dyDescent="0.25">
      <c r="A57" s="72"/>
      <c r="D57" s="62"/>
      <c r="Q57" s="62"/>
      <c r="R57" s="72"/>
    </row>
    <row r="58" spans="1:18" x14ac:dyDescent="0.25">
      <c r="A58" s="72"/>
      <c r="D58" s="62"/>
      <c r="Q58" s="62"/>
      <c r="R58" s="72"/>
    </row>
    <row r="59" spans="1:18" x14ac:dyDescent="0.25">
      <c r="A59" s="72"/>
      <c r="D59" s="62"/>
      <c r="Q59" s="62"/>
      <c r="R59" s="72"/>
    </row>
    <row r="60" spans="1:18" x14ac:dyDescent="0.25">
      <c r="A60" s="72"/>
      <c r="D60" s="62"/>
      <c r="Q60" s="62"/>
      <c r="R60" s="72"/>
    </row>
    <row r="61" spans="1:18" x14ac:dyDescent="0.25">
      <c r="A61" s="72"/>
      <c r="D61" s="62"/>
      <c r="Q61" s="62"/>
      <c r="R61" s="72"/>
    </row>
    <row r="62" spans="1:18" x14ac:dyDescent="0.25">
      <c r="A62" s="72"/>
      <c r="D62" s="62"/>
      <c r="Q62" s="62"/>
      <c r="R62" s="72"/>
    </row>
    <row r="63" spans="1:18" x14ac:dyDescent="0.25">
      <c r="A63" s="72"/>
      <c r="D63" s="62"/>
      <c r="Q63" s="62"/>
      <c r="R63" s="72"/>
    </row>
    <row r="64" spans="1:18" x14ac:dyDescent="0.25">
      <c r="A64" s="72"/>
      <c r="D64" s="62"/>
      <c r="Q64" s="62"/>
      <c r="R64" s="72"/>
    </row>
    <row r="65" spans="1:18" x14ac:dyDescent="0.25">
      <c r="A65" s="72"/>
      <c r="D65" s="62"/>
      <c r="Q65" s="62"/>
      <c r="R65" s="72"/>
    </row>
    <row r="66" spans="1:18" x14ac:dyDescent="0.25">
      <c r="A66" s="72"/>
      <c r="D66" s="62"/>
      <c r="Q66" s="62"/>
      <c r="R66" s="72"/>
    </row>
    <row r="67" spans="1:18" x14ac:dyDescent="0.25">
      <c r="A67" s="72"/>
      <c r="D67" s="62"/>
      <c r="Q67" s="62"/>
      <c r="R67" s="72"/>
    </row>
    <row r="68" spans="1:18" x14ac:dyDescent="0.25">
      <c r="A68" s="72"/>
      <c r="D68" s="62"/>
      <c r="Q68" s="62"/>
      <c r="R68" s="72"/>
    </row>
    <row r="69" spans="1:18" x14ac:dyDescent="0.25">
      <c r="A69" s="72"/>
      <c r="D69" s="62"/>
      <c r="Q69" s="62"/>
      <c r="R69" s="72"/>
    </row>
    <row r="70" spans="1:18" x14ac:dyDescent="0.25">
      <c r="A70" s="72"/>
      <c r="D70" s="62"/>
      <c r="Q70" s="62"/>
      <c r="R70" s="72"/>
    </row>
    <row r="71" spans="1:18" x14ac:dyDescent="0.25">
      <c r="A71" s="72"/>
      <c r="D71" s="62"/>
      <c r="Q71" s="62"/>
      <c r="R71" s="72"/>
    </row>
    <row r="72" spans="1:18" x14ac:dyDescent="0.25">
      <c r="A72" s="72"/>
      <c r="D72" s="62"/>
      <c r="Q72" s="62"/>
      <c r="R72" s="72"/>
    </row>
    <row r="73" spans="1:18" x14ac:dyDescent="0.25">
      <c r="A73" s="72"/>
      <c r="D73" s="62"/>
      <c r="Q73" s="62"/>
      <c r="R73" s="72"/>
    </row>
    <row r="74" spans="1:18" x14ac:dyDescent="0.25">
      <c r="A74" s="72"/>
      <c r="D74" s="62"/>
      <c r="Q74" s="62"/>
      <c r="R74" s="72"/>
    </row>
    <row r="75" spans="1:18" x14ac:dyDescent="0.25">
      <c r="A75" s="72"/>
      <c r="D75" s="62"/>
      <c r="Q75" s="62"/>
      <c r="R75" s="72"/>
    </row>
    <row r="76" spans="1:18" x14ac:dyDescent="0.25">
      <c r="A76" s="72"/>
      <c r="D76" s="62"/>
      <c r="Q76" s="62"/>
      <c r="R76" s="72"/>
    </row>
    <row r="77" spans="1:18" x14ac:dyDescent="0.25">
      <c r="A77" s="72"/>
      <c r="D77" s="62"/>
      <c r="Q77" s="62"/>
      <c r="R77" s="72"/>
    </row>
    <row r="78" spans="1:18" x14ac:dyDescent="0.25">
      <c r="A78" s="72"/>
      <c r="D78" s="62"/>
      <c r="Q78" s="62"/>
      <c r="R78" s="72"/>
    </row>
    <row r="79" spans="1:18" x14ac:dyDescent="0.25">
      <c r="A79" s="72"/>
      <c r="D79" s="62"/>
      <c r="Q79" s="62"/>
      <c r="R79" s="72"/>
    </row>
    <row r="80" spans="1:18" x14ac:dyDescent="0.25">
      <c r="A80" s="72"/>
      <c r="D80" s="62"/>
      <c r="Q80" s="62"/>
      <c r="R80" s="72"/>
    </row>
    <row r="81" spans="1:18" x14ac:dyDescent="0.25">
      <c r="A81" s="72"/>
      <c r="D81" s="62"/>
      <c r="Q81" s="62"/>
      <c r="R81" s="72"/>
    </row>
    <row r="82" spans="1:18" x14ac:dyDescent="0.25">
      <c r="A82" s="72"/>
      <c r="D82" s="62"/>
      <c r="Q82" s="62"/>
      <c r="R82" s="72"/>
    </row>
    <row r="83" spans="1:18" x14ac:dyDescent="0.25">
      <c r="A83" s="72"/>
      <c r="D83" s="62"/>
      <c r="Q83" s="62"/>
      <c r="R83" s="72"/>
    </row>
    <row r="84" spans="1:18" x14ac:dyDescent="0.25">
      <c r="A84" s="72"/>
      <c r="D84" s="62"/>
      <c r="Q84" s="62"/>
      <c r="R84" s="72"/>
    </row>
    <row r="85" spans="1:18" x14ac:dyDescent="0.25">
      <c r="A85" s="72"/>
      <c r="D85" s="62"/>
      <c r="Q85" s="62"/>
      <c r="R85" s="72"/>
    </row>
    <row r="86" spans="1:18" x14ac:dyDescent="0.25">
      <c r="A86" s="72"/>
      <c r="D86" s="62"/>
      <c r="Q86" s="62"/>
      <c r="R86" s="72"/>
    </row>
    <row r="87" spans="1:18" x14ac:dyDescent="0.25">
      <c r="A87" s="72"/>
      <c r="D87" s="62"/>
      <c r="Q87" s="62"/>
      <c r="R87" s="72"/>
    </row>
    <row r="88" spans="1:18" x14ac:dyDescent="0.25">
      <c r="A88" s="72"/>
      <c r="D88" s="62"/>
      <c r="Q88" s="62"/>
      <c r="R88" s="72"/>
    </row>
    <row r="89" spans="1:18" x14ac:dyDescent="0.25">
      <c r="A89" s="72"/>
      <c r="D89" s="62"/>
      <c r="Q89" s="62"/>
      <c r="R89" s="72"/>
    </row>
    <row r="90" spans="1:18" x14ac:dyDescent="0.25">
      <c r="A90" s="72"/>
      <c r="D90" s="62"/>
      <c r="Q90" s="62"/>
      <c r="R90" s="72"/>
    </row>
    <row r="91" spans="1:18" x14ac:dyDescent="0.25">
      <c r="A91" s="72"/>
      <c r="D91" s="62"/>
      <c r="Q91" s="62"/>
      <c r="R91" s="72"/>
    </row>
    <row r="92" spans="1:18" x14ac:dyDescent="0.25">
      <c r="A92" s="72"/>
      <c r="D92" s="62"/>
      <c r="Q92" s="62"/>
      <c r="R92" s="72"/>
    </row>
    <row r="93" spans="1:18" x14ac:dyDescent="0.25">
      <c r="A93" s="72"/>
      <c r="D93" s="62"/>
      <c r="Q93" s="62"/>
      <c r="R93" s="72"/>
    </row>
    <row r="94" spans="1:18" x14ac:dyDescent="0.25">
      <c r="A94" s="72"/>
      <c r="D94" s="62"/>
      <c r="Q94" s="62"/>
      <c r="R94" s="72"/>
    </row>
    <row r="95" spans="1:18" x14ac:dyDescent="0.25">
      <c r="A95" s="72"/>
      <c r="D95" s="62"/>
      <c r="Q95" s="62"/>
      <c r="R95" s="72"/>
    </row>
    <row r="96" spans="1:18" x14ac:dyDescent="0.25">
      <c r="A96" s="72"/>
      <c r="D96" s="62"/>
      <c r="Q96" s="62"/>
      <c r="R96" s="72"/>
    </row>
    <row r="97" spans="1:18" x14ac:dyDescent="0.25">
      <c r="A97" s="72"/>
      <c r="D97" s="62"/>
      <c r="Q97" s="62"/>
      <c r="R97" s="72"/>
    </row>
    <row r="98" spans="1:18" x14ac:dyDescent="0.25">
      <c r="A98" s="72"/>
      <c r="D98" s="62"/>
      <c r="Q98" s="62"/>
      <c r="R98" s="72"/>
    </row>
    <row r="99" spans="1:18" x14ac:dyDescent="0.25">
      <c r="A99" s="72"/>
      <c r="D99" s="62"/>
      <c r="Q99" s="62"/>
      <c r="R99" s="72"/>
    </row>
    <row r="100" spans="1:18" x14ac:dyDescent="0.25">
      <c r="A100" s="72"/>
      <c r="D100" s="62"/>
      <c r="Q100" s="62"/>
      <c r="R100" s="72"/>
    </row>
    <row r="101" spans="1:18" x14ac:dyDescent="0.25">
      <c r="A101" s="72"/>
      <c r="D101" s="62"/>
      <c r="Q101" s="62"/>
      <c r="R101" s="72"/>
    </row>
    <row r="102" spans="1:18" x14ac:dyDescent="0.25">
      <c r="A102" s="72"/>
      <c r="D102" s="62"/>
      <c r="Q102" s="62"/>
      <c r="R102" s="72"/>
    </row>
    <row r="103" spans="1:18" x14ac:dyDescent="0.25">
      <c r="A103" s="72"/>
      <c r="D103" s="62"/>
      <c r="Q103" s="62"/>
      <c r="R103" s="72"/>
    </row>
    <row r="104" spans="1:18" x14ac:dyDescent="0.25">
      <c r="A104" s="72"/>
      <c r="D104" s="62"/>
      <c r="Q104" s="62"/>
      <c r="R104" s="72"/>
    </row>
    <row r="105" spans="1:18" x14ac:dyDescent="0.25">
      <c r="A105" s="72"/>
      <c r="D105" s="62"/>
      <c r="Q105" s="62"/>
      <c r="R105" s="72"/>
    </row>
    <row r="106" spans="1:18" x14ac:dyDescent="0.25">
      <c r="A106" s="72"/>
      <c r="D106" s="62"/>
      <c r="Q106" s="62"/>
      <c r="R106" s="72"/>
    </row>
    <row r="107" spans="1:18" x14ac:dyDescent="0.25">
      <c r="A107" s="72"/>
      <c r="D107" s="62"/>
      <c r="Q107" s="62"/>
      <c r="R107" s="72"/>
    </row>
    <row r="108" spans="1:18" x14ac:dyDescent="0.25">
      <c r="A108" s="72"/>
      <c r="D108" s="62"/>
      <c r="Q108" s="62"/>
      <c r="R108" s="72"/>
    </row>
    <row r="109" spans="1:18" x14ac:dyDescent="0.25">
      <c r="A109" s="72"/>
      <c r="D109" s="62"/>
      <c r="Q109" s="62"/>
      <c r="R109" s="72"/>
    </row>
    <row r="110" spans="1:18" x14ac:dyDescent="0.25">
      <c r="A110" s="72"/>
      <c r="D110" s="62"/>
      <c r="Q110" s="62"/>
      <c r="R110" s="72"/>
    </row>
    <row r="111" spans="1:18" x14ac:dyDescent="0.25">
      <c r="A111" s="72"/>
      <c r="D111" s="62"/>
      <c r="Q111" s="62"/>
      <c r="R111" s="72"/>
    </row>
    <row r="112" spans="1:18" x14ac:dyDescent="0.25">
      <c r="A112" s="72"/>
      <c r="D112" s="62"/>
      <c r="Q112" s="62"/>
      <c r="R112" s="72"/>
    </row>
    <row r="113" spans="1:18" x14ac:dyDescent="0.25">
      <c r="A113" s="72"/>
      <c r="D113" s="62"/>
      <c r="Q113" s="62"/>
      <c r="R113" s="72"/>
    </row>
    <row r="114" spans="1:18" x14ac:dyDescent="0.25">
      <c r="A114" s="72"/>
      <c r="D114" s="62"/>
      <c r="Q114" s="62"/>
      <c r="R114" s="72"/>
    </row>
    <row r="115" spans="1:18" x14ac:dyDescent="0.25">
      <c r="A115" s="72"/>
      <c r="D115" s="62"/>
      <c r="Q115" s="62"/>
      <c r="R115" s="72"/>
    </row>
    <row r="116" spans="1:18" x14ac:dyDescent="0.25">
      <c r="A116" s="72"/>
      <c r="D116" s="62"/>
      <c r="Q116" s="62"/>
      <c r="R116" s="72"/>
    </row>
    <row r="117" spans="1:18" x14ac:dyDescent="0.25">
      <c r="A117" s="72"/>
      <c r="D117" s="62"/>
      <c r="Q117" s="62"/>
      <c r="R117" s="72"/>
    </row>
    <row r="118" spans="1:18" x14ac:dyDescent="0.25">
      <c r="A118" s="72"/>
      <c r="D118" s="62"/>
      <c r="Q118" s="62"/>
      <c r="R118" s="72"/>
    </row>
    <row r="119" spans="1:18" x14ac:dyDescent="0.25">
      <c r="A119" s="72"/>
      <c r="D119" s="62"/>
      <c r="Q119" s="62"/>
      <c r="R119" s="72"/>
    </row>
    <row r="120" spans="1:18" x14ac:dyDescent="0.25">
      <c r="A120" s="72"/>
      <c r="D120" s="62"/>
      <c r="Q120" s="62"/>
      <c r="R120" s="72"/>
    </row>
    <row r="121" spans="1:18" x14ac:dyDescent="0.25">
      <c r="A121" s="72"/>
      <c r="D121" s="62"/>
      <c r="Q121" s="62"/>
      <c r="R121" s="72"/>
    </row>
    <row r="122" spans="1:18" x14ac:dyDescent="0.25">
      <c r="A122" s="72"/>
      <c r="D122" s="62"/>
      <c r="Q122" s="62"/>
      <c r="R122" s="72"/>
    </row>
    <row r="123" spans="1:18" x14ac:dyDescent="0.25">
      <c r="A123" s="72"/>
      <c r="D123" s="62"/>
      <c r="Q123" s="62"/>
      <c r="R123" s="72"/>
    </row>
    <row r="124" spans="1:18" x14ac:dyDescent="0.25">
      <c r="A124" s="72"/>
      <c r="D124" s="62"/>
      <c r="Q124" s="62"/>
      <c r="R124" s="72"/>
    </row>
    <row r="125" spans="1:18" x14ac:dyDescent="0.25">
      <c r="A125" s="72"/>
      <c r="D125" s="62"/>
      <c r="Q125" s="62"/>
      <c r="R125" s="72"/>
    </row>
    <row r="126" spans="1:18" x14ac:dyDescent="0.25">
      <c r="A126" s="72"/>
      <c r="D126" s="62"/>
      <c r="Q126" s="62"/>
      <c r="R126" s="72"/>
    </row>
    <row r="127" spans="1:18" x14ac:dyDescent="0.25">
      <c r="A127" s="72"/>
      <c r="D127" s="62"/>
      <c r="Q127" s="62"/>
      <c r="R127" s="72"/>
    </row>
    <row r="128" spans="1:18" x14ac:dyDescent="0.25">
      <c r="A128" s="72"/>
      <c r="D128" s="62"/>
      <c r="Q128" s="62"/>
      <c r="R128" s="72"/>
    </row>
    <row r="129" spans="1:18" x14ac:dyDescent="0.25">
      <c r="A129" s="72"/>
      <c r="D129" s="62"/>
      <c r="Q129" s="62"/>
      <c r="R129" s="72"/>
    </row>
    <row r="130" spans="1:18" x14ac:dyDescent="0.25">
      <c r="A130" s="72"/>
      <c r="D130" s="62"/>
      <c r="Q130" s="62"/>
      <c r="R130" s="72"/>
    </row>
    <row r="131" spans="1:18" x14ac:dyDescent="0.25">
      <c r="A131" s="72"/>
      <c r="D131" s="62"/>
      <c r="Q131" s="62"/>
      <c r="R131" s="72"/>
    </row>
    <row r="132" spans="1:18" x14ac:dyDescent="0.25">
      <c r="A132" s="72"/>
      <c r="D132" s="62"/>
      <c r="Q132" s="62"/>
      <c r="R132" s="72"/>
    </row>
    <row r="133" spans="1:18" x14ac:dyDescent="0.25">
      <c r="A133" s="72"/>
      <c r="D133" s="62"/>
      <c r="Q133" s="62"/>
      <c r="R133" s="72"/>
    </row>
    <row r="134" spans="1:18" x14ac:dyDescent="0.25">
      <c r="A134" s="72"/>
      <c r="D134" s="62"/>
      <c r="Q134" s="62"/>
      <c r="R134" s="72"/>
    </row>
    <row r="135" spans="1:18" x14ac:dyDescent="0.25">
      <c r="A135" s="72"/>
      <c r="D135" s="62"/>
      <c r="Q135" s="62"/>
      <c r="R135" s="72"/>
    </row>
    <row r="136" spans="1:18" x14ac:dyDescent="0.25">
      <c r="A136" s="72"/>
      <c r="D136" s="62"/>
      <c r="Q136" s="62"/>
      <c r="R136" s="72"/>
    </row>
    <row r="137" spans="1:18" x14ac:dyDescent="0.25">
      <c r="A137" s="72"/>
      <c r="D137" s="62"/>
      <c r="Q137" s="62"/>
      <c r="R137" s="72"/>
    </row>
    <row r="138" spans="1:18" x14ac:dyDescent="0.25">
      <c r="A138" s="72"/>
      <c r="D138" s="62"/>
      <c r="Q138" s="62"/>
      <c r="R138" s="72"/>
    </row>
    <row r="139" spans="1:18" x14ac:dyDescent="0.25">
      <c r="A139" s="72"/>
      <c r="D139" s="62"/>
      <c r="Q139" s="62"/>
      <c r="R139" s="72"/>
    </row>
    <row r="140" spans="1:18" x14ac:dyDescent="0.25">
      <c r="A140" s="72"/>
      <c r="D140" s="62"/>
      <c r="Q140" s="62"/>
      <c r="R140" s="72"/>
    </row>
    <row r="141" spans="1:18" x14ac:dyDescent="0.25">
      <c r="A141" s="72"/>
      <c r="D141" s="62"/>
      <c r="Q141" s="62"/>
      <c r="R141" s="72"/>
    </row>
    <row r="142" spans="1:18" x14ac:dyDescent="0.25">
      <c r="A142" s="72"/>
      <c r="D142" s="62"/>
      <c r="Q142" s="62"/>
      <c r="R142" s="72"/>
    </row>
    <row r="143" spans="1:18" x14ac:dyDescent="0.25">
      <c r="A143" s="72"/>
      <c r="D143" s="62"/>
      <c r="Q143" s="62"/>
      <c r="R143" s="72"/>
    </row>
    <row r="144" spans="1:18" x14ac:dyDescent="0.25">
      <c r="A144" s="72"/>
      <c r="D144" s="62"/>
      <c r="Q144" s="62"/>
      <c r="R144" s="72"/>
    </row>
    <row r="145" spans="1:18" x14ac:dyDescent="0.25">
      <c r="A145" s="72"/>
      <c r="D145" s="62"/>
      <c r="Q145" s="62"/>
      <c r="R145" s="72"/>
    </row>
    <row r="146" spans="1:18" x14ac:dyDescent="0.25">
      <c r="A146" s="72"/>
      <c r="D146" s="62"/>
      <c r="Q146" s="62"/>
      <c r="R146" s="72"/>
    </row>
    <row r="147" spans="1:18" x14ac:dyDescent="0.25">
      <c r="A147" s="72"/>
      <c r="D147" s="62"/>
      <c r="Q147" s="62"/>
      <c r="R147" s="72"/>
    </row>
    <row r="148" spans="1:18" x14ac:dyDescent="0.25">
      <c r="A148" s="72"/>
      <c r="D148" s="62"/>
      <c r="Q148" s="62"/>
      <c r="R148" s="72"/>
    </row>
    <row r="149" spans="1:18" x14ac:dyDescent="0.25">
      <c r="A149" s="72"/>
      <c r="D149" s="62"/>
      <c r="Q149" s="62"/>
      <c r="R149" s="72"/>
    </row>
    <row r="150" spans="1:18" x14ac:dyDescent="0.25">
      <c r="A150" s="72"/>
      <c r="D150" s="62"/>
      <c r="Q150" s="62"/>
      <c r="R150" s="72"/>
    </row>
    <row r="151" spans="1:18" x14ac:dyDescent="0.25">
      <c r="A151" s="72"/>
      <c r="D151" s="62"/>
      <c r="Q151" s="62"/>
      <c r="R151" s="72"/>
    </row>
    <row r="152" spans="1:18" x14ac:dyDescent="0.25">
      <c r="A152" s="72"/>
      <c r="D152" s="62"/>
      <c r="Q152" s="62"/>
      <c r="R152" s="72"/>
    </row>
    <row r="153" spans="1:18" x14ac:dyDescent="0.25">
      <c r="A153" s="72"/>
      <c r="D153" s="62"/>
      <c r="Q153" s="62"/>
      <c r="R153" s="72"/>
    </row>
    <row r="154" spans="1:18" x14ac:dyDescent="0.25">
      <c r="A154" s="72"/>
      <c r="D154" s="62"/>
      <c r="Q154" s="62"/>
      <c r="R154" s="72"/>
    </row>
    <row r="155" spans="1:18" x14ac:dyDescent="0.25">
      <c r="A155" s="72"/>
      <c r="D155" s="62"/>
      <c r="Q155" s="62"/>
      <c r="R155" s="72"/>
    </row>
    <row r="156" spans="1:18" x14ac:dyDescent="0.25">
      <c r="A156" s="72"/>
      <c r="D156" s="62"/>
      <c r="Q156" s="62"/>
      <c r="R156" s="72"/>
    </row>
    <row r="157" spans="1:18" x14ac:dyDescent="0.25">
      <c r="A157" s="72"/>
      <c r="D157" s="62"/>
      <c r="Q157" s="62"/>
      <c r="R157" s="72"/>
    </row>
    <row r="158" spans="1:18" x14ac:dyDescent="0.25">
      <c r="A158" s="72"/>
      <c r="D158" s="62"/>
      <c r="Q158" s="62"/>
      <c r="R158" s="72"/>
    </row>
    <row r="159" spans="1:18" x14ac:dyDescent="0.25">
      <c r="A159" s="72"/>
      <c r="D159" s="62"/>
      <c r="Q159" s="62"/>
      <c r="R159" s="72"/>
    </row>
    <row r="160" spans="1:18" x14ac:dyDescent="0.25">
      <c r="A160" s="72"/>
      <c r="D160" s="62"/>
      <c r="Q160" s="62"/>
      <c r="R160" s="72"/>
    </row>
    <row r="161" spans="1:18" x14ac:dyDescent="0.25">
      <c r="A161" s="72"/>
      <c r="D161" s="62"/>
      <c r="Q161" s="62"/>
      <c r="R161" s="72"/>
    </row>
    <row r="162" spans="1:18" x14ac:dyDescent="0.25">
      <c r="A162" s="72"/>
      <c r="D162" s="62"/>
      <c r="Q162" s="62"/>
      <c r="R162" s="72"/>
    </row>
    <row r="163" spans="1:18" x14ac:dyDescent="0.25">
      <c r="A163" s="72"/>
      <c r="D163" s="62"/>
      <c r="Q163" s="62"/>
      <c r="R163" s="72"/>
    </row>
    <row r="164" spans="1:18" x14ac:dyDescent="0.25">
      <c r="A164" s="72"/>
      <c r="D164" s="62"/>
      <c r="Q164" s="62"/>
      <c r="R164" s="72"/>
    </row>
    <row r="165" spans="1:18" x14ac:dyDescent="0.25">
      <c r="A165" s="72"/>
      <c r="D165" s="62"/>
      <c r="Q165" s="62"/>
      <c r="R165" s="72"/>
    </row>
    <row r="166" spans="1:18" x14ac:dyDescent="0.25">
      <c r="A166" s="72"/>
      <c r="D166" s="62"/>
      <c r="Q166" s="62"/>
      <c r="R166" s="72"/>
    </row>
    <row r="167" spans="1:18" x14ac:dyDescent="0.25">
      <c r="A167" s="72"/>
      <c r="D167" s="62"/>
      <c r="Q167" s="62"/>
      <c r="R167" s="72"/>
    </row>
    <row r="168" spans="1:18" x14ac:dyDescent="0.25">
      <c r="A168" s="72"/>
      <c r="D168" s="62"/>
      <c r="Q168" s="62"/>
      <c r="R168" s="72"/>
    </row>
    <row r="169" spans="1:18" x14ac:dyDescent="0.25">
      <c r="A169" s="72"/>
      <c r="D169" s="62"/>
      <c r="Q169" s="62"/>
      <c r="R169" s="72"/>
    </row>
    <row r="170" spans="1:18" x14ac:dyDescent="0.25">
      <c r="A170" s="72"/>
      <c r="D170" s="62"/>
      <c r="Q170" s="62"/>
      <c r="R170" s="72"/>
    </row>
    <row r="171" spans="1:18" x14ac:dyDescent="0.25">
      <c r="A171" s="72"/>
      <c r="D171" s="62"/>
      <c r="Q171" s="62"/>
      <c r="R171" s="72"/>
    </row>
    <row r="172" spans="1:18" x14ac:dyDescent="0.25">
      <c r="A172" s="72"/>
      <c r="D172" s="62"/>
      <c r="Q172" s="62"/>
      <c r="R172" s="72"/>
    </row>
    <row r="173" spans="1:18" x14ac:dyDescent="0.25">
      <c r="A173" s="72"/>
      <c r="D173" s="62"/>
      <c r="Q173" s="62"/>
      <c r="R173" s="72"/>
    </row>
    <row r="174" spans="1:18" x14ac:dyDescent="0.25">
      <c r="A174" s="72"/>
      <c r="D174" s="62"/>
      <c r="Q174" s="62"/>
      <c r="R174" s="72"/>
    </row>
    <row r="175" spans="1:18" x14ac:dyDescent="0.25">
      <c r="A175" s="72"/>
      <c r="D175" s="62"/>
      <c r="Q175" s="62"/>
      <c r="R175" s="72"/>
    </row>
    <row r="176" spans="1:18" x14ac:dyDescent="0.25">
      <c r="A176" s="72"/>
      <c r="D176" s="62"/>
      <c r="Q176" s="62"/>
      <c r="R176" s="72"/>
    </row>
    <row r="177" spans="1:18" x14ac:dyDescent="0.25">
      <c r="A177" s="72"/>
      <c r="D177" s="62"/>
      <c r="Q177" s="62"/>
      <c r="R177" s="72"/>
    </row>
    <row r="178" spans="1:18" x14ac:dyDescent="0.25">
      <c r="A178" s="72"/>
      <c r="D178" s="62"/>
      <c r="Q178" s="62"/>
      <c r="R178" s="72"/>
    </row>
    <row r="179" spans="1:18" x14ac:dyDescent="0.25">
      <c r="A179" s="72"/>
      <c r="D179" s="62"/>
      <c r="Q179" s="62"/>
      <c r="R179" s="72"/>
    </row>
    <row r="180" spans="1:18" x14ac:dyDescent="0.25">
      <c r="A180" s="72"/>
      <c r="D180" s="62"/>
      <c r="Q180" s="62"/>
      <c r="R180" s="72"/>
    </row>
    <row r="181" spans="1:18" x14ac:dyDescent="0.25">
      <c r="A181" s="72"/>
      <c r="D181" s="62"/>
      <c r="Q181" s="62"/>
      <c r="R181" s="72"/>
    </row>
    <row r="182" spans="1:18" x14ac:dyDescent="0.25">
      <c r="A182" s="72"/>
      <c r="D182" s="62"/>
      <c r="Q182" s="62"/>
      <c r="R182" s="72"/>
    </row>
    <row r="183" spans="1:18" x14ac:dyDescent="0.25">
      <c r="A183" s="72"/>
      <c r="D183" s="62"/>
      <c r="Q183" s="62"/>
      <c r="R183" s="72"/>
    </row>
    <row r="184" spans="1:18" x14ac:dyDescent="0.25">
      <c r="A184" s="72"/>
      <c r="D184" s="62"/>
      <c r="Q184" s="62"/>
      <c r="R184" s="72"/>
    </row>
    <row r="185" spans="1:18" x14ac:dyDescent="0.25">
      <c r="A185" s="72"/>
      <c r="D185" s="62"/>
      <c r="Q185" s="62"/>
      <c r="R185" s="72"/>
    </row>
    <row r="186" spans="1:18" x14ac:dyDescent="0.25">
      <c r="A186" s="72"/>
      <c r="D186" s="62"/>
      <c r="Q186" s="62"/>
      <c r="R186" s="72"/>
    </row>
    <row r="187" spans="1:18" x14ac:dyDescent="0.25">
      <c r="A187" s="72"/>
      <c r="D187" s="62"/>
      <c r="Q187" s="62"/>
      <c r="R187" s="72"/>
    </row>
    <row r="188" spans="1:18" x14ac:dyDescent="0.25">
      <c r="A188" s="72"/>
      <c r="D188" s="62"/>
      <c r="Q188" s="62"/>
      <c r="R188" s="72"/>
    </row>
    <row r="189" spans="1:18" x14ac:dyDescent="0.25">
      <c r="A189" s="72"/>
      <c r="D189" s="62"/>
      <c r="Q189" s="62"/>
      <c r="R189" s="72"/>
    </row>
    <row r="190" spans="1:18" x14ac:dyDescent="0.25">
      <c r="A190" s="72"/>
      <c r="D190" s="62"/>
      <c r="Q190" s="62"/>
      <c r="R190" s="72"/>
    </row>
    <row r="191" spans="1:18" x14ac:dyDescent="0.25">
      <c r="A191" s="72"/>
      <c r="D191" s="62"/>
      <c r="Q191" s="62"/>
      <c r="R191" s="72"/>
    </row>
    <row r="192" spans="1:18" x14ac:dyDescent="0.25">
      <c r="A192" s="72"/>
      <c r="D192" s="62"/>
      <c r="Q192" s="62"/>
      <c r="R192" s="72"/>
    </row>
    <row r="193" spans="1:18" x14ac:dyDescent="0.25">
      <c r="A193" s="72"/>
      <c r="D193" s="62"/>
      <c r="Q193" s="62"/>
      <c r="R193" s="72"/>
    </row>
    <row r="194" spans="1:18" x14ac:dyDescent="0.25">
      <c r="A194" s="72"/>
      <c r="D194" s="62"/>
      <c r="Q194" s="62"/>
      <c r="R194" s="72"/>
    </row>
    <row r="195" spans="1:18" x14ac:dyDescent="0.25">
      <c r="A195" s="72"/>
      <c r="D195" s="62"/>
      <c r="Q195" s="62"/>
      <c r="R195" s="72"/>
    </row>
    <row r="196" spans="1:18" x14ac:dyDescent="0.25">
      <c r="A196" s="72"/>
      <c r="D196" s="62"/>
      <c r="Q196" s="62"/>
      <c r="R196" s="72"/>
    </row>
    <row r="197" spans="1:18" x14ac:dyDescent="0.25">
      <c r="A197" s="72"/>
      <c r="D197" s="62"/>
      <c r="Q197" s="62"/>
      <c r="R197" s="72"/>
    </row>
    <row r="198" spans="1:18" x14ac:dyDescent="0.25">
      <c r="A198" s="72"/>
      <c r="D198" s="62"/>
      <c r="Q198" s="62"/>
      <c r="R198" s="72"/>
    </row>
    <row r="199" spans="1:18" x14ac:dyDescent="0.25">
      <c r="A199" s="72"/>
      <c r="D199" s="62"/>
      <c r="Q199" s="62"/>
      <c r="R199" s="72"/>
    </row>
    <row r="200" spans="1:18" x14ac:dyDescent="0.25">
      <c r="A200" s="72"/>
      <c r="D200" s="62"/>
      <c r="Q200" s="62"/>
      <c r="R200" s="72"/>
    </row>
    <row r="201" spans="1:18" x14ac:dyDescent="0.25">
      <c r="A201" s="72"/>
      <c r="D201" s="62"/>
      <c r="Q201" s="62"/>
      <c r="R201" s="72"/>
    </row>
    <row r="202" spans="1:18" x14ac:dyDescent="0.25">
      <c r="A202" s="72"/>
      <c r="D202" s="62"/>
      <c r="Q202" s="62"/>
      <c r="R202" s="72"/>
    </row>
    <row r="203" spans="1:18" x14ac:dyDescent="0.25">
      <c r="A203" s="72"/>
      <c r="D203" s="62"/>
      <c r="Q203" s="62"/>
      <c r="R203" s="72"/>
    </row>
    <row r="204" spans="1:18" x14ac:dyDescent="0.25">
      <c r="A204" s="72"/>
      <c r="D204" s="62"/>
      <c r="Q204" s="62"/>
      <c r="R204" s="72"/>
    </row>
    <row r="205" spans="1:18" x14ac:dyDescent="0.25">
      <c r="A205" s="72"/>
      <c r="D205" s="62"/>
      <c r="Q205" s="62"/>
      <c r="R205" s="72"/>
    </row>
    <row r="206" spans="1:18" x14ac:dyDescent="0.25">
      <c r="A206" s="72"/>
      <c r="D206" s="62"/>
      <c r="Q206" s="62"/>
      <c r="R206" s="72"/>
    </row>
    <row r="207" spans="1:18" x14ac:dyDescent="0.25">
      <c r="A207" s="72"/>
      <c r="D207" s="62"/>
      <c r="Q207" s="62"/>
      <c r="R207" s="72"/>
    </row>
    <row r="208" spans="1:18" x14ac:dyDescent="0.25">
      <c r="A208" s="72"/>
      <c r="D208" s="62"/>
      <c r="Q208" s="62"/>
      <c r="R208" s="72"/>
    </row>
    <row r="209" spans="1:18" x14ac:dyDescent="0.25">
      <c r="A209" s="72"/>
      <c r="D209" s="62"/>
      <c r="Q209" s="62"/>
      <c r="R209" s="72"/>
    </row>
    <row r="210" spans="1:18" x14ac:dyDescent="0.25">
      <c r="A210" s="72"/>
      <c r="D210" s="62"/>
      <c r="Q210" s="62"/>
      <c r="R210" s="72"/>
    </row>
    <row r="211" spans="1:18" x14ac:dyDescent="0.25">
      <c r="A211" s="72"/>
      <c r="D211" s="62"/>
      <c r="Q211" s="62"/>
      <c r="R211" s="72"/>
    </row>
    <row r="212" spans="1:18" x14ac:dyDescent="0.25">
      <c r="A212" s="72"/>
      <c r="D212" s="62"/>
      <c r="Q212" s="62"/>
      <c r="R212" s="72"/>
    </row>
    <row r="213" spans="1:18" x14ac:dyDescent="0.25">
      <c r="A213" s="72"/>
      <c r="D213" s="62"/>
      <c r="Q213" s="62"/>
      <c r="R213" s="72"/>
    </row>
    <row r="214" spans="1:18" x14ac:dyDescent="0.25">
      <c r="A214" s="72"/>
      <c r="D214" s="62"/>
      <c r="Q214" s="62"/>
      <c r="R214" s="72"/>
    </row>
  </sheetData>
  <mergeCells count="37">
    <mergeCell ref="A1:B2"/>
    <mergeCell ref="D8:E8"/>
    <mergeCell ref="K8:L8"/>
    <mergeCell ref="G4:K5"/>
    <mergeCell ref="D6:E6"/>
    <mergeCell ref="K6:L6"/>
    <mergeCell ref="D7:E7"/>
    <mergeCell ref="K7:L7"/>
    <mergeCell ref="D9:E9"/>
    <mergeCell ref="K9:L9"/>
    <mergeCell ref="D10:E10"/>
    <mergeCell ref="K10:L10"/>
    <mergeCell ref="D11:E11"/>
    <mergeCell ref="K11:L11"/>
    <mergeCell ref="K17:L17"/>
    <mergeCell ref="D12:E12"/>
    <mergeCell ref="K12:L12"/>
    <mergeCell ref="D13:E13"/>
    <mergeCell ref="K13:L13"/>
    <mergeCell ref="D14:E14"/>
    <mergeCell ref="K14:L14"/>
    <mergeCell ref="D21:E21"/>
    <mergeCell ref="K21:L21"/>
    <mergeCell ref="D22:E22"/>
    <mergeCell ref="K22:L22"/>
    <mergeCell ref="D4:D5"/>
    <mergeCell ref="D18:E18"/>
    <mergeCell ref="K18:L18"/>
    <mergeCell ref="D19:E19"/>
    <mergeCell ref="K19:L19"/>
    <mergeCell ref="D20:E20"/>
    <mergeCell ref="K20:L20"/>
    <mergeCell ref="D15:E15"/>
    <mergeCell ref="K15:L15"/>
    <mergeCell ref="D16:E16"/>
    <mergeCell ref="K16:L16"/>
    <mergeCell ref="D17:E17"/>
  </mergeCells>
  <conditionalFormatting sqref="F7:F22 M7:M22">
    <cfRule type="top10" dxfId="93" priority="1" bottom="1" rank="1"/>
    <cfRule type="top10" dxfId="92" priority="2" rank="1"/>
  </conditionalFormatting>
  <dataValidations count="1">
    <dataValidation type="list" allowBlank="1" showInputMessage="1" showErrorMessage="1" sqref="E5">
      <formula1>INDIRECT($R$4)</formula1>
    </dataValidation>
  </dataValidations>
  <hyperlinks>
    <hyperlink ref="A1:B2" location="Home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4"/>
  <sheetViews>
    <sheetView showGridLines="0" zoomScaleNormal="100" workbookViewId="0">
      <selection sqref="A1:B2"/>
    </sheetView>
  </sheetViews>
  <sheetFormatPr defaultRowHeight="15" x14ac:dyDescent="0.25"/>
  <cols>
    <col min="1" max="2" width="9.140625" style="101"/>
    <col min="3" max="3" width="10.28515625" style="101" customWidth="1"/>
    <col min="4" max="4" width="15.140625" style="102" bestFit="1" customWidth="1"/>
    <col min="5" max="5" width="12.28515625" style="101" bestFit="1" customWidth="1"/>
    <col min="6" max="6" width="12.85546875" style="101" customWidth="1"/>
    <col min="7" max="7" width="13" style="101" customWidth="1"/>
    <col min="8" max="10" width="9.140625" style="101"/>
    <col min="11" max="11" width="15.140625" style="101" bestFit="1" customWidth="1"/>
    <col min="12" max="12" width="7.5703125" style="101" customWidth="1"/>
    <col min="13" max="13" width="13.140625" style="101" customWidth="1"/>
    <col min="14" max="14" width="12.5703125" style="101" customWidth="1"/>
    <col min="15" max="15" width="9.140625" style="101"/>
    <col min="16" max="16" width="14.140625" style="102" bestFit="1" customWidth="1"/>
    <col min="17" max="16384" width="9.140625" style="101"/>
  </cols>
  <sheetData>
    <row r="1" spans="1:17" x14ac:dyDescent="0.25">
      <c r="A1" s="186" t="s">
        <v>72</v>
      </c>
      <c r="B1" s="187"/>
    </row>
    <row r="2" spans="1:17" ht="15.75" thickBot="1" x14ac:dyDescent="0.3">
      <c r="A2" s="188"/>
      <c r="B2" s="189"/>
    </row>
    <row r="3" spans="1:17" ht="15.75" thickBot="1" x14ac:dyDescent="0.3">
      <c r="C3" s="75"/>
      <c r="D3" s="10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/>
    </row>
    <row r="4" spans="1:17" ht="15.75" thickBot="1" x14ac:dyDescent="0.3">
      <c r="C4" s="76"/>
      <c r="D4" s="224" t="s">
        <v>54</v>
      </c>
      <c r="E4" s="118" t="s">
        <v>55</v>
      </c>
      <c r="F4" s="111"/>
      <c r="G4" s="221" t="str">
        <f>E5</f>
        <v>France</v>
      </c>
      <c r="H4" s="221"/>
      <c r="I4" s="221"/>
      <c r="J4" s="221"/>
      <c r="K4" s="221"/>
      <c r="L4" s="111"/>
      <c r="M4" s="111"/>
      <c r="N4" s="111"/>
      <c r="O4" s="112"/>
    </row>
    <row r="5" spans="1:17" ht="15.75" thickBot="1" x14ac:dyDescent="0.3">
      <c r="C5" s="76"/>
      <c r="D5" s="225"/>
      <c r="E5" s="119" t="s">
        <v>10</v>
      </c>
      <c r="F5" s="111"/>
      <c r="G5" s="221"/>
      <c r="H5" s="221"/>
      <c r="I5" s="221"/>
      <c r="J5" s="221"/>
      <c r="K5" s="221"/>
      <c r="L5" s="111"/>
      <c r="M5" s="111"/>
      <c r="N5" s="111"/>
      <c r="O5" s="112"/>
      <c r="Q5" s="120"/>
    </row>
    <row r="6" spans="1:17" ht="15.75" thickBot="1" x14ac:dyDescent="0.3">
      <c r="C6" s="76"/>
      <c r="D6" s="219" t="s">
        <v>49</v>
      </c>
      <c r="E6" s="220"/>
      <c r="F6" s="113" t="s">
        <v>6</v>
      </c>
      <c r="G6" s="114" t="s">
        <v>7</v>
      </c>
      <c r="H6" s="111"/>
      <c r="I6" s="111"/>
      <c r="J6" s="111"/>
      <c r="K6" s="219" t="s">
        <v>49</v>
      </c>
      <c r="L6" s="220"/>
      <c r="M6" s="113" t="s">
        <v>6</v>
      </c>
      <c r="N6" s="114" t="s">
        <v>7</v>
      </c>
      <c r="O6" s="112"/>
      <c r="Q6" s="121" t="s">
        <v>54</v>
      </c>
    </row>
    <row r="7" spans="1:17" x14ac:dyDescent="0.25">
      <c r="C7" s="76"/>
      <c r="D7" s="222" t="s">
        <v>17</v>
      </c>
      <c r="E7" s="223"/>
      <c r="F7" s="115">
        <f>IF($E$5="Total",SUMIFS(Data!E:E,Data!D:D,'Region-client'!$D7),SUMIFS(Data!E:E,Data!D:D,'Region-client'!$D7,Data!C:C,'Region-client'!$E$5))</f>
        <v>0</v>
      </c>
      <c r="G7" s="115">
        <f>IF($E$5="Total",SUMIFS(Data!F:F,Data!D:D,'Region-client'!$D7),SUMIFS(Data!F:F,Data!D:D,'Region-client'!$D7,Data!C:C,'Region-client'!$E$5))</f>
        <v>0</v>
      </c>
      <c r="H7" s="111"/>
      <c r="I7" s="111"/>
      <c r="J7" s="111"/>
      <c r="K7" s="217" t="s">
        <v>33</v>
      </c>
      <c r="L7" s="218"/>
      <c r="M7" s="115">
        <f>IF($E$5="Total",SUMIFS(Data!E:E,Data!D:D,'Region-client'!$K7),SUMIFS(Data!E:E,Data!D:D,'Region-client'!$K7,Data!C:C,'Region-client'!$E$5))</f>
        <v>4.7207226167384988</v>
      </c>
      <c r="N7" s="115">
        <f>IF($E$5="Total",SUMIFS(Data!F:F,Data!D:D,'Region-client'!$K7),SUMIFS(Data!F:F,Data!D:D,'Region-client'!$K7,Data!C:C,'Region-client'!$E$5))</f>
        <v>4.6739827888499992</v>
      </c>
      <c r="O7" s="112"/>
      <c r="Q7" s="122" t="s">
        <v>8</v>
      </c>
    </row>
    <row r="8" spans="1:17" x14ac:dyDescent="0.25">
      <c r="C8" s="76"/>
      <c r="D8" s="211" t="s">
        <v>18</v>
      </c>
      <c r="E8" s="212"/>
      <c r="F8" s="116">
        <f>IF($E$5="Total",SUMIFS(Data!E:E,Data!D:D,'Region-client'!$D8),SUMIFS(Data!E:E,Data!D:D,'Region-client'!$D8,Data!C:C,'Region-client'!$E$5))</f>
        <v>4.8585368767049992</v>
      </c>
      <c r="G8" s="116">
        <f>IF($E$5="Total",SUMIFS(Data!F:F,Data!D:D,'Region-client'!$D8),SUMIFS(Data!F:F,Data!D:D,'Region-client'!$D8,Data!C:C,'Region-client'!$E$5))</f>
        <v>5.1142493438999992</v>
      </c>
      <c r="H8" s="111"/>
      <c r="I8" s="111"/>
      <c r="J8" s="111"/>
      <c r="K8" s="211" t="s">
        <v>34</v>
      </c>
      <c r="L8" s="212"/>
      <c r="M8" s="116">
        <f>IF($E$5="Total",SUMIFS(Data!E:E,Data!D:D,'Region-client'!$K8),SUMIFS(Data!E:E,Data!D:D,'Region-client'!$K8,Data!C:C,'Region-client'!$E$5))</f>
        <v>0</v>
      </c>
      <c r="N8" s="116">
        <f>IF($E$5="Total",SUMIFS(Data!F:F,Data!D:D,'Region-client'!$K8),SUMIFS(Data!F:F,Data!D:D,'Region-client'!$K8,Data!C:C,'Region-client'!$E$5))</f>
        <v>0</v>
      </c>
      <c r="O8" s="112"/>
      <c r="Q8" s="122" t="s">
        <v>10</v>
      </c>
    </row>
    <row r="9" spans="1:17" x14ac:dyDescent="0.25">
      <c r="C9" s="76"/>
      <c r="D9" s="211" t="s">
        <v>19</v>
      </c>
      <c r="E9" s="212"/>
      <c r="F9" s="116">
        <f>IF($E$5="Total",SUMIFS(Data!E:E,Data!D:D,'Region-client'!$D9),SUMIFS(Data!E:E,Data!D:D,'Region-client'!$D9,Data!C:C,'Region-client'!$E$5))</f>
        <v>2.4462346328031561</v>
      </c>
      <c r="G9" s="116">
        <f>IF($E$5="Total",SUMIFS(Data!F:F,Data!D:D,'Region-client'!$D9),SUMIFS(Data!F:F,Data!D:D,'Region-client'!$D9,Data!C:C,'Region-client'!$E$5))</f>
        <v>2.4961577885746493</v>
      </c>
      <c r="H9" s="111"/>
      <c r="I9" s="111"/>
      <c r="J9" s="111"/>
      <c r="K9" s="211" t="s">
        <v>35</v>
      </c>
      <c r="L9" s="212"/>
      <c r="M9" s="116">
        <f>IF($E$5="Total",SUMIFS(Data!E:E,Data!D:D,'Region-client'!$K9),SUMIFS(Data!E:E,Data!D:D,'Region-client'!$K9,Data!C:C,'Region-client'!$E$5))</f>
        <v>0</v>
      </c>
      <c r="N9" s="116">
        <f>IF($E$5="Total",SUMIFS(Data!F:F,Data!D:D,'Region-client'!$K9),SUMIFS(Data!F:F,Data!D:D,'Region-client'!$K9,Data!C:C,'Region-client'!$E$5))</f>
        <v>0</v>
      </c>
      <c r="O9" s="112"/>
      <c r="Q9" s="122" t="s">
        <v>9</v>
      </c>
    </row>
    <row r="10" spans="1:17" x14ac:dyDescent="0.25">
      <c r="C10" s="76"/>
      <c r="D10" s="211" t="s">
        <v>20</v>
      </c>
      <c r="E10" s="212"/>
      <c r="F10" s="116">
        <f>IF($E$5="Total",SUMIFS(Data!E:E,Data!D:D,'Region-client'!$D10),SUMIFS(Data!E:E,Data!D:D,'Region-client'!$D10,Data!C:C,'Region-client'!$E$5))</f>
        <v>0.40514901479763449</v>
      </c>
      <c r="G10" s="116">
        <f>IF($E$5="Total",SUMIFS(Data!F:F,Data!D:D,'Region-client'!$D10),SUMIFS(Data!F:F,Data!D:D,'Region-client'!$D10,Data!C:C,'Region-client'!$E$5))</f>
        <v>0.44821295873700001</v>
      </c>
      <c r="H10" s="111"/>
      <c r="I10" s="111"/>
      <c r="J10" s="111"/>
      <c r="K10" s="211" t="s">
        <v>36</v>
      </c>
      <c r="L10" s="212"/>
      <c r="M10" s="116">
        <f>IF($E$5="Total",SUMIFS(Data!E:E,Data!D:D,'Region-client'!$K10),SUMIFS(Data!E:E,Data!D:D,'Region-client'!$K10,Data!C:C,'Region-client'!$E$5))</f>
        <v>0</v>
      </c>
      <c r="N10" s="116">
        <f>IF($E$5="Total",SUMIFS(Data!F:F,Data!D:D,'Region-client'!$K10),SUMIFS(Data!F:F,Data!D:D,'Region-client'!$K10,Data!C:C,'Region-client'!$E$5))</f>
        <v>0</v>
      </c>
      <c r="O10" s="112"/>
      <c r="Q10" s="122" t="s">
        <v>12</v>
      </c>
    </row>
    <row r="11" spans="1:17" x14ac:dyDescent="0.25">
      <c r="C11" s="76"/>
      <c r="D11" s="211" t="s">
        <v>21</v>
      </c>
      <c r="E11" s="212"/>
      <c r="F11" s="116">
        <f>IF($E$5="Total",SUMIFS(Data!E:E,Data!D:D,'Region-client'!$D11),SUMIFS(Data!E:E,Data!D:D,'Region-client'!$D11,Data!C:C,'Region-client'!$E$5))</f>
        <v>0</v>
      </c>
      <c r="G11" s="116">
        <f>IF($E$5="Total",SUMIFS(Data!F:F,Data!D:D,'Region-client'!$D11),SUMIFS(Data!F:F,Data!D:D,'Region-client'!$D11,Data!C:C,'Region-client'!$E$5))</f>
        <v>0</v>
      </c>
      <c r="H11" s="111"/>
      <c r="I11" s="111"/>
      <c r="J11" s="111"/>
      <c r="K11" s="211" t="s">
        <v>37</v>
      </c>
      <c r="L11" s="212"/>
      <c r="M11" s="116">
        <f>IF($E$5="Total",SUMIFS(Data!E:E,Data!D:D,'Region-client'!$K11),SUMIFS(Data!E:E,Data!D:D,'Region-client'!$K11,Data!C:C,'Region-client'!$E$5))</f>
        <v>0</v>
      </c>
      <c r="N11" s="116">
        <f>IF($E$5="Total",SUMIFS(Data!F:F,Data!D:D,'Region-client'!$K11),SUMIFS(Data!F:F,Data!D:D,'Region-client'!$K11,Data!C:C,'Region-client'!$E$5))</f>
        <v>0</v>
      </c>
      <c r="O11" s="112"/>
      <c r="Q11" s="122" t="s">
        <v>13</v>
      </c>
    </row>
    <row r="12" spans="1:17" x14ac:dyDescent="0.25">
      <c r="C12" s="76"/>
      <c r="D12" s="211" t="s">
        <v>22</v>
      </c>
      <c r="E12" s="212"/>
      <c r="F12" s="116">
        <f>IF($E$5="Total",SUMIFS(Data!E:E,Data!D:D,'Region-client'!$D12),SUMIFS(Data!E:E,Data!D:D,'Region-client'!$D12,Data!C:C,'Region-client'!$E$5))</f>
        <v>0</v>
      </c>
      <c r="G12" s="116">
        <f>IF($E$5="Total",SUMIFS(Data!F:F,Data!D:D,'Region-client'!$D12),SUMIFS(Data!F:F,Data!D:D,'Region-client'!$D12,Data!C:C,'Region-client'!$E$5))</f>
        <v>0</v>
      </c>
      <c r="H12" s="111"/>
      <c r="I12" s="111"/>
      <c r="J12" s="111"/>
      <c r="K12" s="211" t="s">
        <v>38</v>
      </c>
      <c r="L12" s="212"/>
      <c r="M12" s="116">
        <f>IF($E$5="Total",SUMIFS(Data!E:E,Data!D:D,'Region-client'!$K12),SUMIFS(Data!E:E,Data!D:D,'Region-client'!$K12,Data!C:C,'Region-client'!$E$5))</f>
        <v>162.22866237568363</v>
      </c>
      <c r="N12" s="116">
        <f>IF($E$5="Total",SUMIFS(Data!F:F,Data!D:D,'Region-client'!$K12),SUMIFS(Data!F:F,Data!D:D,'Region-client'!$K12,Data!C:C,'Region-client'!$E$5))</f>
        <v>167.24604368627178</v>
      </c>
      <c r="O12" s="112"/>
      <c r="P12" s="101"/>
      <c r="Q12" s="122" t="s">
        <v>16</v>
      </c>
    </row>
    <row r="13" spans="1:17" x14ac:dyDescent="0.25">
      <c r="C13" s="76"/>
      <c r="D13" s="215" t="s">
        <v>23</v>
      </c>
      <c r="E13" s="216"/>
      <c r="F13" s="116">
        <f>IF($E$5="Total",SUMIFS(Data!E:E,Data!D:D,'Region-client'!$D13),SUMIFS(Data!E:E,Data!D:D,'Region-client'!$D13,Data!C:C,'Region-client'!$E$5))</f>
        <v>0</v>
      </c>
      <c r="G13" s="116">
        <f>IF($E$5="Total",SUMIFS(Data!F:F,Data!D:D,'Region-client'!$D13),SUMIFS(Data!F:F,Data!D:D,'Region-client'!$D13,Data!C:C,'Region-client'!$E$5))</f>
        <v>0</v>
      </c>
      <c r="H13" s="111"/>
      <c r="I13" s="111"/>
      <c r="J13" s="111"/>
      <c r="K13" s="211" t="s">
        <v>39</v>
      </c>
      <c r="L13" s="212"/>
      <c r="M13" s="116">
        <f>IF($E$5="Total",SUMIFS(Data!E:E,Data!D:D,'Region-client'!$K13),SUMIFS(Data!E:E,Data!D:D,'Region-client'!$K13,Data!C:C,'Region-client'!$E$5))</f>
        <v>78.205038065073921</v>
      </c>
      <c r="N13" s="116">
        <f>IF($E$5="Total",SUMIFS(Data!F:F,Data!D:D,'Region-client'!$K13),SUMIFS(Data!F:F,Data!D:D,'Region-client'!$K13,Data!C:C,'Region-client'!$E$5))</f>
        <v>82.321092700077813</v>
      </c>
      <c r="O13" s="112"/>
      <c r="P13" s="101"/>
      <c r="Q13" s="122" t="s">
        <v>11</v>
      </c>
    </row>
    <row r="14" spans="1:17" x14ac:dyDescent="0.25">
      <c r="C14" s="76"/>
      <c r="D14" s="211" t="s">
        <v>24</v>
      </c>
      <c r="E14" s="212"/>
      <c r="F14" s="116">
        <f>IF($E$5="Total",SUMIFS(Data!E:E,Data!D:D,'Region-client'!$D14),SUMIFS(Data!E:E,Data!D:D,'Region-client'!$D14,Data!C:C,'Region-client'!$E$5))</f>
        <v>0</v>
      </c>
      <c r="G14" s="116">
        <f>IF($E$5="Total",SUMIFS(Data!F:F,Data!D:D,'Region-client'!$D14),SUMIFS(Data!F:F,Data!D:D,'Region-client'!$D14,Data!C:C,'Region-client'!$E$5))</f>
        <v>0</v>
      </c>
      <c r="H14" s="111"/>
      <c r="I14" s="111"/>
      <c r="J14" s="111"/>
      <c r="K14" s="211" t="s">
        <v>40</v>
      </c>
      <c r="L14" s="212"/>
      <c r="M14" s="116">
        <f>IF($E$5="Total",SUMIFS(Data!E:E,Data!D:D,'Region-client'!$K14),SUMIFS(Data!E:E,Data!D:D,'Region-client'!$K14,Data!C:C,'Region-client'!$E$5))</f>
        <v>16.474281480712996</v>
      </c>
      <c r="N14" s="116">
        <f>IF($E$5="Total",SUMIFS(Data!F:F,Data!D:D,'Region-client'!$K14),SUMIFS(Data!F:F,Data!D:D,'Region-client'!$K14,Data!C:C,'Region-client'!$E$5))</f>
        <v>16.810491306849997</v>
      </c>
      <c r="O14" s="112"/>
      <c r="P14" s="101"/>
      <c r="Q14" s="122" t="s">
        <v>14</v>
      </c>
    </row>
    <row r="15" spans="1:17" x14ac:dyDescent="0.25">
      <c r="C15" s="76"/>
      <c r="D15" s="211" t="s">
        <v>25</v>
      </c>
      <c r="E15" s="212"/>
      <c r="F15" s="116">
        <f>IF($E$5="Total",SUMIFS(Data!E:E,Data!D:D,'Region-client'!$D15),SUMIFS(Data!E:E,Data!D:D,'Region-client'!$D15,Data!C:C,'Region-client'!$E$5))</f>
        <v>1460.084901880809</v>
      </c>
      <c r="G15" s="116">
        <f>IF($E$5="Total",SUMIFS(Data!F:F,Data!D:D,'Region-client'!$D15),SUMIFS(Data!F:F,Data!D:D,'Region-client'!$D15,Data!C:C,'Region-client'!$E$5))</f>
        <v>1275.2946998696907</v>
      </c>
      <c r="H15" s="111"/>
      <c r="I15" s="111"/>
      <c r="J15" s="111"/>
      <c r="K15" s="211" t="s">
        <v>41</v>
      </c>
      <c r="L15" s="212"/>
      <c r="M15" s="116">
        <f>IF($E$5="Total",SUMIFS(Data!E:E,Data!D:D,'Region-client'!$K15),SUMIFS(Data!E:E,Data!D:D,'Region-client'!$K15,Data!C:C,'Region-client'!$E$5))</f>
        <v>0</v>
      </c>
      <c r="N15" s="116">
        <f>IF($E$5="Total",SUMIFS(Data!F:F,Data!D:D,'Region-client'!$K15),SUMIFS(Data!F:F,Data!D:D,'Region-client'!$K15,Data!C:C,'Region-client'!$E$5))</f>
        <v>0</v>
      </c>
      <c r="O15" s="112"/>
      <c r="P15" s="101"/>
      <c r="Q15" s="122" t="s">
        <v>15</v>
      </c>
    </row>
    <row r="16" spans="1:17" x14ac:dyDescent="0.25">
      <c r="C16" s="76"/>
      <c r="D16" s="211" t="s">
        <v>26</v>
      </c>
      <c r="E16" s="212"/>
      <c r="F16" s="116">
        <f>IF($E$5="Total",SUMIFS(Data!E:E,Data!D:D,'Region-client'!$D16),SUMIFS(Data!E:E,Data!D:D,'Region-client'!$D16,Data!C:C,'Region-client'!$E$5))</f>
        <v>1950.9741606802304</v>
      </c>
      <c r="G16" s="116">
        <f>IF($E$5="Total",SUMIFS(Data!F:F,Data!D:D,'Region-client'!$D16),SUMIFS(Data!F:F,Data!D:D,'Region-client'!$D16,Data!C:C,'Region-client'!$E$5))</f>
        <v>2053.6570112423478</v>
      </c>
      <c r="H16" s="111"/>
      <c r="I16" s="111"/>
      <c r="J16" s="111"/>
      <c r="K16" s="211" t="s">
        <v>42</v>
      </c>
      <c r="L16" s="212"/>
      <c r="M16" s="116">
        <f>IF($E$5="Total",SUMIFS(Data!E:E,Data!D:D,'Region-client'!$K16),SUMIFS(Data!E:E,Data!D:D,'Region-client'!$K16,Data!C:C,'Region-client'!$E$5))</f>
        <v>0</v>
      </c>
      <c r="N16" s="116">
        <f>IF($E$5="Total",SUMIFS(Data!F:F,Data!D:D,'Region-client'!$K16),SUMIFS(Data!F:F,Data!D:D,'Region-client'!$K16,Data!C:C,'Region-client'!$E$5))</f>
        <v>0</v>
      </c>
      <c r="O16" s="112"/>
      <c r="P16" s="101"/>
      <c r="Q16" s="122" t="s">
        <v>53</v>
      </c>
    </row>
    <row r="17" spans="3:17" x14ac:dyDescent="0.25">
      <c r="C17" s="76"/>
      <c r="D17" s="211" t="s">
        <v>27</v>
      </c>
      <c r="E17" s="212"/>
      <c r="F17" s="116">
        <f>IF($E$5="Total",SUMIFS(Data!E:E,Data!D:D,'Region-client'!$D17),SUMIFS(Data!E:E,Data!D:D,'Region-client'!$D17,Data!C:C,'Region-client'!$E$5))</f>
        <v>1147.5273587821748</v>
      </c>
      <c r="G17" s="116">
        <f>IF($E$5="Total",SUMIFS(Data!F:F,Data!D:D,'Region-client'!$D17),SUMIFS(Data!F:F,Data!D:D,'Region-client'!$D17,Data!C:C,'Region-client'!$E$5))</f>
        <v>1170.946284471607</v>
      </c>
      <c r="H17" s="111"/>
      <c r="I17" s="111"/>
      <c r="J17" s="111"/>
      <c r="K17" s="211" t="s">
        <v>43</v>
      </c>
      <c r="L17" s="212"/>
      <c r="M17" s="116">
        <f>IF($E$5="Total",SUMIFS(Data!E:E,Data!D:D,'Region-client'!$K17),SUMIFS(Data!E:E,Data!D:D,'Region-client'!$K17,Data!C:C,'Region-client'!$E$5))</f>
        <v>0</v>
      </c>
      <c r="N17" s="116">
        <f>IF($E$5="Total",SUMIFS(Data!F:F,Data!D:D,'Region-client'!$K17),SUMIFS(Data!F:F,Data!D:D,'Region-client'!$K17,Data!C:C,'Region-client'!$E$5))</f>
        <v>0</v>
      </c>
      <c r="O17" s="112"/>
      <c r="P17" s="101"/>
      <c r="Q17" s="120"/>
    </row>
    <row r="18" spans="3:17" x14ac:dyDescent="0.25">
      <c r="C18" s="76"/>
      <c r="D18" s="211" t="s">
        <v>28</v>
      </c>
      <c r="E18" s="212"/>
      <c r="F18" s="116">
        <f>IF($E$5="Total",SUMIFS(Data!E:E,Data!D:D,'Region-client'!$D18),SUMIFS(Data!E:E,Data!D:D,'Region-client'!$D18,Data!C:C,'Region-client'!$E$5))</f>
        <v>0</v>
      </c>
      <c r="G18" s="116">
        <f>IF($E$5="Total",SUMIFS(Data!F:F,Data!D:D,'Region-client'!$D18),SUMIFS(Data!F:F,Data!D:D,'Region-client'!$D18,Data!C:C,'Region-client'!$E$5))</f>
        <v>0</v>
      </c>
      <c r="H18" s="111"/>
      <c r="I18" s="111"/>
      <c r="J18" s="111"/>
      <c r="K18" s="211" t="s">
        <v>44</v>
      </c>
      <c r="L18" s="212"/>
      <c r="M18" s="116">
        <f>IF($E$5="Total",SUMIFS(Data!E:E,Data!D:D,'Region-client'!$K18),SUMIFS(Data!E:E,Data!D:D,'Region-client'!$K18,Data!C:C,'Region-client'!$E$5))</f>
        <v>114.31755251320382</v>
      </c>
      <c r="N18" s="116">
        <f>IF($E$5="Total",SUMIFS(Data!F:F,Data!D:D,'Region-client'!$K18),SUMIFS(Data!F:F,Data!D:D,'Region-client'!$K18,Data!C:C,'Region-client'!$E$5))</f>
        <v>120.33426580337245</v>
      </c>
      <c r="O18" s="112"/>
      <c r="P18" s="101"/>
      <c r="Q18" s="103"/>
    </row>
    <row r="19" spans="3:17" x14ac:dyDescent="0.25">
      <c r="C19" s="76"/>
      <c r="D19" s="211" t="s">
        <v>29</v>
      </c>
      <c r="E19" s="212"/>
      <c r="F19" s="116">
        <f>IF($E$5="Total",SUMIFS(Data!E:E,Data!D:D,'Region-client'!$D19),SUMIFS(Data!E:E,Data!D:D,'Region-client'!$D19,Data!C:C,'Region-client'!$E$5))</f>
        <v>0</v>
      </c>
      <c r="G19" s="116">
        <f>IF($E$5="Total",SUMIFS(Data!F:F,Data!D:D,'Region-client'!$D19),SUMIFS(Data!F:F,Data!D:D,'Region-client'!$D19,Data!C:C,'Region-client'!$E$5))</f>
        <v>0</v>
      </c>
      <c r="H19" s="111"/>
      <c r="I19" s="111"/>
      <c r="J19" s="111"/>
      <c r="K19" s="211" t="s">
        <v>45</v>
      </c>
      <c r="L19" s="212"/>
      <c r="M19" s="116">
        <f>IF($E$5="Total",SUMIFS(Data!E:E,Data!D:D,'Region-client'!$K19),SUMIFS(Data!E:E,Data!D:D,'Region-client'!$K19,Data!C:C,'Region-client'!$E$5))</f>
        <v>201.74636122625583</v>
      </c>
      <c r="N19" s="116">
        <f>IF($E$5="Total",SUMIFS(Data!F:F,Data!D:D,'Region-client'!$K19),SUMIFS(Data!F:F,Data!D:D,'Region-client'!$K19,Data!C:C,'Region-client'!$E$5))</f>
        <v>205.86363390434269</v>
      </c>
      <c r="O19" s="112"/>
      <c r="P19" s="101"/>
    </row>
    <row r="20" spans="3:17" x14ac:dyDescent="0.25">
      <c r="C20" s="76"/>
      <c r="D20" s="211" t="s">
        <v>30</v>
      </c>
      <c r="E20" s="212"/>
      <c r="F20" s="116">
        <f>IF($E$5="Total",SUMIFS(Data!E:E,Data!D:D,'Region-client'!$D20),SUMIFS(Data!E:E,Data!D:D,'Region-client'!$D20,Data!C:C,'Region-client'!$E$5))</f>
        <v>0</v>
      </c>
      <c r="G20" s="116">
        <f>IF($E$5="Total",SUMIFS(Data!F:F,Data!D:D,'Region-client'!$D20),SUMIFS(Data!F:F,Data!D:D,'Region-client'!$D20,Data!C:C,'Region-client'!$E$5))</f>
        <v>0</v>
      </c>
      <c r="H20" s="111"/>
      <c r="I20" s="111"/>
      <c r="J20" s="111"/>
      <c r="K20" s="211" t="s">
        <v>46</v>
      </c>
      <c r="L20" s="212"/>
      <c r="M20" s="116">
        <f>IF($E$5="Total",SUMIFS(Data!E:E,Data!D:D,'Region-client'!$K20),SUMIFS(Data!E:E,Data!D:D,'Region-client'!$K20,Data!C:C,'Region-client'!$E$5))</f>
        <v>473.29157052884176</v>
      </c>
      <c r="N20" s="116">
        <f>IF($E$5="Total",SUMIFS(Data!F:F,Data!D:D,'Region-client'!$K20),SUMIFS(Data!F:F,Data!D:D,'Region-client'!$K20,Data!C:C,'Region-client'!$E$5))</f>
        <v>468.60551537509087</v>
      </c>
      <c r="O20" s="112"/>
      <c r="P20" s="101"/>
    </row>
    <row r="21" spans="3:17" x14ac:dyDescent="0.25">
      <c r="C21" s="76"/>
      <c r="D21" s="211" t="s">
        <v>31</v>
      </c>
      <c r="E21" s="212"/>
      <c r="F21" s="116">
        <f>IF($E$5="Total",SUMIFS(Data!E:E,Data!D:D,'Region-client'!$D21),SUMIFS(Data!E:E,Data!D:D,'Region-client'!$D21,Data!C:C,'Region-client'!$E$5))</f>
        <v>323.5060143036132</v>
      </c>
      <c r="G21" s="116">
        <f>IF($E$5="Total",SUMIFS(Data!F:F,Data!D:D,'Region-client'!$D21),SUMIFS(Data!F:F,Data!D:D,'Region-client'!$D21,Data!C:C,'Region-client'!$E$5))</f>
        <v>340.53264663538232</v>
      </c>
      <c r="H21" s="111"/>
      <c r="I21" s="111"/>
      <c r="J21" s="111"/>
      <c r="K21" s="211" t="s">
        <v>47</v>
      </c>
      <c r="L21" s="212"/>
      <c r="M21" s="116">
        <f>IF($E$5="Total",SUMIFS(Data!E:E,Data!D:D,'Region-client'!$K21),SUMIFS(Data!E:E,Data!D:D,'Region-client'!$K21,Data!C:C,'Region-client'!$E$5))</f>
        <v>0</v>
      </c>
      <c r="N21" s="116">
        <f>IF($E$5="Total",SUMIFS(Data!F:F,Data!D:D,'Region-client'!$K21),SUMIFS(Data!F:F,Data!D:D,'Region-client'!$K21,Data!C:C,'Region-client'!$E$5))</f>
        <v>0</v>
      </c>
      <c r="O21" s="112"/>
      <c r="P21" s="101"/>
    </row>
    <row r="22" spans="3:17" ht="15.75" thickBot="1" x14ac:dyDescent="0.3">
      <c r="C22" s="76"/>
      <c r="D22" s="213" t="s">
        <v>32</v>
      </c>
      <c r="E22" s="214"/>
      <c r="F22" s="117">
        <f>IF($E$5="Total",SUMIFS(Data!E:E,Data!D:D,'Region-client'!$D22),SUMIFS(Data!E:E,Data!D:D,'Region-client'!$D22,Data!C:C,'Region-client'!$E$5))</f>
        <v>25.341155164260318</v>
      </c>
      <c r="G22" s="117">
        <f>IF($E$5="Total",SUMIFS(Data!F:F,Data!D:D,'Region-client'!$D22),SUMIFS(Data!F:F,Data!D:D,'Region-client'!$D22,Data!C:C,'Region-client'!$E$5))</f>
        <v>25.858321596183998</v>
      </c>
      <c r="H22" s="111"/>
      <c r="I22" s="111"/>
      <c r="J22" s="111"/>
      <c r="K22" s="213" t="s">
        <v>48</v>
      </c>
      <c r="L22" s="214"/>
      <c r="M22" s="117">
        <f>IF($E$5="Total",SUMIFS(Data!E:E,Data!D:D,'Region-client'!$K22),SUMIFS(Data!E:E,Data!D:D,'Region-client'!$K22,Data!C:C,'Region-client'!$E$5))</f>
        <v>0</v>
      </c>
      <c r="N22" s="117">
        <f>IF($E$5="Total",SUMIFS(Data!F:F,Data!D:D,'Region-client'!$K22),SUMIFS(Data!F:F,Data!D:D,'Region-client'!$K22,Data!C:C,'Region-client'!$E$5))</f>
        <v>0</v>
      </c>
      <c r="O22" s="112"/>
      <c r="P22" s="101"/>
    </row>
    <row r="23" spans="3:17" ht="15.75" thickBot="1" x14ac:dyDescent="0.3">
      <c r="C23" s="104"/>
      <c r="D23" s="108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10"/>
      <c r="P23" s="101"/>
    </row>
    <row r="24" spans="3:17" x14ac:dyDescent="0.25">
      <c r="P24" s="101"/>
    </row>
    <row r="25" spans="3:17" x14ac:dyDescent="0.25">
      <c r="P25" s="101"/>
    </row>
    <row r="26" spans="3:17" x14ac:dyDescent="0.25">
      <c r="P26" s="101"/>
    </row>
    <row r="27" spans="3:17" x14ac:dyDescent="0.25">
      <c r="P27" s="101"/>
    </row>
    <row r="28" spans="3:17" x14ac:dyDescent="0.25">
      <c r="P28" s="101"/>
    </row>
    <row r="29" spans="3:17" x14ac:dyDescent="0.25">
      <c r="P29" s="101"/>
    </row>
    <row r="30" spans="3:17" x14ac:dyDescent="0.25">
      <c r="P30" s="101"/>
    </row>
    <row r="31" spans="3:17" x14ac:dyDescent="0.25">
      <c r="P31" s="101"/>
    </row>
    <row r="32" spans="3:17" x14ac:dyDescent="0.25">
      <c r="P32" s="101"/>
    </row>
    <row r="33" spans="4:16" x14ac:dyDescent="0.25">
      <c r="P33" s="101"/>
    </row>
    <row r="34" spans="4:16" x14ac:dyDescent="0.25">
      <c r="P34" s="101"/>
    </row>
    <row r="35" spans="4:16" x14ac:dyDescent="0.25">
      <c r="P35" s="101"/>
    </row>
    <row r="36" spans="4:16" x14ac:dyDescent="0.25">
      <c r="P36" s="101"/>
    </row>
    <row r="37" spans="4:16" x14ac:dyDescent="0.25">
      <c r="P37" s="101"/>
    </row>
    <row r="38" spans="4:16" x14ac:dyDescent="0.25">
      <c r="P38" s="101"/>
    </row>
    <row r="39" spans="4:16" x14ac:dyDescent="0.25">
      <c r="P39" s="101"/>
    </row>
    <row r="40" spans="4:16" x14ac:dyDescent="0.25">
      <c r="D40" s="101"/>
      <c r="P40" s="101"/>
    </row>
    <row r="41" spans="4:16" x14ac:dyDescent="0.25">
      <c r="D41" s="101"/>
      <c r="P41" s="101"/>
    </row>
    <row r="42" spans="4:16" x14ac:dyDescent="0.25">
      <c r="D42" s="101"/>
      <c r="P42" s="101"/>
    </row>
    <row r="43" spans="4:16" x14ac:dyDescent="0.25">
      <c r="D43" s="101"/>
      <c r="P43" s="101"/>
    </row>
    <row r="44" spans="4:16" x14ac:dyDescent="0.25">
      <c r="D44" s="101"/>
      <c r="P44" s="101"/>
    </row>
    <row r="45" spans="4:16" x14ac:dyDescent="0.25">
      <c r="D45" s="101"/>
      <c r="P45" s="101"/>
    </row>
    <row r="46" spans="4:16" x14ac:dyDescent="0.25">
      <c r="D46" s="101"/>
      <c r="P46" s="101"/>
    </row>
    <row r="47" spans="4:16" x14ac:dyDescent="0.25">
      <c r="D47" s="101"/>
      <c r="P47" s="101"/>
    </row>
    <row r="48" spans="4:16" x14ac:dyDescent="0.25">
      <c r="D48" s="101"/>
      <c r="P48" s="101"/>
    </row>
    <row r="49" spans="4:16" x14ac:dyDescent="0.25">
      <c r="D49" s="101"/>
      <c r="P49" s="101"/>
    </row>
    <row r="50" spans="4:16" x14ac:dyDescent="0.25">
      <c r="D50" s="101"/>
      <c r="P50" s="101"/>
    </row>
    <row r="51" spans="4:16" x14ac:dyDescent="0.25">
      <c r="D51" s="101"/>
      <c r="P51" s="101"/>
    </row>
    <row r="52" spans="4:16" x14ac:dyDescent="0.25">
      <c r="D52" s="101"/>
      <c r="P52" s="101"/>
    </row>
    <row r="53" spans="4:16" x14ac:dyDescent="0.25">
      <c r="D53" s="101"/>
      <c r="P53" s="101"/>
    </row>
    <row r="54" spans="4:16" x14ac:dyDescent="0.25">
      <c r="D54" s="101"/>
      <c r="P54" s="101"/>
    </row>
    <row r="55" spans="4:16" x14ac:dyDescent="0.25">
      <c r="D55" s="101"/>
      <c r="P55" s="101"/>
    </row>
    <row r="56" spans="4:16" x14ac:dyDescent="0.25">
      <c r="D56" s="101"/>
      <c r="P56" s="101"/>
    </row>
    <row r="57" spans="4:16" x14ac:dyDescent="0.25">
      <c r="D57" s="101"/>
      <c r="P57" s="101"/>
    </row>
    <row r="58" spans="4:16" x14ac:dyDescent="0.25">
      <c r="D58" s="101"/>
      <c r="P58" s="101"/>
    </row>
    <row r="59" spans="4:16" x14ac:dyDescent="0.25">
      <c r="D59" s="101"/>
      <c r="P59" s="101"/>
    </row>
    <row r="60" spans="4:16" x14ac:dyDescent="0.25">
      <c r="D60" s="101"/>
      <c r="P60" s="101"/>
    </row>
    <row r="61" spans="4:16" x14ac:dyDescent="0.25">
      <c r="D61" s="101"/>
      <c r="P61" s="101"/>
    </row>
    <row r="62" spans="4:16" x14ac:dyDescent="0.25">
      <c r="D62" s="101"/>
      <c r="P62" s="101"/>
    </row>
    <row r="63" spans="4:16" x14ac:dyDescent="0.25">
      <c r="D63" s="101"/>
      <c r="P63" s="101"/>
    </row>
    <row r="64" spans="4:16" x14ac:dyDescent="0.25">
      <c r="D64" s="101"/>
      <c r="P64" s="101"/>
    </row>
    <row r="65" spans="4:16" x14ac:dyDescent="0.25">
      <c r="D65" s="101"/>
      <c r="P65" s="101"/>
    </row>
    <row r="66" spans="4:16" x14ac:dyDescent="0.25">
      <c r="D66" s="101"/>
      <c r="P66" s="101"/>
    </row>
    <row r="67" spans="4:16" x14ac:dyDescent="0.25">
      <c r="D67" s="101"/>
      <c r="P67" s="101"/>
    </row>
    <row r="68" spans="4:16" x14ac:dyDescent="0.25">
      <c r="D68" s="101"/>
      <c r="P68" s="101"/>
    </row>
    <row r="69" spans="4:16" x14ac:dyDescent="0.25">
      <c r="D69" s="101"/>
      <c r="P69" s="101"/>
    </row>
    <row r="70" spans="4:16" x14ac:dyDescent="0.25">
      <c r="D70" s="101"/>
      <c r="P70" s="101"/>
    </row>
    <row r="71" spans="4:16" x14ac:dyDescent="0.25">
      <c r="D71" s="101"/>
      <c r="P71" s="101"/>
    </row>
    <row r="72" spans="4:16" x14ac:dyDescent="0.25">
      <c r="D72" s="101"/>
      <c r="P72" s="101"/>
    </row>
    <row r="73" spans="4:16" x14ac:dyDescent="0.25">
      <c r="D73" s="101"/>
      <c r="P73" s="101"/>
    </row>
    <row r="74" spans="4:16" x14ac:dyDescent="0.25">
      <c r="D74" s="101"/>
      <c r="P74" s="101"/>
    </row>
    <row r="75" spans="4:16" x14ac:dyDescent="0.25">
      <c r="D75" s="101"/>
      <c r="P75" s="101"/>
    </row>
    <row r="76" spans="4:16" x14ac:dyDescent="0.25">
      <c r="D76" s="101"/>
      <c r="P76" s="101"/>
    </row>
    <row r="77" spans="4:16" x14ac:dyDescent="0.25">
      <c r="D77" s="101"/>
      <c r="P77" s="101"/>
    </row>
    <row r="78" spans="4:16" x14ac:dyDescent="0.25">
      <c r="D78" s="101"/>
      <c r="P78" s="101"/>
    </row>
    <row r="79" spans="4:16" x14ac:dyDescent="0.25">
      <c r="D79" s="101"/>
      <c r="P79" s="101"/>
    </row>
    <row r="80" spans="4:16" x14ac:dyDescent="0.25">
      <c r="D80" s="101"/>
      <c r="P80" s="101"/>
    </row>
    <row r="81" spans="4:16" x14ac:dyDescent="0.25">
      <c r="D81" s="101"/>
      <c r="P81" s="101"/>
    </row>
    <row r="82" spans="4:16" x14ac:dyDescent="0.25">
      <c r="D82" s="101"/>
      <c r="P82" s="101"/>
    </row>
    <row r="83" spans="4:16" x14ac:dyDescent="0.25">
      <c r="D83" s="101"/>
      <c r="P83" s="101"/>
    </row>
    <row r="84" spans="4:16" x14ac:dyDescent="0.25">
      <c r="D84" s="101"/>
      <c r="P84" s="101"/>
    </row>
    <row r="85" spans="4:16" x14ac:dyDescent="0.25">
      <c r="D85" s="101"/>
      <c r="P85" s="101"/>
    </row>
    <row r="86" spans="4:16" x14ac:dyDescent="0.25">
      <c r="D86" s="101"/>
      <c r="P86" s="101"/>
    </row>
    <row r="87" spans="4:16" x14ac:dyDescent="0.25">
      <c r="D87" s="101"/>
      <c r="P87" s="101"/>
    </row>
    <row r="88" spans="4:16" x14ac:dyDescent="0.25">
      <c r="D88" s="101"/>
      <c r="P88" s="101"/>
    </row>
    <row r="89" spans="4:16" x14ac:dyDescent="0.25">
      <c r="D89" s="101"/>
      <c r="P89" s="101"/>
    </row>
    <row r="90" spans="4:16" x14ac:dyDescent="0.25">
      <c r="D90" s="101"/>
      <c r="P90" s="101"/>
    </row>
    <row r="91" spans="4:16" x14ac:dyDescent="0.25">
      <c r="D91" s="101"/>
      <c r="P91" s="101"/>
    </row>
    <row r="92" spans="4:16" x14ac:dyDescent="0.25">
      <c r="D92" s="101"/>
      <c r="P92" s="101"/>
    </row>
    <row r="93" spans="4:16" x14ac:dyDescent="0.25">
      <c r="D93" s="101"/>
      <c r="P93" s="101"/>
    </row>
    <row r="94" spans="4:16" x14ac:dyDescent="0.25">
      <c r="D94" s="101"/>
      <c r="P94" s="101"/>
    </row>
    <row r="95" spans="4:16" x14ac:dyDescent="0.25">
      <c r="D95" s="101"/>
      <c r="P95" s="101"/>
    </row>
    <row r="96" spans="4:16" x14ac:dyDescent="0.25">
      <c r="D96" s="101"/>
      <c r="P96" s="101"/>
    </row>
    <row r="97" spans="4:16" x14ac:dyDescent="0.25">
      <c r="D97" s="101"/>
      <c r="P97" s="101"/>
    </row>
    <row r="98" spans="4:16" x14ac:dyDescent="0.25">
      <c r="D98" s="101"/>
      <c r="P98" s="101"/>
    </row>
    <row r="99" spans="4:16" x14ac:dyDescent="0.25">
      <c r="D99" s="101"/>
      <c r="P99" s="101"/>
    </row>
    <row r="100" spans="4:16" x14ac:dyDescent="0.25">
      <c r="D100" s="101"/>
      <c r="P100" s="101"/>
    </row>
    <row r="101" spans="4:16" x14ac:dyDescent="0.25">
      <c r="D101" s="101"/>
      <c r="P101" s="101"/>
    </row>
    <row r="102" spans="4:16" x14ac:dyDescent="0.25">
      <c r="D102" s="101"/>
      <c r="P102" s="101"/>
    </row>
    <row r="103" spans="4:16" x14ac:dyDescent="0.25">
      <c r="D103" s="101"/>
      <c r="P103" s="101"/>
    </row>
    <row r="104" spans="4:16" x14ac:dyDescent="0.25">
      <c r="D104" s="101"/>
      <c r="P104" s="101"/>
    </row>
    <row r="105" spans="4:16" x14ac:dyDescent="0.25">
      <c r="D105" s="101"/>
      <c r="P105" s="101"/>
    </row>
    <row r="106" spans="4:16" x14ac:dyDescent="0.25">
      <c r="D106" s="101"/>
      <c r="P106" s="101"/>
    </row>
    <row r="107" spans="4:16" x14ac:dyDescent="0.25">
      <c r="D107" s="101"/>
      <c r="P107" s="101"/>
    </row>
    <row r="108" spans="4:16" x14ac:dyDescent="0.25">
      <c r="D108" s="101"/>
      <c r="P108" s="101"/>
    </row>
    <row r="109" spans="4:16" x14ac:dyDescent="0.25">
      <c r="D109" s="101"/>
      <c r="P109" s="101"/>
    </row>
    <row r="110" spans="4:16" x14ac:dyDescent="0.25">
      <c r="D110" s="101"/>
      <c r="P110" s="101"/>
    </row>
    <row r="111" spans="4:16" x14ac:dyDescent="0.25">
      <c r="D111" s="101"/>
      <c r="P111" s="101"/>
    </row>
    <row r="112" spans="4:16" x14ac:dyDescent="0.25">
      <c r="D112" s="101"/>
      <c r="P112" s="101"/>
    </row>
    <row r="113" spans="4:16" x14ac:dyDescent="0.25">
      <c r="D113" s="101"/>
      <c r="P113" s="101"/>
    </row>
    <row r="114" spans="4:16" x14ac:dyDescent="0.25">
      <c r="D114" s="101"/>
      <c r="P114" s="101"/>
    </row>
    <row r="115" spans="4:16" x14ac:dyDescent="0.25">
      <c r="D115" s="101"/>
      <c r="P115" s="101"/>
    </row>
    <row r="116" spans="4:16" x14ac:dyDescent="0.25">
      <c r="D116" s="101"/>
      <c r="P116" s="101"/>
    </row>
    <row r="117" spans="4:16" x14ac:dyDescent="0.25">
      <c r="D117" s="101"/>
      <c r="P117" s="101"/>
    </row>
    <row r="118" spans="4:16" x14ac:dyDescent="0.25">
      <c r="D118" s="101"/>
      <c r="P118" s="101"/>
    </row>
    <row r="119" spans="4:16" x14ac:dyDescent="0.25">
      <c r="D119" s="101"/>
      <c r="P119" s="101"/>
    </row>
    <row r="120" spans="4:16" x14ac:dyDescent="0.25">
      <c r="D120" s="101"/>
      <c r="P120" s="101"/>
    </row>
    <row r="121" spans="4:16" x14ac:dyDescent="0.25">
      <c r="D121" s="101"/>
      <c r="P121" s="101"/>
    </row>
    <row r="122" spans="4:16" x14ac:dyDescent="0.25">
      <c r="D122" s="101"/>
      <c r="P122" s="101"/>
    </row>
    <row r="123" spans="4:16" x14ac:dyDescent="0.25">
      <c r="D123" s="101"/>
      <c r="P123" s="101"/>
    </row>
    <row r="124" spans="4:16" x14ac:dyDescent="0.25">
      <c r="D124" s="101"/>
      <c r="P124" s="101"/>
    </row>
    <row r="125" spans="4:16" x14ac:dyDescent="0.25">
      <c r="D125" s="101"/>
      <c r="P125" s="101"/>
    </row>
    <row r="126" spans="4:16" x14ac:dyDescent="0.25">
      <c r="D126" s="101"/>
      <c r="P126" s="101"/>
    </row>
    <row r="127" spans="4:16" x14ac:dyDescent="0.25">
      <c r="D127" s="101"/>
      <c r="P127" s="101"/>
    </row>
    <row r="128" spans="4:16" x14ac:dyDescent="0.25">
      <c r="D128" s="101"/>
      <c r="P128" s="101"/>
    </row>
    <row r="129" spans="4:16" x14ac:dyDescent="0.25">
      <c r="D129" s="101"/>
      <c r="P129" s="101"/>
    </row>
    <row r="130" spans="4:16" x14ac:dyDescent="0.25">
      <c r="D130" s="101"/>
      <c r="P130" s="101"/>
    </row>
    <row r="131" spans="4:16" x14ac:dyDescent="0.25">
      <c r="D131" s="101"/>
      <c r="P131" s="101"/>
    </row>
    <row r="132" spans="4:16" x14ac:dyDescent="0.25">
      <c r="D132" s="101"/>
      <c r="P132" s="101"/>
    </row>
    <row r="133" spans="4:16" x14ac:dyDescent="0.25">
      <c r="D133" s="101"/>
      <c r="P133" s="101"/>
    </row>
    <row r="134" spans="4:16" x14ac:dyDescent="0.25">
      <c r="D134" s="101"/>
      <c r="P134" s="101"/>
    </row>
    <row r="135" spans="4:16" x14ac:dyDescent="0.25">
      <c r="D135" s="101"/>
      <c r="P135" s="101"/>
    </row>
    <row r="136" spans="4:16" x14ac:dyDescent="0.25">
      <c r="D136" s="101"/>
      <c r="P136" s="101"/>
    </row>
    <row r="137" spans="4:16" x14ac:dyDescent="0.25">
      <c r="D137" s="101"/>
      <c r="P137" s="101"/>
    </row>
    <row r="138" spans="4:16" x14ac:dyDescent="0.25">
      <c r="D138" s="101"/>
      <c r="P138" s="101"/>
    </row>
    <row r="139" spans="4:16" x14ac:dyDescent="0.25">
      <c r="D139" s="101"/>
      <c r="P139" s="101"/>
    </row>
    <row r="140" spans="4:16" x14ac:dyDescent="0.25">
      <c r="D140" s="101"/>
      <c r="P140" s="101"/>
    </row>
    <row r="141" spans="4:16" x14ac:dyDescent="0.25">
      <c r="D141" s="101"/>
      <c r="P141" s="101"/>
    </row>
    <row r="142" spans="4:16" x14ac:dyDescent="0.25">
      <c r="D142" s="101"/>
      <c r="P142" s="101"/>
    </row>
    <row r="143" spans="4:16" x14ac:dyDescent="0.25">
      <c r="D143" s="101"/>
      <c r="P143" s="101"/>
    </row>
    <row r="144" spans="4:16" x14ac:dyDescent="0.25">
      <c r="D144" s="101"/>
      <c r="P144" s="101"/>
    </row>
    <row r="145" spans="4:16" x14ac:dyDescent="0.25">
      <c r="D145" s="101"/>
      <c r="P145" s="101"/>
    </row>
    <row r="146" spans="4:16" x14ac:dyDescent="0.25">
      <c r="D146" s="101"/>
      <c r="P146" s="101"/>
    </row>
    <row r="147" spans="4:16" x14ac:dyDescent="0.25">
      <c r="D147" s="101"/>
      <c r="P147" s="101"/>
    </row>
    <row r="148" spans="4:16" x14ac:dyDescent="0.25">
      <c r="D148" s="101"/>
      <c r="P148" s="101"/>
    </row>
    <row r="149" spans="4:16" x14ac:dyDescent="0.25">
      <c r="D149" s="101"/>
      <c r="P149" s="101"/>
    </row>
    <row r="150" spans="4:16" x14ac:dyDescent="0.25">
      <c r="D150" s="101"/>
      <c r="P150" s="101"/>
    </row>
    <row r="151" spans="4:16" x14ac:dyDescent="0.25">
      <c r="D151" s="101"/>
      <c r="P151" s="101"/>
    </row>
    <row r="152" spans="4:16" x14ac:dyDescent="0.25">
      <c r="D152" s="101"/>
      <c r="P152" s="101"/>
    </row>
    <row r="153" spans="4:16" x14ac:dyDescent="0.25">
      <c r="D153" s="101"/>
      <c r="P153" s="101"/>
    </row>
    <row r="154" spans="4:16" x14ac:dyDescent="0.25">
      <c r="D154" s="101"/>
      <c r="P154" s="101"/>
    </row>
    <row r="155" spans="4:16" x14ac:dyDescent="0.25">
      <c r="D155" s="101"/>
      <c r="P155" s="101"/>
    </row>
    <row r="156" spans="4:16" x14ac:dyDescent="0.25">
      <c r="D156" s="101"/>
      <c r="P156" s="101"/>
    </row>
    <row r="157" spans="4:16" x14ac:dyDescent="0.25">
      <c r="D157" s="101"/>
      <c r="P157" s="101"/>
    </row>
    <row r="158" spans="4:16" x14ac:dyDescent="0.25">
      <c r="D158" s="101"/>
      <c r="P158" s="101"/>
    </row>
    <row r="159" spans="4:16" x14ac:dyDescent="0.25">
      <c r="D159" s="101"/>
      <c r="P159" s="101"/>
    </row>
    <row r="160" spans="4:16" x14ac:dyDescent="0.25">
      <c r="D160" s="101"/>
      <c r="P160" s="101"/>
    </row>
    <row r="161" spans="4:16" x14ac:dyDescent="0.25">
      <c r="D161" s="101"/>
      <c r="P161" s="101"/>
    </row>
    <row r="162" spans="4:16" x14ac:dyDescent="0.25">
      <c r="D162" s="101"/>
      <c r="P162" s="101"/>
    </row>
    <row r="163" spans="4:16" x14ac:dyDescent="0.25">
      <c r="D163" s="101"/>
      <c r="P163" s="101"/>
    </row>
    <row r="164" spans="4:16" x14ac:dyDescent="0.25">
      <c r="D164" s="101"/>
      <c r="P164" s="101"/>
    </row>
    <row r="165" spans="4:16" x14ac:dyDescent="0.25">
      <c r="D165" s="101"/>
      <c r="P165" s="101"/>
    </row>
    <row r="166" spans="4:16" x14ac:dyDescent="0.25">
      <c r="D166" s="101"/>
      <c r="P166" s="101"/>
    </row>
    <row r="167" spans="4:16" x14ac:dyDescent="0.25">
      <c r="D167" s="101"/>
      <c r="P167" s="101"/>
    </row>
    <row r="168" spans="4:16" x14ac:dyDescent="0.25">
      <c r="D168" s="101"/>
      <c r="P168" s="101"/>
    </row>
    <row r="169" spans="4:16" x14ac:dyDescent="0.25">
      <c r="D169" s="101"/>
      <c r="P169" s="101"/>
    </row>
    <row r="170" spans="4:16" x14ac:dyDescent="0.25">
      <c r="D170" s="101"/>
      <c r="P170" s="101"/>
    </row>
    <row r="171" spans="4:16" x14ac:dyDescent="0.25">
      <c r="D171" s="101"/>
      <c r="P171" s="101"/>
    </row>
    <row r="172" spans="4:16" x14ac:dyDescent="0.25">
      <c r="D172" s="101"/>
      <c r="P172" s="101"/>
    </row>
    <row r="173" spans="4:16" x14ac:dyDescent="0.25">
      <c r="D173" s="101"/>
      <c r="P173" s="101"/>
    </row>
    <row r="174" spans="4:16" x14ac:dyDescent="0.25">
      <c r="D174" s="101"/>
      <c r="P174" s="101"/>
    </row>
    <row r="175" spans="4:16" x14ac:dyDescent="0.25">
      <c r="D175" s="101"/>
      <c r="P175" s="101"/>
    </row>
    <row r="176" spans="4:16" x14ac:dyDescent="0.25">
      <c r="D176" s="101"/>
      <c r="P176" s="101"/>
    </row>
    <row r="177" spans="4:16" x14ac:dyDescent="0.25">
      <c r="D177" s="101"/>
      <c r="P177" s="101"/>
    </row>
    <row r="178" spans="4:16" x14ac:dyDescent="0.25">
      <c r="D178" s="101"/>
      <c r="P178" s="101"/>
    </row>
    <row r="179" spans="4:16" x14ac:dyDescent="0.25">
      <c r="D179" s="101"/>
      <c r="P179" s="101"/>
    </row>
    <row r="180" spans="4:16" x14ac:dyDescent="0.25">
      <c r="D180" s="101"/>
      <c r="P180" s="101"/>
    </row>
    <row r="181" spans="4:16" x14ac:dyDescent="0.25">
      <c r="D181" s="101"/>
      <c r="P181" s="101"/>
    </row>
    <row r="182" spans="4:16" x14ac:dyDescent="0.25">
      <c r="D182" s="101"/>
      <c r="P182" s="101"/>
    </row>
    <row r="183" spans="4:16" x14ac:dyDescent="0.25">
      <c r="D183" s="101"/>
      <c r="P183" s="101"/>
    </row>
    <row r="184" spans="4:16" x14ac:dyDescent="0.25">
      <c r="D184" s="101"/>
      <c r="P184" s="101"/>
    </row>
    <row r="185" spans="4:16" x14ac:dyDescent="0.25">
      <c r="D185" s="101"/>
      <c r="P185" s="101"/>
    </row>
    <row r="186" spans="4:16" x14ac:dyDescent="0.25">
      <c r="D186" s="101"/>
      <c r="P186" s="101"/>
    </row>
    <row r="187" spans="4:16" x14ac:dyDescent="0.25">
      <c r="D187" s="101"/>
      <c r="P187" s="101"/>
    </row>
    <row r="188" spans="4:16" x14ac:dyDescent="0.25">
      <c r="D188" s="101"/>
      <c r="P188" s="101"/>
    </row>
    <row r="189" spans="4:16" x14ac:dyDescent="0.25">
      <c r="D189" s="101"/>
      <c r="P189" s="101"/>
    </row>
    <row r="190" spans="4:16" x14ac:dyDescent="0.25">
      <c r="D190" s="101"/>
      <c r="P190" s="101"/>
    </row>
    <row r="191" spans="4:16" x14ac:dyDescent="0.25">
      <c r="D191" s="101"/>
      <c r="P191" s="101"/>
    </row>
    <row r="192" spans="4:16" x14ac:dyDescent="0.25">
      <c r="D192" s="101"/>
      <c r="P192" s="101"/>
    </row>
    <row r="193" spans="4:16" x14ac:dyDescent="0.25">
      <c r="D193" s="101"/>
      <c r="P193" s="101"/>
    </row>
    <row r="194" spans="4:16" x14ac:dyDescent="0.25">
      <c r="D194" s="101"/>
      <c r="P194" s="101"/>
    </row>
    <row r="195" spans="4:16" x14ac:dyDescent="0.25">
      <c r="D195" s="101"/>
      <c r="P195" s="101"/>
    </row>
    <row r="196" spans="4:16" x14ac:dyDescent="0.25">
      <c r="D196" s="101"/>
      <c r="P196" s="101"/>
    </row>
    <row r="197" spans="4:16" x14ac:dyDescent="0.25">
      <c r="D197" s="101"/>
      <c r="P197" s="101"/>
    </row>
    <row r="198" spans="4:16" x14ac:dyDescent="0.25">
      <c r="D198" s="101"/>
      <c r="P198" s="101"/>
    </row>
    <row r="199" spans="4:16" x14ac:dyDescent="0.25">
      <c r="D199" s="101"/>
      <c r="P199" s="101"/>
    </row>
    <row r="200" spans="4:16" x14ac:dyDescent="0.25">
      <c r="D200" s="101"/>
      <c r="P200" s="101"/>
    </row>
    <row r="201" spans="4:16" x14ac:dyDescent="0.25">
      <c r="D201" s="101"/>
      <c r="P201" s="101"/>
    </row>
    <row r="202" spans="4:16" x14ac:dyDescent="0.25">
      <c r="D202" s="101"/>
      <c r="P202" s="101"/>
    </row>
    <row r="203" spans="4:16" x14ac:dyDescent="0.25">
      <c r="D203" s="101"/>
      <c r="P203" s="101"/>
    </row>
    <row r="204" spans="4:16" x14ac:dyDescent="0.25">
      <c r="D204" s="101"/>
      <c r="P204" s="101"/>
    </row>
    <row r="205" spans="4:16" x14ac:dyDescent="0.25">
      <c r="D205" s="101"/>
      <c r="P205" s="101"/>
    </row>
    <row r="206" spans="4:16" x14ac:dyDescent="0.25">
      <c r="D206" s="101"/>
      <c r="P206" s="101"/>
    </row>
    <row r="207" spans="4:16" x14ac:dyDescent="0.25">
      <c r="D207" s="101"/>
      <c r="P207" s="101"/>
    </row>
    <row r="208" spans="4:16" x14ac:dyDescent="0.25">
      <c r="D208" s="101"/>
      <c r="P208" s="101"/>
    </row>
    <row r="209" spans="4:16" x14ac:dyDescent="0.25">
      <c r="D209" s="101"/>
      <c r="P209" s="101"/>
    </row>
    <row r="210" spans="4:16" x14ac:dyDescent="0.25">
      <c r="D210" s="101"/>
      <c r="P210" s="101"/>
    </row>
    <row r="211" spans="4:16" x14ac:dyDescent="0.25">
      <c r="D211" s="101"/>
      <c r="P211" s="101"/>
    </row>
    <row r="212" spans="4:16" x14ac:dyDescent="0.25">
      <c r="D212" s="101"/>
      <c r="P212" s="101"/>
    </row>
    <row r="213" spans="4:16" x14ac:dyDescent="0.25">
      <c r="D213" s="101"/>
      <c r="P213" s="101"/>
    </row>
    <row r="214" spans="4:16" x14ac:dyDescent="0.25">
      <c r="D214" s="101"/>
      <c r="P214" s="101"/>
    </row>
  </sheetData>
  <mergeCells count="37">
    <mergeCell ref="A1:B2"/>
    <mergeCell ref="D10:E10"/>
    <mergeCell ref="K7:L7"/>
    <mergeCell ref="K8:L8"/>
    <mergeCell ref="K6:L6"/>
    <mergeCell ref="K9:L9"/>
    <mergeCell ref="K10:L10"/>
    <mergeCell ref="G4:K5"/>
    <mergeCell ref="D6:E6"/>
    <mergeCell ref="D7:E7"/>
    <mergeCell ref="D8:E8"/>
    <mergeCell ref="D9:E9"/>
    <mergeCell ref="D4:D5"/>
    <mergeCell ref="D22:E22"/>
    <mergeCell ref="D11:E11"/>
    <mergeCell ref="D12:E12"/>
    <mergeCell ref="D14:E14"/>
    <mergeCell ref="D13:E13"/>
    <mergeCell ref="D15:E15"/>
    <mergeCell ref="D16:E16"/>
    <mergeCell ref="D17:E17"/>
    <mergeCell ref="D19:E19"/>
    <mergeCell ref="D18:E18"/>
    <mergeCell ref="D20:E20"/>
    <mergeCell ref="D21:E21"/>
    <mergeCell ref="K11:L11"/>
    <mergeCell ref="K12:L12"/>
    <mergeCell ref="K13:L13"/>
    <mergeCell ref="K14:L14"/>
    <mergeCell ref="K22:L22"/>
    <mergeCell ref="K17:L17"/>
    <mergeCell ref="K15:L15"/>
    <mergeCell ref="K18:L18"/>
    <mergeCell ref="K19:L19"/>
    <mergeCell ref="K21:L21"/>
    <mergeCell ref="K20:L20"/>
    <mergeCell ref="K16:L16"/>
  </mergeCells>
  <conditionalFormatting sqref="F7:F22 M7:M22">
    <cfRule type="top10" dxfId="91" priority="1" bottom="1" rank="1"/>
    <cfRule type="top10" dxfId="90" priority="2" rank="1"/>
  </conditionalFormatting>
  <dataValidations count="1">
    <dataValidation type="list" allowBlank="1" showInputMessage="1" showErrorMessage="1" sqref="E5">
      <formula1>INDIRECT($Q$6)</formula1>
    </dataValidation>
  </dataValidations>
  <hyperlinks>
    <hyperlink ref="A1:B2" location="Home!A1" display="HOM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2"/>
  <sheetViews>
    <sheetView showGridLines="0" workbookViewId="0">
      <pane ySplit="22" topLeftCell="A32" activePane="bottomLeft" state="frozen"/>
      <selection pane="bottomLeft" activeCell="B1" sqref="B1:C2"/>
    </sheetView>
  </sheetViews>
  <sheetFormatPr defaultRowHeight="15" x14ac:dyDescent="0.25"/>
  <cols>
    <col min="1" max="1" width="1" customWidth="1"/>
    <col min="2" max="2" width="12.7109375" style="30" customWidth="1"/>
    <col min="3" max="3" width="14.140625" style="35" bestFit="1" customWidth="1"/>
    <col min="4" max="15" width="12" bestFit="1" customWidth="1"/>
    <col min="16" max="16" width="14.85546875" style="30" customWidth="1"/>
    <col min="17" max="17" width="9.28515625" customWidth="1"/>
    <col min="18" max="18" width="9.5703125" bestFit="1" customWidth="1"/>
    <col min="19" max="19" width="5.85546875" style="6" customWidth="1"/>
  </cols>
  <sheetData>
    <row r="1" spans="1:19" ht="15.75" customHeight="1" x14ac:dyDescent="0.25">
      <c r="B1" s="186" t="s">
        <v>72</v>
      </c>
      <c r="C1" s="187"/>
      <c r="F1" s="226" t="s">
        <v>77</v>
      </c>
      <c r="G1" s="227"/>
      <c r="H1" s="227"/>
      <c r="I1" s="227"/>
      <c r="J1" s="227"/>
      <c r="K1" s="228"/>
    </row>
    <row r="2" spans="1:19" ht="15.75" customHeight="1" thickBot="1" x14ac:dyDescent="0.3">
      <c r="B2" s="188"/>
      <c r="C2" s="189"/>
      <c r="F2" s="229"/>
      <c r="G2" s="230"/>
      <c r="H2" s="230"/>
      <c r="I2" s="230"/>
      <c r="J2" s="230"/>
      <c r="K2" s="231"/>
      <c r="S2" s="7"/>
    </row>
    <row r="3" spans="1:19" ht="15.75" customHeight="1" x14ac:dyDescent="0.25">
      <c r="S3" s="7"/>
    </row>
    <row r="4" spans="1:19" ht="15.75" customHeight="1" x14ac:dyDescent="0.25">
      <c r="S4" s="7"/>
    </row>
    <row r="5" spans="1:19" ht="15.75" customHeight="1" x14ac:dyDescent="0.25">
      <c r="S5" s="7"/>
    </row>
    <row r="6" spans="1:19" ht="15.75" customHeight="1" x14ac:dyDescent="0.25">
      <c r="S6" s="7"/>
    </row>
    <row r="7" spans="1:19" ht="15.75" customHeight="1" thickBot="1" x14ac:dyDescent="0.3">
      <c r="R7" s="162"/>
      <c r="S7" s="7"/>
    </row>
    <row r="8" spans="1:19" ht="20.25" customHeight="1" x14ac:dyDescent="0.25">
      <c r="A8">
        <v>1</v>
      </c>
      <c r="B8" s="31"/>
      <c r="C8" s="36" t="s">
        <v>63</v>
      </c>
      <c r="D8" s="28">
        <v>41275</v>
      </c>
      <c r="E8" s="28">
        <v>41306</v>
      </c>
      <c r="F8" s="28">
        <v>41334</v>
      </c>
      <c r="G8" s="28">
        <v>41365</v>
      </c>
      <c r="H8" s="28">
        <v>41395</v>
      </c>
      <c r="I8" s="28">
        <v>41426</v>
      </c>
      <c r="J8" s="28">
        <v>41456</v>
      </c>
      <c r="K8" s="28">
        <v>41487</v>
      </c>
      <c r="L8" s="28">
        <v>41518</v>
      </c>
      <c r="M8" s="28">
        <v>41548</v>
      </c>
      <c r="N8" s="28">
        <v>41579</v>
      </c>
      <c r="O8" s="28">
        <v>41609</v>
      </c>
      <c r="P8" s="41"/>
      <c r="R8" s="162" t="s">
        <v>58</v>
      </c>
      <c r="S8" s="7"/>
    </row>
    <row r="9" spans="1:19" ht="20.25" customHeight="1" x14ac:dyDescent="0.25">
      <c r="B9" s="32" t="s">
        <v>4</v>
      </c>
      <c r="C9" s="3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42" t="s">
        <v>57</v>
      </c>
      <c r="R9" s="162" t="s">
        <v>6</v>
      </c>
      <c r="S9" s="7"/>
    </row>
    <row r="10" spans="1:19" ht="15.75" customHeight="1" x14ac:dyDescent="0.25">
      <c r="B10" s="33" t="s">
        <v>8</v>
      </c>
      <c r="C10" s="37"/>
      <c r="D10" s="27">
        <f>IF($R$12=2,SUMIFS(Data!$E:$E,Data!$C:$C,'monthly-regional'!$B10,Data!$A:$A,'monthly-regional'!D$8),SUMIFS(Data!$F:$F,Data!$C:$C,'monthly-regional'!$B10,Data!$A:$A,'monthly-regional'!D$8))</f>
        <v>449.61552325574382</v>
      </c>
      <c r="E10" s="27">
        <f>IF($R$12=2,SUMIFS(Data!$E:$E,Data!$C:$C,'monthly-regional'!$B10,Data!$A:$A,'monthly-regional'!E$8),SUMIFS(Data!$F:$F,Data!$C:$C,'monthly-regional'!$B10,Data!$A:$A,'monthly-regional'!E$8))</f>
        <v>1134.6469496529871</v>
      </c>
      <c r="F10" s="27">
        <f>IF($R$12=2,SUMIFS(Data!$E:$E,Data!$C:$C,'monthly-regional'!$B10,Data!$A:$A,'monthly-regional'!F$8),SUMIFS(Data!$F:$F,Data!$C:$C,'monthly-regional'!$B10,Data!$A:$A,'monthly-regional'!F$8))</f>
        <v>19.022689125214953</v>
      </c>
      <c r="G10" s="27">
        <f>IF($R$12=2,SUMIFS(Data!$E:$E,Data!$C:$C,'monthly-regional'!$B10,Data!$A:$A,'monthly-regional'!G$8),SUMIFS(Data!$F:$F,Data!$C:$C,'monthly-regional'!$B10,Data!$A:$A,'monthly-regional'!G$8))</f>
        <v>183.32598281566305</v>
      </c>
      <c r="H10" s="27">
        <f>IF($R$12=2,SUMIFS(Data!$E:$E,Data!$C:$C,'monthly-regional'!$B10,Data!$A:$A,'monthly-regional'!H$8),SUMIFS(Data!$F:$F,Data!$C:$C,'monthly-regional'!$B10,Data!$A:$A,'monthly-regional'!H$8))</f>
        <v>327.21700348566702</v>
      </c>
      <c r="I10" s="27">
        <f>IF($R$12=2,SUMIFS(Data!$E:$E,Data!$C:$C,'monthly-regional'!$B10,Data!$A:$A,'monthly-regional'!I$8),SUMIFS(Data!$F:$F,Data!$C:$C,'monthly-regional'!$B10,Data!$A:$A,'monthly-regional'!I$8))</f>
        <v>112.80119919435687</v>
      </c>
      <c r="J10" s="27">
        <f>IF($R$12=2,SUMIFS(Data!$E:$E,Data!$C:$C,'monthly-regional'!$B10,Data!$A:$A,'monthly-regional'!J$8),SUMIFS(Data!$F:$F,Data!$C:$C,'monthly-regional'!$B10,Data!$A:$A,'monthly-regional'!J$8))</f>
        <v>1259.6348311286438</v>
      </c>
      <c r="K10" s="27">
        <f>IF($R$12=2,SUMIFS(Data!$E:$E,Data!$C:$C,'monthly-regional'!$B10,Data!$A:$A,'monthly-regional'!K$8),SUMIFS(Data!$F:$F,Data!$C:$C,'monthly-regional'!$B10,Data!$A:$A,'monthly-regional'!K$8))</f>
        <v>199.63137670704461</v>
      </c>
      <c r="L10" s="27">
        <f>IF($R$12=2,SUMIFS(Data!$E:$E,Data!$C:$C,'monthly-regional'!$B10,Data!$A:$A,'monthly-regional'!L$8),SUMIFS(Data!$F:$F,Data!$C:$C,'monthly-regional'!$B10,Data!$A:$A,'monthly-regional'!L$8))</f>
        <v>26.742518843340612</v>
      </c>
      <c r="M10" s="27">
        <f>IF($R$12=2,SUMIFS(Data!$E:$E,Data!$C:$C,'monthly-regional'!$B10,Data!$A:$A,'monthly-regional'!M$8),SUMIFS(Data!$F:$F,Data!$C:$C,'monthly-regional'!$B10,Data!$A:$A,'monthly-regional'!M$8))</f>
        <v>213.10935186784954</v>
      </c>
      <c r="N10" s="27">
        <f>IF($R$12=2,SUMIFS(Data!$E:$E,Data!$C:$C,'monthly-regional'!$B10,Data!$A:$A,'monthly-regional'!N$8),SUMIFS(Data!$F:$F,Data!$C:$C,'monthly-regional'!$B10,Data!$A:$A,'monthly-regional'!N$8))</f>
        <v>1992.6572980371297</v>
      </c>
      <c r="O10" s="27">
        <f>IF($R$12=2,SUMIFS(Data!$E:$E,Data!$C:$C,'monthly-regional'!$B10,Data!$A:$A,'monthly-regional'!O$8),SUMIFS(Data!$F:$F,Data!$C:$C,'monthly-regional'!$B10,Data!$A:$A,'monthly-regional'!O$8))</f>
        <v>72.023837006428991</v>
      </c>
      <c r="P10" s="27">
        <f>SUM(D10:O10)</f>
        <v>5990.4285611200703</v>
      </c>
      <c r="R10" s="162" t="s">
        <v>59</v>
      </c>
      <c r="S10" s="7"/>
    </row>
    <row r="11" spans="1:19" ht="15.75" customHeight="1" x14ac:dyDescent="0.25">
      <c r="B11" s="33" t="s">
        <v>10</v>
      </c>
      <c r="C11" s="37"/>
      <c r="D11" s="27">
        <f>IF($R$12=2,SUMIFS(Data!$E:$E,Data!$C:$C,'monthly-regional'!$B11,Data!$A:$A,'monthly-regional'!D$8),SUMIFS(Data!$F:$F,Data!$C:$C,'monthly-regional'!$B11,Data!$A:$A,'monthly-regional'!D$8))</f>
        <v>328.36455118031819</v>
      </c>
      <c r="E11" s="27">
        <f>IF($R$12=2,SUMIFS(Data!$E:$E,Data!$C:$C,'monthly-regional'!$B11,Data!$A:$A,'monthly-regional'!E$8),SUMIFS(Data!$F:$F,Data!$C:$C,'monthly-regional'!$B11,Data!$A:$A,'monthly-regional'!E$8))</f>
        <v>114.31755251320382</v>
      </c>
      <c r="F11" s="27">
        <f>IF($R$12=2,SUMIFS(Data!$E:$E,Data!$C:$C,'monthly-regional'!$B11,Data!$A:$A,'monthly-regional'!F$8),SUMIFS(Data!$F:$F,Data!$C:$C,'monthly-regional'!$B11,Data!$A:$A,'monthly-regional'!F$8))</f>
        <v>1460.084901880809</v>
      </c>
      <c r="G11" s="27">
        <f>IF($R$12=2,SUMIFS(Data!$E:$E,Data!$C:$C,'monthly-regional'!$B11,Data!$A:$A,'monthly-regional'!G$8),SUMIFS(Data!$F:$F,Data!$C:$C,'monthly-regional'!$B11,Data!$A:$A,'monthly-regional'!G$8))</f>
        <v>162.22866237568363</v>
      </c>
      <c r="H11" s="27">
        <f>IF($R$12=2,SUMIFS(Data!$E:$E,Data!$C:$C,'monthly-regional'!$B11,Data!$A:$A,'monthly-regional'!H$8),SUMIFS(Data!$F:$F,Data!$C:$C,'monthly-regional'!$B11,Data!$A:$A,'monthly-regional'!H$8))</f>
        <v>27.787389797063476</v>
      </c>
      <c r="I11" s="27">
        <f>IF($R$12=2,SUMIFS(Data!$E:$E,Data!$C:$C,'monthly-regional'!$B11,Data!$A:$A,'monthly-regional'!I$8),SUMIFS(Data!$F:$F,Data!$C:$C,'monthly-regional'!$B11,Data!$A:$A,'monthly-regional'!I$8))</f>
        <v>201.74636122625583</v>
      </c>
      <c r="J11" s="27">
        <f>IF($R$12=2,SUMIFS(Data!$E:$E,Data!$C:$C,'monthly-regional'!$B11,Data!$A:$A,'monthly-regional'!J$8),SUMIFS(Data!$F:$F,Data!$C:$C,'monthly-regional'!$B11,Data!$A:$A,'monthly-regional'!J$8))</f>
        <v>1950.9741606802304</v>
      </c>
      <c r="K11" s="27">
        <f>IF($R$12=2,SUMIFS(Data!$E:$E,Data!$C:$C,'monthly-regional'!$B11,Data!$A:$A,'monthly-regional'!K$8),SUMIFS(Data!$F:$F,Data!$C:$C,'monthly-regional'!$B11,Data!$A:$A,'monthly-regional'!K$8))</f>
        <v>78.205038065073921</v>
      </c>
      <c r="L11" s="27">
        <f>IF($R$12=2,SUMIFS(Data!$E:$E,Data!$C:$C,'monthly-regional'!$B11,Data!$A:$A,'monthly-regional'!L$8),SUMIFS(Data!$F:$F,Data!$C:$C,'monthly-regional'!$B11,Data!$A:$A,'monthly-regional'!L$8))</f>
        <v>0.40514901479763449</v>
      </c>
      <c r="M11" s="27">
        <f>IF($R$12=2,SUMIFS(Data!$E:$E,Data!$C:$C,'monthly-regional'!$B11,Data!$A:$A,'monthly-regional'!M$8),SUMIFS(Data!$F:$F,Data!$C:$C,'monthly-regional'!$B11,Data!$A:$A,'monthly-regional'!M$8))</f>
        <v>478.01229314558026</v>
      </c>
      <c r="N11" s="27">
        <f>IF($R$12=2,SUMIFS(Data!$E:$E,Data!$C:$C,'monthly-regional'!$B11,Data!$A:$A,'monthly-regional'!N$8),SUMIFS(Data!$F:$F,Data!$C:$C,'monthly-regional'!$B11,Data!$A:$A,'monthly-regional'!N$8))</f>
        <v>1147.5273587821748</v>
      </c>
      <c r="O11" s="27">
        <f>IF($R$12=2,SUMIFS(Data!$E:$E,Data!$C:$C,'monthly-regional'!$B11,Data!$A:$A,'monthly-regional'!O$8),SUMIFS(Data!$F:$F,Data!$C:$C,'monthly-regional'!$B11,Data!$A:$A,'monthly-regional'!O$8))</f>
        <v>16.474281480712996</v>
      </c>
      <c r="P11" s="27">
        <f t="shared" ref="P11:P18" si="0">SUM(D11:O11)</f>
        <v>5966.1277001419039</v>
      </c>
      <c r="S11" s="7"/>
    </row>
    <row r="12" spans="1:19" ht="15.75" customHeight="1" x14ac:dyDescent="0.25">
      <c r="B12" s="33" t="s">
        <v>9</v>
      </c>
      <c r="C12" s="37"/>
      <c r="D12" s="27">
        <f>IF($R$12=2,SUMIFS(Data!$E:$E,Data!$C:$C,'monthly-regional'!$B12,Data!$A:$A,'monthly-regional'!D$8),SUMIFS(Data!$F:$F,Data!$C:$C,'monthly-regional'!$B12,Data!$A:$A,'monthly-regional'!D$8))</f>
        <v>26.613338653935788</v>
      </c>
      <c r="E12" s="27">
        <f>IF($R$12=2,SUMIFS(Data!$E:$E,Data!$C:$C,'monthly-regional'!$B12,Data!$A:$A,'monthly-regional'!E$8),SUMIFS(Data!$F:$F,Data!$C:$C,'monthly-regional'!$B12,Data!$A:$A,'monthly-regional'!E$8))</f>
        <v>204.45837817816454</v>
      </c>
      <c r="F12" s="27">
        <f>IF($R$12=2,SUMIFS(Data!$E:$E,Data!$C:$C,'monthly-regional'!$B12,Data!$A:$A,'monthly-regional'!F$8),SUMIFS(Data!$F:$F,Data!$C:$C,'monthly-regional'!$B12,Data!$A:$A,'monthly-regional'!F$8))</f>
        <v>2374.5114360542493</v>
      </c>
      <c r="G12" s="27">
        <f>IF($R$12=2,SUMIFS(Data!$E:$E,Data!$C:$C,'monthly-regional'!$B12,Data!$A:$A,'monthly-regional'!G$8),SUMIFS(Data!$F:$F,Data!$C:$C,'monthly-regional'!$B12,Data!$A:$A,'monthly-regional'!G$8))</f>
        <v>63.552628477608742</v>
      </c>
      <c r="H12" s="27">
        <f>IF($R$12=2,SUMIFS(Data!$E:$E,Data!$C:$C,'monthly-regional'!$B12,Data!$A:$A,'monthly-regional'!H$8),SUMIFS(Data!$F:$F,Data!$C:$C,'monthly-regional'!$B12,Data!$A:$A,'monthly-regional'!H$8))</f>
        <v>1.3359591227313243</v>
      </c>
      <c r="I12" s="27">
        <f>IF($R$12=2,SUMIFS(Data!$E:$E,Data!$C:$C,'monthly-regional'!$B12,Data!$A:$A,'monthly-regional'!I$8),SUMIFS(Data!$F:$F,Data!$C:$C,'monthly-regional'!$B12,Data!$A:$A,'monthly-regional'!I$8))</f>
        <v>452.86519227797061</v>
      </c>
      <c r="J12" s="27">
        <f>IF($R$12=2,SUMIFS(Data!$E:$E,Data!$C:$C,'monthly-regional'!$B12,Data!$A:$A,'monthly-regional'!J$8),SUMIFS(Data!$F:$F,Data!$C:$C,'monthly-regional'!$B12,Data!$A:$A,'monthly-regional'!J$8))</f>
        <v>1123.5229599505067</v>
      </c>
      <c r="K12" s="27">
        <f>IF($R$12=2,SUMIFS(Data!$E:$E,Data!$C:$C,'monthly-regional'!$B12,Data!$A:$A,'monthly-regional'!K$8),SUMIFS(Data!$F:$F,Data!$C:$C,'monthly-regional'!$B12,Data!$A:$A,'monthly-regional'!K$8))</f>
        <v>17.888130705656518</v>
      </c>
      <c r="L12" s="27">
        <f>IF($R$12=2,SUMIFS(Data!$E:$E,Data!$C:$C,'monthly-regional'!$B12,Data!$A:$A,'monthly-regional'!L$8),SUMIFS(Data!$F:$F,Data!$C:$C,'monthly-regional'!$B12,Data!$A:$A,'monthly-regional'!L$8))</f>
        <v>202.40504664091907</v>
      </c>
      <c r="M12" s="27">
        <f>IF($R$12=2,SUMIFS(Data!$E:$E,Data!$C:$C,'monthly-regional'!$B12,Data!$A:$A,'monthly-regional'!M$8),SUMIFS(Data!$F:$F,Data!$C:$C,'monthly-regional'!$B12,Data!$A:$A,'monthly-regional'!M$8))</f>
        <v>349.10336493907511</v>
      </c>
      <c r="N12" s="27">
        <f>IF($R$12=2,SUMIFS(Data!$E:$E,Data!$C:$C,'monthly-regional'!$B12,Data!$A:$A,'monthly-regional'!N$8),SUMIFS(Data!$F:$F,Data!$C:$C,'monthly-regional'!$B12,Data!$A:$A,'monthly-regional'!N$8))</f>
        <v>115.61527498755392</v>
      </c>
      <c r="O12" s="27">
        <f>IF($R$12=2,SUMIFS(Data!$E:$E,Data!$C:$C,'monthly-regional'!$B12,Data!$A:$A,'monthly-regional'!O$8),SUMIFS(Data!$F:$F,Data!$C:$C,'monthly-regional'!$B12,Data!$A:$A,'monthly-regional'!O$8))</f>
        <v>1264.4820877317397</v>
      </c>
      <c r="P12" s="27">
        <f t="shared" si="0"/>
        <v>6196.3537977201104</v>
      </c>
      <c r="R12" s="44">
        <v>2</v>
      </c>
      <c r="S12" s="7"/>
    </row>
    <row r="13" spans="1:19" ht="15.75" customHeight="1" x14ac:dyDescent="0.25">
      <c r="B13" s="33" t="s">
        <v>12</v>
      </c>
      <c r="C13" s="37"/>
      <c r="D13" s="27">
        <f>IF($R$12=2,SUMIFS(Data!$E:$E,Data!$C:$C,'monthly-regional'!$B13,Data!$A:$A,'monthly-regional'!D$8),SUMIFS(Data!$F:$F,Data!$C:$C,'monthly-regional'!$B13,Data!$A:$A,'monthly-regional'!D$8))</f>
        <v>1.3406443218349999</v>
      </c>
      <c r="E13" s="27">
        <f>IF($R$12=2,SUMIFS(Data!$E:$E,Data!$C:$C,'monthly-regional'!$B13,Data!$A:$A,'monthly-regional'!E$8),SUMIFS(Data!$F:$F,Data!$C:$C,'monthly-regional'!$B13,Data!$A:$A,'monthly-regional'!E$8))</f>
        <v>458.60783372085871</v>
      </c>
      <c r="F13" s="27">
        <f>IF($R$12=2,SUMIFS(Data!$E:$E,Data!$C:$C,'monthly-regional'!$B13,Data!$A:$A,'monthly-regional'!F$8),SUMIFS(Data!$F:$F,Data!$C:$C,'monthly-regional'!$B13,Data!$A:$A,'monthly-regional'!F$8))</f>
        <v>1367.4287291133739</v>
      </c>
      <c r="G13" s="27">
        <f>IF($R$12=2,SUMIFS(Data!$E:$E,Data!$C:$C,'monthly-regional'!$B13,Data!$A:$A,'monthly-regional'!G$8),SUMIFS(Data!$F:$F,Data!$C:$C,'monthly-regional'!$B13,Data!$A:$A,'monthly-regional'!G$8))</f>
        <v>14.536630286523716</v>
      </c>
      <c r="H13" s="27">
        <f>IF($R$12=2,SUMIFS(Data!$E:$E,Data!$C:$C,'monthly-regional'!$B13,Data!$A:$A,'monthly-regional'!H$8),SUMIFS(Data!$F:$F,Data!$C:$C,'monthly-regional'!$B13,Data!$A:$A,'monthly-regional'!H$8))</f>
        <v>194.47673847146112</v>
      </c>
      <c r="I13" s="27">
        <f>IF($R$12=2,SUMIFS(Data!$E:$E,Data!$C:$C,'monthly-regional'!$B13,Data!$A:$A,'monthly-regional'!I$8),SUMIFS(Data!$F:$F,Data!$C:$C,'monthly-regional'!$B13,Data!$A:$A,'monthly-regional'!I$8))</f>
        <v>330.8617629508247</v>
      </c>
      <c r="J13" s="27">
        <f>IF($R$12=2,SUMIFS(Data!$E:$E,Data!$C:$C,'monthly-regional'!$B13,Data!$A:$A,'monthly-regional'!J$8),SUMIFS(Data!$F:$F,Data!$C:$C,'monthly-regional'!$B13,Data!$A:$A,'monthly-regional'!J$8))</f>
        <v>113.19679219444691</v>
      </c>
      <c r="K13" s="27">
        <f>IF($R$12=2,SUMIFS(Data!$E:$E,Data!$C:$C,'monthly-regional'!$B13,Data!$A:$A,'monthly-regional'!K$8),SUMIFS(Data!$F:$F,Data!$C:$C,'monthly-regional'!$B13,Data!$A:$A,'monthly-regional'!K$8))</f>
        <v>1373.001965930222</v>
      </c>
      <c r="L13" s="27">
        <f>IF($R$12=2,SUMIFS(Data!$E:$E,Data!$C:$C,'monthly-regional'!$B13,Data!$A:$A,'monthly-regional'!L$8),SUMIFS(Data!$F:$F,Data!$C:$C,'monthly-regional'!$B13,Data!$A:$A,'monthly-regional'!L$8))</f>
        <v>179.11209022488171</v>
      </c>
      <c r="M13" s="27">
        <f>IF($R$12=2,SUMIFS(Data!$E:$E,Data!$C:$C,'monthly-regional'!$B13,Data!$A:$A,'monthly-regional'!M$8),SUMIFS(Data!$F:$F,Data!$C:$C,'monthly-regional'!$B13,Data!$A:$A,'monthly-regional'!M$8))</f>
        <v>29.645987762532336</v>
      </c>
      <c r="N13" s="27">
        <f>IF($R$12=2,SUMIFS(Data!$E:$E,Data!$C:$C,'monthly-regional'!$B13,Data!$A:$A,'monthly-regional'!N$8),SUMIFS(Data!$F:$F,Data!$C:$C,'monthly-regional'!$B13,Data!$A:$A,'monthly-regional'!N$8))</f>
        <v>206.77937111929955</v>
      </c>
      <c r="O13" s="27">
        <f>IF($R$12=2,SUMIFS(Data!$E:$E,Data!$C:$C,'monthly-regional'!$B13,Data!$A:$A,'monthly-regional'!O$8),SUMIFS(Data!$F:$F,Data!$C:$C,'monthly-regional'!$B13,Data!$A:$A,'monthly-regional'!O$8))</f>
        <v>2056.4058803272751</v>
      </c>
      <c r="P13" s="27">
        <f t="shared" si="0"/>
        <v>6325.3944264235361</v>
      </c>
      <c r="S13" s="7"/>
    </row>
    <row r="14" spans="1:19" ht="15.75" customHeight="1" x14ac:dyDescent="0.25">
      <c r="B14" s="33" t="s">
        <v>13</v>
      </c>
      <c r="C14" s="37"/>
      <c r="D14" s="27">
        <f>IF($R$12=2,SUMIFS(Data!$E:$E,Data!$C:$C,'monthly-regional'!$B14,Data!$A:$A,'monthly-regional'!D$8),SUMIFS(Data!$F:$F,Data!$C:$C,'monthly-regional'!$B14,Data!$A:$A,'monthly-regional'!D$8))</f>
        <v>289.63366477709258</v>
      </c>
      <c r="E14" s="27">
        <f>IF($R$12=2,SUMIFS(Data!$E:$E,Data!$C:$C,'monthly-regional'!$B14,Data!$A:$A,'monthly-regional'!E$8),SUMIFS(Data!$F:$F,Data!$C:$C,'monthly-regional'!$B14,Data!$A:$A,'monthly-regional'!E$8))</f>
        <v>549.77818027655894</v>
      </c>
      <c r="F14" s="27">
        <f>IF($R$12=2,SUMIFS(Data!$E:$E,Data!$C:$C,'monthly-regional'!$B14,Data!$A:$A,'monthly-regional'!F$8),SUMIFS(Data!$F:$F,Data!$C:$C,'monthly-regional'!$B14,Data!$A:$A,'monthly-regional'!F$8))</f>
        <v>781.31752610741614</v>
      </c>
      <c r="G14" s="27">
        <f>IF($R$12=2,SUMIFS(Data!$E:$E,Data!$C:$C,'monthly-regional'!$B14,Data!$A:$A,'monthly-regional'!G$8),SUMIFS(Data!$F:$F,Data!$C:$C,'monthly-regional'!$B14,Data!$A:$A,'monthly-regional'!G$8))</f>
        <v>453.7359750728229</v>
      </c>
      <c r="H14" s="27">
        <f>IF($R$12=2,SUMIFS(Data!$E:$E,Data!$C:$C,'monthly-regional'!$B14,Data!$A:$A,'monthly-regional'!H$8),SUMIFS(Data!$F:$F,Data!$C:$C,'monthly-regional'!$B14,Data!$A:$A,'monthly-regional'!H$8))</f>
        <v>383.78053459115074</v>
      </c>
      <c r="I14" s="27">
        <f>IF($R$12=2,SUMIFS(Data!$E:$E,Data!$C:$C,'monthly-regional'!$B14,Data!$A:$A,'monthly-regional'!I$8),SUMIFS(Data!$F:$F,Data!$C:$C,'monthly-regional'!$B14,Data!$A:$A,'monthly-regional'!I$8))</f>
        <v>244.314581483269</v>
      </c>
      <c r="J14" s="27">
        <f>IF($R$12=2,SUMIFS(Data!$E:$E,Data!$C:$C,'monthly-regional'!$B14,Data!$A:$A,'monthly-regional'!J$8),SUMIFS(Data!$F:$F,Data!$C:$C,'monthly-regional'!$B14,Data!$A:$A,'monthly-regional'!J$8))</f>
        <v>413.88959275846406</v>
      </c>
      <c r="K14" s="27">
        <f>IF($R$12=2,SUMIFS(Data!$E:$E,Data!$C:$C,'monthly-regional'!$B14,Data!$A:$A,'monthly-regional'!K$8),SUMIFS(Data!$F:$F,Data!$C:$C,'monthly-regional'!$B14,Data!$A:$A,'monthly-regional'!K$8))</f>
        <v>254.34590886051785</v>
      </c>
      <c r="L14" s="27">
        <f>IF($R$12=2,SUMIFS(Data!$E:$E,Data!$C:$C,'monthly-regional'!$B14,Data!$A:$A,'monthly-regional'!L$8),SUMIFS(Data!$F:$F,Data!$C:$C,'monthly-regional'!$B14,Data!$A:$A,'monthly-regional'!L$8))</f>
        <v>304.89337256965109</v>
      </c>
      <c r="M14" s="27">
        <f>IF($R$12=2,SUMIFS(Data!$E:$E,Data!$C:$C,'monthly-regional'!$B14,Data!$A:$A,'monthly-regional'!M$8),SUMIFS(Data!$F:$F,Data!$C:$C,'monthly-regional'!$B14,Data!$A:$A,'monthly-regional'!M$8))</f>
        <v>142.13397489873898</v>
      </c>
      <c r="N14" s="27">
        <f>IF($R$12=2,SUMIFS(Data!$E:$E,Data!$C:$C,'monthly-regional'!$B14,Data!$A:$A,'monthly-regional'!N$8),SUMIFS(Data!$F:$F,Data!$C:$C,'monthly-regional'!$B14,Data!$A:$A,'monthly-regional'!N$8))</f>
        <v>534.00798671820576</v>
      </c>
      <c r="O14" s="27">
        <f>IF($R$12=2,SUMIFS(Data!$E:$E,Data!$C:$C,'monthly-regional'!$B14,Data!$A:$A,'monthly-regional'!O$8),SUMIFS(Data!$F:$F,Data!$C:$C,'monthly-regional'!$B14,Data!$A:$A,'monthly-regional'!O$8))</f>
        <v>548.85909461132064</v>
      </c>
      <c r="P14" s="27">
        <f t="shared" si="0"/>
        <v>4900.6903927252088</v>
      </c>
      <c r="S14" s="7"/>
    </row>
    <row r="15" spans="1:19" ht="15.75" customHeight="1" x14ac:dyDescent="0.25">
      <c r="B15" s="33" t="s">
        <v>16</v>
      </c>
      <c r="C15" s="37"/>
      <c r="D15" s="27">
        <f>IF($R$12=2,SUMIFS(Data!$E:$E,Data!$C:$C,'monthly-regional'!$B15,Data!$A:$A,'monthly-regional'!D$8),SUMIFS(Data!$F:$F,Data!$C:$C,'monthly-regional'!$B15,Data!$A:$A,'monthly-regional'!D$8))</f>
        <v>172.69971902386757</v>
      </c>
      <c r="E15" s="27">
        <f>IF($R$12=2,SUMIFS(Data!$E:$E,Data!$C:$C,'monthly-regional'!$B15,Data!$A:$A,'monthly-regional'!E$8),SUMIFS(Data!$F:$F,Data!$C:$C,'monthly-regional'!$B15,Data!$A:$A,'monthly-regional'!E$8))</f>
        <v>28.442536774152309</v>
      </c>
      <c r="F15" s="27">
        <f>IF($R$12=2,SUMIFS(Data!$E:$E,Data!$C:$C,'monthly-regional'!$B15,Data!$A:$A,'monthly-regional'!F$8),SUMIFS(Data!$F:$F,Data!$C:$C,'monthly-regional'!$B15,Data!$A:$A,'monthly-regional'!F$8))</f>
        <v>246.40462860650592</v>
      </c>
      <c r="G15" s="27">
        <f>IF($R$12=2,SUMIFS(Data!$E:$E,Data!$C:$C,'monthly-regional'!$B15,Data!$A:$A,'monthly-regional'!G$8),SUMIFS(Data!$F:$F,Data!$C:$C,'monthly-regional'!$B15,Data!$A:$A,'monthly-regional'!G$8))</f>
        <v>1814.5381354778924</v>
      </c>
      <c r="H15" s="27">
        <f>IF($R$12=2,SUMIFS(Data!$E:$E,Data!$C:$C,'monthly-regional'!$B15,Data!$A:$A,'monthly-regional'!H$8),SUMIFS(Data!$F:$F,Data!$C:$C,'monthly-regional'!$B15,Data!$A:$A,'monthly-regional'!H$8))</f>
        <v>67.418200725215883</v>
      </c>
      <c r="I15" s="27">
        <f>IF($R$12=2,SUMIFS(Data!$E:$E,Data!$C:$C,'monthly-regional'!$B15,Data!$A:$A,'monthly-regional'!I$8),SUMIFS(Data!$F:$F,Data!$C:$C,'monthly-regional'!$B15,Data!$A:$A,'monthly-regional'!I$8))</f>
        <v>0.42312948122970001</v>
      </c>
      <c r="J15" s="27">
        <f>IF($R$12=2,SUMIFS(Data!$E:$E,Data!$C:$C,'monthly-regional'!$B15,Data!$A:$A,'monthly-regional'!J$8),SUMIFS(Data!$F:$F,Data!$C:$C,'monthly-regional'!$B15,Data!$A:$A,'monthly-regional'!J$8))</f>
        <v>454.33591281259635</v>
      </c>
      <c r="K15" s="27">
        <f>IF($R$12=2,SUMIFS(Data!$E:$E,Data!$C:$C,'monthly-regional'!$B15,Data!$A:$A,'monthly-regional'!K$8),SUMIFS(Data!$F:$F,Data!$C:$C,'monthly-regional'!$B15,Data!$A:$A,'monthly-regional'!K$8))</f>
        <v>1224.6400263460525</v>
      </c>
      <c r="L15" s="27">
        <f>IF($R$12=2,SUMIFS(Data!$E:$E,Data!$C:$C,'monthly-regional'!$B15,Data!$A:$A,'monthly-regional'!L$8),SUMIFS(Data!$F:$F,Data!$C:$C,'monthly-regional'!$B15,Data!$A:$A,'monthly-regional'!L$8))</f>
        <v>16.049483471768113</v>
      </c>
      <c r="M15" s="27">
        <f>IF($R$12=2,SUMIFS(Data!$E:$E,Data!$C:$C,'monthly-regional'!$B15,Data!$A:$A,'monthly-regional'!M$8),SUMIFS(Data!$F:$F,Data!$C:$C,'monthly-regional'!$B15,Data!$A:$A,'monthly-regional'!M$8))</f>
        <v>207.48458386801846</v>
      </c>
      <c r="N15" s="27">
        <f>IF($R$12=2,SUMIFS(Data!$E:$E,Data!$C:$C,'monthly-regional'!$B15,Data!$A:$A,'monthly-regional'!N$8),SUMIFS(Data!$F:$F,Data!$C:$C,'monthly-regional'!$B15,Data!$A:$A,'monthly-regional'!N$8))</f>
        <v>338.7339580596967</v>
      </c>
      <c r="O15" s="27">
        <f>IF($R$12=2,SUMIFS(Data!$E:$E,Data!$C:$C,'monthly-regional'!$B15,Data!$A:$A,'monthly-regional'!O$8),SUMIFS(Data!$F:$F,Data!$C:$C,'monthly-regional'!$B15,Data!$A:$A,'monthly-regional'!O$8))</f>
        <v>119.31400927508143</v>
      </c>
      <c r="P15" s="27">
        <f t="shared" si="0"/>
        <v>4690.4843239220772</v>
      </c>
      <c r="S15" s="7"/>
    </row>
    <row r="16" spans="1:19" ht="15.75" customHeight="1" x14ac:dyDescent="0.25">
      <c r="B16" s="33" t="s">
        <v>11</v>
      </c>
      <c r="C16" s="38"/>
      <c r="D16" s="27">
        <f>IF($R$12=2,SUMIFS(Data!$E:$E,Data!$C:$C,'monthly-regional'!$B16,Data!$A:$A,'monthly-regional'!D$8),SUMIFS(Data!$F:$F,Data!$C:$C,'monthly-regional'!$B16,Data!$A:$A,'monthly-regional'!D$8))</f>
        <v>1999.3122207056545</v>
      </c>
      <c r="E16" s="27">
        <f>IF($R$12=2,SUMIFS(Data!$E:$E,Data!$C:$C,'monthly-regional'!$B16,Data!$A:$A,'monthly-regional'!E$8),SUMIFS(Data!$F:$F,Data!$C:$C,'monthly-regional'!$B16,Data!$A:$A,'monthly-regional'!E$8))</f>
        <v>70.375185799489628</v>
      </c>
      <c r="F16" s="27">
        <f>IF($R$12=2,SUMIFS(Data!$E:$E,Data!$C:$C,'monthly-regional'!$B16,Data!$A:$A,'monthly-regional'!F$8),SUMIFS(Data!$F:$F,Data!$C:$C,'monthly-regional'!$B16,Data!$A:$A,'monthly-regional'!F$8))</f>
        <v>553.17505524711737</v>
      </c>
      <c r="G16" s="27">
        <f>IF($R$12=2,SUMIFS(Data!$E:$E,Data!$C:$C,'monthly-regional'!$B16,Data!$A:$A,'monthly-regional'!G$8),SUMIFS(Data!$F:$F,Data!$C:$C,'monthly-regional'!$B16,Data!$A:$A,'monthly-regional'!G$8))</f>
        <v>1467.307088423963</v>
      </c>
      <c r="H16" s="27">
        <f>IF($R$12=2,SUMIFS(Data!$E:$E,Data!$C:$C,'monthly-regional'!$B16,Data!$A:$A,'monthly-regional'!H$8),SUMIFS(Data!$F:$F,Data!$C:$C,'monthly-regional'!$B16,Data!$A:$A,'monthly-regional'!H$8))</f>
        <v>1123.9322456607283</v>
      </c>
      <c r="I16" s="27">
        <f>IF($R$12=2,SUMIFS(Data!$E:$E,Data!$C:$C,'monthly-regional'!$B16,Data!$A:$A,'monthly-regional'!I$8),SUMIFS(Data!$F:$F,Data!$C:$C,'monthly-regional'!$B16,Data!$A:$A,'monthly-regional'!I$8))</f>
        <v>228.14951690066133</v>
      </c>
      <c r="J16" s="27">
        <f>IF($R$12=2,SUMIFS(Data!$E:$E,Data!$C:$C,'monthly-regional'!$B16,Data!$A:$A,'monthly-regional'!J$8),SUMIFS(Data!$F:$F,Data!$C:$C,'monthly-regional'!$B16,Data!$A:$A,'monthly-regional'!J$8))</f>
        <v>538.85942521274342</v>
      </c>
      <c r="K16" s="27">
        <f>IF($R$12=2,SUMIFS(Data!$E:$E,Data!$C:$C,'monthly-regional'!$B16,Data!$A:$A,'monthly-regional'!K$8),SUMIFS(Data!$F:$F,Data!$C:$C,'monthly-regional'!$B16,Data!$A:$A,'monthly-regional'!K$8))</f>
        <v>484.4393968842669</v>
      </c>
      <c r="L16" s="27">
        <f>IF($R$12=2,SUMIFS(Data!$E:$E,Data!$C:$C,'monthly-regional'!$B16,Data!$A:$A,'monthly-regional'!L$8),SUMIFS(Data!$F:$F,Data!$C:$C,'monthly-regional'!$B16,Data!$A:$A,'monthly-regional'!L$8))</f>
        <v>1338.5166007861253</v>
      </c>
      <c r="M16" s="27">
        <f>IF($R$12=2,SUMIFS(Data!$E:$E,Data!$C:$C,'monthly-regional'!$B16,Data!$A:$A,'monthly-regional'!M$8),SUMIFS(Data!$F:$F,Data!$C:$C,'monthly-regional'!$B16,Data!$A:$A,'monthly-regional'!M$8))</f>
        <v>1446.3988803543411</v>
      </c>
      <c r="N16" s="27">
        <f>IF($R$12=2,SUMIFS(Data!$E:$E,Data!$C:$C,'monthly-regional'!$B16,Data!$A:$A,'monthly-regional'!N$8),SUMIFS(Data!$F:$F,Data!$C:$C,'monthly-regional'!$B16,Data!$A:$A,'monthly-regional'!N$8))</f>
        <v>206.91880823005914</v>
      </c>
      <c r="O16" s="27">
        <f>IF($R$12=2,SUMIFS(Data!$E:$E,Data!$C:$C,'monthly-regional'!$B16,Data!$A:$A,'monthly-regional'!O$8),SUMIFS(Data!$F:$F,Data!$C:$C,'monthly-regional'!$B16,Data!$A:$A,'monthly-regional'!O$8))</f>
        <v>243.0802734653202</v>
      </c>
      <c r="P16" s="27">
        <f t="shared" si="0"/>
        <v>9700.4646976704717</v>
      </c>
      <c r="S16" s="7"/>
    </row>
    <row r="17" spans="2:19" ht="15.75" customHeight="1" x14ac:dyDescent="0.25">
      <c r="B17" s="33" t="s">
        <v>14</v>
      </c>
      <c r="C17" s="38"/>
      <c r="D17" s="27">
        <f>IF($R$12=2,SUMIFS(Data!$E:$E,Data!$C:$C,'monthly-regional'!$B17,Data!$A:$A,'monthly-regional'!D$8),SUMIFS(Data!$F:$F,Data!$C:$C,'monthly-regional'!$B17,Data!$A:$A,'monthly-regional'!D$8))</f>
        <v>1299.8505072445196</v>
      </c>
      <c r="E17" s="27">
        <f>IF($R$12=2,SUMIFS(Data!$E:$E,Data!$C:$C,'monthly-regional'!$B17,Data!$A:$A,'monthly-regional'!E$8),SUMIFS(Data!$F:$F,Data!$C:$C,'monthly-regional'!$B17,Data!$A:$A,'monthly-regional'!E$8))</f>
        <v>1387.683678280551</v>
      </c>
      <c r="F17" s="27">
        <f>IF($R$12=2,SUMIFS(Data!$E:$E,Data!$C:$C,'monthly-regional'!$B17,Data!$A:$A,'monthly-regional'!F$8),SUMIFS(Data!$F:$F,Data!$C:$C,'monthly-regional'!$B17,Data!$A:$A,'monthly-regional'!F$8))</f>
        <v>246.57078613617003</v>
      </c>
      <c r="G17" s="27">
        <f>IF($R$12=2,SUMIFS(Data!$E:$E,Data!$C:$C,'monthly-regional'!$B17,Data!$A:$A,'monthly-regional'!G$8),SUMIFS(Data!$F:$F,Data!$C:$C,'monthly-regional'!$B17,Data!$A:$A,'monthly-regional'!G$8))</f>
        <v>214.48996543183443</v>
      </c>
      <c r="H17" s="27">
        <f>IF($R$12=2,SUMIFS(Data!$E:$E,Data!$C:$C,'monthly-regional'!$B17,Data!$A:$A,'monthly-regional'!H$8),SUMIFS(Data!$F:$F,Data!$C:$C,'monthly-regional'!$B17,Data!$A:$A,'monthly-regional'!H$8))</f>
        <v>2124.6558224051109</v>
      </c>
      <c r="I17" s="27">
        <f>IF($R$12=2,SUMIFS(Data!$E:$E,Data!$C:$C,'monthly-regional'!$B17,Data!$A:$A,'monthly-regional'!I$8),SUMIFS(Data!$F:$F,Data!$C:$C,'monthly-regional'!$B17,Data!$A:$A,'monthly-regional'!I$8))</f>
        <v>2017.4366723650974</v>
      </c>
      <c r="J17" s="27">
        <f>IF($R$12=2,SUMIFS(Data!$E:$E,Data!$C:$C,'monthly-regional'!$B17,Data!$A:$A,'monthly-regional'!J$8),SUMIFS(Data!$F:$F,Data!$C:$C,'monthly-regional'!$B17,Data!$A:$A,'monthly-regional'!J$8))</f>
        <v>72.162019647410531</v>
      </c>
      <c r="K17" s="27">
        <f>IF($R$12=2,SUMIFS(Data!$E:$E,Data!$C:$C,'monthly-regional'!$B17,Data!$A:$A,'monthly-regional'!K$8),SUMIFS(Data!$F:$F,Data!$C:$C,'monthly-regional'!$B17,Data!$A:$A,'monthly-regional'!K$8))</f>
        <v>495.02967111912079</v>
      </c>
      <c r="L17" s="27">
        <f>IF($R$12=2,SUMIFS(Data!$E:$E,Data!$C:$C,'monthly-regional'!$B17,Data!$A:$A,'monthly-regional'!L$8),SUMIFS(Data!$F:$F,Data!$C:$C,'monthly-regional'!$B17,Data!$A:$A,'monthly-regional'!L$8))</f>
        <v>1581.9360158651841</v>
      </c>
      <c r="M17" s="27">
        <f>IF($R$12=2,SUMIFS(Data!$E:$E,Data!$C:$C,'monthly-regional'!$B17,Data!$A:$A,'monthly-regional'!M$8),SUMIFS(Data!$F:$F,Data!$C:$C,'monthly-regional'!$B17,Data!$A:$A,'monthly-regional'!M$8))</f>
        <v>1199.108007053424</v>
      </c>
      <c r="N17" s="27">
        <f>IF($R$12=2,SUMIFS(Data!$E:$E,Data!$C:$C,'monthly-regional'!$B17,Data!$A:$A,'monthly-regional'!N$8),SUMIFS(Data!$F:$F,Data!$C:$C,'monthly-regional'!$B17,Data!$A:$A,'monthly-regional'!N$8))</f>
        <v>217.28525419110602</v>
      </c>
      <c r="O17" s="27">
        <f>IF($R$12=2,SUMIFS(Data!$E:$E,Data!$C:$C,'monthly-regional'!$B17,Data!$A:$A,'monthly-regional'!O$8),SUMIFS(Data!$F:$F,Data!$C:$C,'monthly-regional'!$B17,Data!$A:$A,'monthly-regional'!O$8))</f>
        <v>557.33295510422272</v>
      </c>
      <c r="P17" s="27">
        <f t="shared" si="0"/>
        <v>11413.541354843752</v>
      </c>
      <c r="S17" s="7"/>
    </row>
    <row r="18" spans="2:19" ht="15.75" customHeight="1" x14ac:dyDescent="0.25">
      <c r="B18" s="33" t="s">
        <v>15</v>
      </c>
      <c r="C18" s="38"/>
      <c r="D18" s="27">
        <f>IF($R$12=2,SUMIFS(Data!$E:$E,Data!$C:$C,'monthly-regional'!$B18,Data!$A:$A,'monthly-regional'!D$8),SUMIFS(Data!$F:$F,Data!$C:$C,'monthly-regional'!$B18,Data!$A:$A,'monthly-regional'!D$8))</f>
        <v>200.44939037074957</v>
      </c>
      <c r="E18" s="27">
        <f>IF($R$12=2,SUMIFS(Data!$E:$E,Data!$C:$C,'monthly-regional'!$B18,Data!$A:$A,'monthly-regional'!E$8),SUMIFS(Data!$F:$F,Data!$C:$C,'monthly-regional'!$B18,Data!$A:$A,'monthly-regional'!E$8))</f>
        <v>1970.2907365285496</v>
      </c>
      <c r="F18" s="27">
        <f>IF($R$12=2,SUMIFS(Data!$E:$E,Data!$C:$C,'monthly-regional'!$B18,Data!$A:$A,'monthly-regional'!F$8),SUMIFS(Data!$F:$F,Data!$C:$C,'monthly-regional'!$B18,Data!$A:$A,'monthly-regional'!F$8))</f>
        <v>83.165208909563603</v>
      </c>
      <c r="G18" s="27">
        <f>IF($R$12=2,SUMIFS(Data!$E:$E,Data!$C:$C,'monthly-regional'!$B18,Data!$A:$A,'monthly-regional'!G$8),SUMIFS(Data!$F:$F,Data!$C:$C,'monthly-regional'!$B18,Data!$A:$A,'monthly-regional'!G$8))</f>
        <v>1.25935893979532</v>
      </c>
      <c r="H18" s="27">
        <f>IF($R$12=2,SUMIFS(Data!$E:$E,Data!$C:$C,'monthly-regional'!$B18,Data!$A:$A,'monthly-regional'!H$8),SUMIFS(Data!$F:$F,Data!$C:$C,'monthly-regional'!$B18,Data!$A:$A,'monthly-regional'!H$8))</f>
        <v>448.04423532183955</v>
      </c>
      <c r="I18" s="27">
        <f>IF($R$12=2,SUMIFS(Data!$E:$E,Data!$C:$C,'monthly-regional'!$B18,Data!$A:$A,'monthly-regional'!I$8),SUMIFS(Data!$F:$F,Data!$C:$C,'monthly-regional'!$B18,Data!$A:$A,'monthly-regional'!I$8))</f>
        <v>1119.5965428694169</v>
      </c>
      <c r="J18" s="27">
        <f>IF($R$12=2,SUMIFS(Data!$E:$E,Data!$C:$C,'monthly-regional'!$B18,Data!$A:$A,'monthly-regional'!J$8),SUMIFS(Data!$F:$F,Data!$C:$C,'monthly-regional'!$B18,Data!$A:$A,'monthly-regional'!J$8))</f>
        <v>16.411129087758273</v>
      </c>
      <c r="K18" s="27">
        <f>IF($R$12=2,SUMIFS(Data!$E:$E,Data!$C:$C,'monthly-regional'!$B18,Data!$A:$A,'monthly-regional'!K$8),SUMIFS(Data!$F:$F,Data!$C:$C,'monthly-regional'!$B18,Data!$A:$A,'monthly-regional'!K$8))</f>
        <v>225.59280092509979</v>
      </c>
      <c r="L18" s="27">
        <f>IF($R$12=2,SUMIFS(Data!$E:$E,Data!$C:$C,'monthly-regional'!$B18,Data!$A:$A,'monthly-regional'!L$8),SUMIFS(Data!$F:$F,Data!$C:$C,'monthly-regional'!$B18,Data!$A:$A,'monthly-regional'!L$8))</f>
        <v>312.90386584794459</v>
      </c>
      <c r="M18" s="27">
        <f>IF($R$12=2,SUMIFS(Data!$E:$E,Data!$C:$C,'monthly-regional'!$B18,Data!$A:$A,'monthly-regional'!M$8),SUMIFS(Data!$F:$F,Data!$C:$C,'monthly-regional'!$B18,Data!$A:$A,'monthly-regional'!M$8))</f>
        <v>119.15451809941781</v>
      </c>
      <c r="N18" s="27">
        <f>IF($R$12=2,SUMIFS(Data!$E:$E,Data!$C:$C,'monthly-regional'!$B18,Data!$A:$A,'monthly-regional'!N$8),SUMIFS(Data!$F:$F,Data!$C:$C,'monthly-regional'!$B18,Data!$A:$A,'monthly-regional'!N$8))</f>
        <v>1225.2831430120559</v>
      </c>
      <c r="O18" s="27">
        <f>IF($R$12=2,SUMIFS(Data!$E:$E,Data!$C:$C,'monthly-regional'!$B18,Data!$A:$A,'monthly-regional'!O$8),SUMIFS(Data!$F:$F,Data!$C:$C,'monthly-regional'!$B18,Data!$A:$A,'monthly-regional'!O$8))</f>
        <v>183.85283215837296</v>
      </c>
      <c r="P18" s="27">
        <f t="shared" si="0"/>
        <v>5906.0037620705634</v>
      </c>
    </row>
    <row r="19" spans="2:19" ht="15.75" customHeight="1" thickBot="1" x14ac:dyDescent="0.3">
      <c r="B19" s="34"/>
      <c r="C19" s="39" t="s">
        <v>56</v>
      </c>
      <c r="D19" s="29">
        <f>SUM(D10:D18)</f>
        <v>4767.8795595337169</v>
      </c>
      <c r="E19" s="29">
        <f t="shared" ref="E19:P19" si="1">SUM(E10:E18)</f>
        <v>5918.6010317245164</v>
      </c>
      <c r="F19" s="29">
        <f t="shared" si="1"/>
        <v>7131.6809611804201</v>
      </c>
      <c r="G19" s="29">
        <f t="shared" si="1"/>
        <v>4374.9744273017877</v>
      </c>
      <c r="H19" s="29">
        <f t="shared" si="1"/>
        <v>4698.648129580969</v>
      </c>
      <c r="I19" s="29">
        <f t="shared" si="1"/>
        <v>4708.1949587490826</v>
      </c>
      <c r="J19" s="29">
        <f t="shared" si="1"/>
        <v>5942.986823472801</v>
      </c>
      <c r="K19" s="29">
        <f t="shared" si="1"/>
        <v>4352.7743155430553</v>
      </c>
      <c r="L19" s="29">
        <f t="shared" si="1"/>
        <v>3962.9641432646117</v>
      </c>
      <c r="M19" s="29">
        <f t="shared" si="1"/>
        <v>4184.1509619889775</v>
      </c>
      <c r="N19" s="29">
        <f t="shared" si="1"/>
        <v>5984.8084531372815</v>
      </c>
      <c r="O19" s="29">
        <f t="shared" si="1"/>
        <v>5061.8252511604742</v>
      </c>
      <c r="P19" s="43">
        <f t="shared" si="1"/>
        <v>61089.489016637694</v>
      </c>
      <c r="S19"/>
    </row>
    <row r="20" spans="2:19" ht="15.75" customHeight="1" x14ac:dyDescent="0.25">
      <c r="C20" s="40"/>
      <c r="S20"/>
    </row>
    <row r="21" spans="2:19" ht="15.75" customHeight="1" x14ac:dyDescent="0.25">
      <c r="C21" s="40"/>
      <c r="S21"/>
    </row>
    <row r="22" spans="2:19" ht="28.5" customHeight="1" x14ac:dyDescent="0.25">
      <c r="C22" s="40"/>
      <c r="S22"/>
    </row>
    <row r="23" spans="2:19" ht="15.75" customHeight="1" x14ac:dyDescent="0.25">
      <c r="C23" s="40"/>
      <c r="S23"/>
    </row>
    <row r="24" spans="2:19" x14ac:dyDescent="0.25">
      <c r="C24" s="40"/>
      <c r="S24"/>
    </row>
    <row r="25" spans="2:19" x14ac:dyDescent="0.25">
      <c r="C25" s="40"/>
      <c r="S25"/>
    </row>
    <row r="26" spans="2:19" x14ac:dyDescent="0.25">
      <c r="C26" s="40"/>
      <c r="S26"/>
    </row>
    <row r="27" spans="2:19" x14ac:dyDescent="0.25">
      <c r="C27" s="40"/>
      <c r="S27"/>
    </row>
    <row r="28" spans="2:19" x14ac:dyDescent="0.25">
      <c r="C28" s="40"/>
      <c r="S28"/>
    </row>
    <row r="29" spans="2:19" x14ac:dyDescent="0.25">
      <c r="C29" s="40"/>
      <c r="S29"/>
    </row>
    <row r="30" spans="2:19" x14ac:dyDescent="0.25">
      <c r="C30" s="30"/>
      <c r="S30"/>
    </row>
    <row r="31" spans="2:19" ht="15.75" thickBot="1" x14ac:dyDescent="0.3">
      <c r="C31" s="30"/>
      <c r="E31" t="s">
        <v>6</v>
      </c>
      <c r="S31"/>
    </row>
    <row r="32" spans="2:19" x14ac:dyDescent="0.25">
      <c r="B32" s="31"/>
      <c r="C32" s="36" t="s">
        <v>5</v>
      </c>
      <c r="D32" s="127">
        <v>41275</v>
      </c>
      <c r="E32" s="127">
        <v>41306</v>
      </c>
      <c r="F32" s="127">
        <v>41334</v>
      </c>
      <c r="G32" s="127">
        <v>41365</v>
      </c>
      <c r="H32" s="127">
        <v>41395</v>
      </c>
      <c r="I32" s="127">
        <v>41426</v>
      </c>
      <c r="J32" s="127">
        <v>41456</v>
      </c>
      <c r="K32" s="127">
        <v>41487</v>
      </c>
      <c r="L32" s="127">
        <v>41518</v>
      </c>
      <c r="M32" s="127">
        <v>41548</v>
      </c>
      <c r="N32" s="127">
        <v>41579</v>
      </c>
      <c r="O32" s="127">
        <v>41609</v>
      </c>
      <c r="P32" s="41"/>
      <c r="S32"/>
    </row>
    <row r="33" spans="2:19" x14ac:dyDescent="0.25">
      <c r="B33" s="32" t="s">
        <v>4</v>
      </c>
      <c r="C33" s="3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42" t="s">
        <v>57</v>
      </c>
      <c r="S33"/>
    </row>
    <row r="34" spans="2:19" x14ac:dyDescent="0.25">
      <c r="B34" s="33" t="s">
        <v>8</v>
      </c>
      <c r="C34" s="37"/>
      <c r="D34" s="27">
        <f>SUMIFS(Data!$E:$E,Data!$C:$C,'monthly-regional'!$B34,Data!$A:$A,'monthly-regional'!D$8)</f>
        <v>449.61552325574382</v>
      </c>
      <c r="E34" s="27">
        <f>SUMIFS(Data!$E:$E,Data!$C:$C,'monthly-regional'!$B34,Data!$A:$A,'monthly-regional'!E$8)</f>
        <v>1134.6469496529871</v>
      </c>
      <c r="F34" s="27">
        <f>SUMIFS(Data!$E:$E,Data!$C:$C,'monthly-regional'!$B34,Data!$A:$A,'monthly-regional'!F$8)</f>
        <v>19.022689125214953</v>
      </c>
      <c r="G34" s="27">
        <f>SUMIFS(Data!$E:$E,Data!$C:$C,'monthly-regional'!$B34,Data!$A:$A,'monthly-regional'!G$8)</f>
        <v>183.32598281566305</v>
      </c>
      <c r="H34" s="27">
        <f>SUMIFS(Data!$E:$E,Data!$C:$C,'monthly-regional'!$B34,Data!$A:$A,'monthly-regional'!H$8)</f>
        <v>327.21700348566702</v>
      </c>
      <c r="I34" s="27">
        <f>SUMIFS(Data!$E:$E,Data!$C:$C,'monthly-regional'!$B34,Data!$A:$A,'monthly-regional'!I$8)</f>
        <v>112.80119919435687</v>
      </c>
      <c r="J34" s="27">
        <f>SUMIFS(Data!$E:$E,Data!$C:$C,'monthly-regional'!$B34,Data!$A:$A,'monthly-regional'!J$8)</f>
        <v>1259.6348311286438</v>
      </c>
      <c r="K34" s="27">
        <f>SUMIFS(Data!$E:$E,Data!$C:$C,'monthly-regional'!$B34,Data!$A:$A,'monthly-regional'!K$8)</f>
        <v>199.63137670704461</v>
      </c>
      <c r="L34" s="27">
        <f>SUMIFS(Data!$E:$E,Data!$C:$C,'monthly-regional'!$B34,Data!$A:$A,'monthly-regional'!L$8)</f>
        <v>26.742518843340612</v>
      </c>
      <c r="M34" s="27">
        <f>SUMIFS(Data!$E:$E,Data!$C:$C,'monthly-regional'!$B34,Data!$A:$A,'monthly-regional'!M$8)</f>
        <v>213.10935186784954</v>
      </c>
      <c r="N34" s="27">
        <f>SUMIFS(Data!$E:$E,Data!$C:$C,'monthly-regional'!$B34,Data!$A:$A,'monthly-regional'!N$8)</f>
        <v>1992.6572980371297</v>
      </c>
      <c r="O34" s="27">
        <f>SUMIFS(Data!$E:$E,Data!$C:$C,'monthly-regional'!$B34,Data!$A:$A,'monthly-regional'!O$8)</f>
        <v>72.023837006428991</v>
      </c>
      <c r="P34" s="27">
        <f>SUM(D34:O34)</f>
        <v>5990.4285611200703</v>
      </c>
      <c r="S34"/>
    </row>
    <row r="35" spans="2:19" x14ac:dyDescent="0.25">
      <c r="B35" s="33" t="s">
        <v>10</v>
      </c>
      <c r="C35" s="37"/>
      <c r="D35" s="27">
        <f>SUMIFS(Data!$E:$E,Data!$C:$C,'monthly-regional'!$B35,Data!$A:$A,'monthly-regional'!D$8)</f>
        <v>328.36455118031819</v>
      </c>
      <c r="E35" s="27">
        <f>SUMIFS(Data!$E:$E,Data!$C:$C,'monthly-regional'!$B35,Data!$A:$A,'monthly-regional'!E$8)</f>
        <v>114.31755251320382</v>
      </c>
      <c r="F35" s="27">
        <f>SUMIFS(Data!$E:$E,Data!$C:$C,'monthly-regional'!$B35,Data!$A:$A,'monthly-regional'!F$8)</f>
        <v>1460.084901880809</v>
      </c>
      <c r="G35" s="27">
        <f>SUMIFS(Data!$E:$E,Data!$C:$C,'monthly-regional'!$B35,Data!$A:$A,'monthly-regional'!G$8)</f>
        <v>162.22866237568363</v>
      </c>
      <c r="H35" s="27">
        <f>SUMIFS(Data!$E:$E,Data!$C:$C,'monthly-regional'!$B35,Data!$A:$A,'monthly-regional'!H$8)</f>
        <v>27.787389797063476</v>
      </c>
      <c r="I35" s="27">
        <f>SUMIFS(Data!$E:$E,Data!$C:$C,'monthly-regional'!$B35,Data!$A:$A,'monthly-regional'!I$8)</f>
        <v>201.74636122625583</v>
      </c>
      <c r="J35" s="27">
        <f>SUMIFS(Data!$E:$E,Data!$C:$C,'monthly-regional'!$B35,Data!$A:$A,'monthly-regional'!J$8)</f>
        <v>1950.9741606802304</v>
      </c>
      <c r="K35" s="27">
        <f>SUMIFS(Data!$E:$E,Data!$C:$C,'monthly-regional'!$B35,Data!$A:$A,'monthly-regional'!K$8)</f>
        <v>78.205038065073921</v>
      </c>
      <c r="L35" s="27">
        <f>SUMIFS(Data!$E:$E,Data!$C:$C,'monthly-regional'!$B35,Data!$A:$A,'monthly-regional'!L$8)</f>
        <v>0.40514901479763449</v>
      </c>
      <c r="M35" s="27">
        <f>SUMIFS(Data!$E:$E,Data!$C:$C,'monthly-regional'!$B35,Data!$A:$A,'monthly-regional'!M$8)</f>
        <v>478.01229314558026</v>
      </c>
      <c r="N35" s="27">
        <f>SUMIFS(Data!$E:$E,Data!$C:$C,'monthly-regional'!$B35,Data!$A:$A,'monthly-regional'!N$8)</f>
        <v>1147.5273587821748</v>
      </c>
      <c r="O35" s="27">
        <f>SUMIFS(Data!$E:$E,Data!$C:$C,'monthly-regional'!$B35,Data!$A:$A,'monthly-regional'!O$8)</f>
        <v>16.474281480712996</v>
      </c>
      <c r="P35" s="27">
        <f t="shared" ref="P35:P42" si="2">SUM(D35:O35)</f>
        <v>5966.1277001419039</v>
      </c>
      <c r="S35"/>
    </row>
    <row r="36" spans="2:19" x14ac:dyDescent="0.25">
      <c r="B36" s="33" t="s">
        <v>9</v>
      </c>
      <c r="C36" s="37"/>
      <c r="D36" s="27">
        <f>SUMIFS(Data!$E:$E,Data!$C:$C,'monthly-regional'!$B36,Data!$A:$A,'monthly-regional'!D$8)</f>
        <v>26.613338653935788</v>
      </c>
      <c r="E36" s="27">
        <f>SUMIFS(Data!$E:$E,Data!$C:$C,'monthly-regional'!$B36,Data!$A:$A,'monthly-regional'!E$8)</f>
        <v>204.45837817816454</v>
      </c>
      <c r="F36" s="27">
        <f>SUMIFS(Data!$E:$E,Data!$C:$C,'monthly-regional'!$B36,Data!$A:$A,'monthly-regional'!F$8)</f>
        <v>2374.5114360542493</v>
      </c>
      <c r="G36" s="27">
        <f>SUMIFS(Data!$E:$E,Data!$C:$C,'monthly-regional'!$B36,Data!$A:$A,'monthly-regional'!G$8)</f>
        <v>63.552628477608742</v>
      </c>
      <c r="H36" s="27">
        <f>SUMIFS(Data!$E:$E,Data!$C:$C,'monthly-regional'!$B36,Data!$A:$A,'monthly-regional'!H$8)</f>
        <v>1.3359591227313243</v>
      </c>
      <c r="I36" s="27">
        <f>SUMIFS(Data!$E:$E,Data!$C:$C,'monthly-regional'!$B36,Data!$A:$A,'monthly-regional'!I$8)</f>
        <v>452.86519227797061</v>
      </c>
      <c r="J36" s="27">
        <f>SUMIFS(Data!$E:$E,Data!$C:$C,'monthly-regional'!$B36,Data!$A:$A,'monthly-regional'!J$8)</f>
        <v>1123.5229599505067</v>
      </c>
      <c r="K36" s="27">
        <f>SUMIFS(Data!$E:$E,Data!$C:$C,'monthly-regional'!$B36,Data!$A:$A,'monthly-regional'!K$8)</f>
        <v>17.888130705656518</v>
      </c>
      <c r="L36" s="27">
        <f>SUMIFS(Data!$E:$E,Data!$C:$C,'monthly-regional'!$B36,Data!$A:$A,'monthly-regional'!L$8)</f>
        <v>202.40504664091907</v>
      </c>
      <c r="M36" s="27">
        <f>SUMIFS(Data!$E:$E,Data!$C:$C,'monthly-regional'!$B36,Data!$A:$A,'monthly-regional'!M$8)</f>
        <v>349.10336493907511</v>
      </c>
      <c r="N36" s="27">
        <f>SUMIFS(Data!$E:$E,Data!$C:$C,'monthly-regional'!$B36,Data!$A:$A,'monthly-regional'!N$8)</f>
        <v>115.61527498755392</v>
      </c>
      <c r="O36" s="27">
        <f>SUMIFS(Data!$E:$E,Data!$C:$C,'monthly-regional'!$B36,Data!$A:$A,'monthly-regional'!O$8)</f>
        <v>1264.4820877317397</v>
      </c>
      <c r="P36" s="27">
        <f t="shared" si="2"/>
        <v>6196.3537977201104</v>
      </c>
      <c r="S36"/>
    </row>
    <row r="37" spans="2:19" x14ac:dyDescent="0.25">
      <c r="B37" s="33" t="s">
        <v>12</v>
      </c>
      <c r="C37" s="37"/>
      <c r="D37" s="27">
        <f>SUMIFS(Data!$E:$E,Data!$C:$C,'monthly-regional'!$B37,Data!$A:$A,'monthly-regional'!D$8)</f>
        <v>1.3406443218349999</v>
      </c>
      <c r="E37" s="27">
        <f>SUMIFS(Data!$E:$E,Data!$C:$C,'monthly-regional'!$B37,Data!$A:$A,'monthly-regional'!E$8)</f>
        <v>458.60783372085871</v>
      </c>
      <c r="F37" s="27">
        <f>SUMIFS(Data!$E:$E,Data!$C:$C,'monthly-regional'!$B37,Data!$A:$A,'monthly-regional'!F$8)</f>
        <v>1367.4287291133739</v>
      </c>
      <c r="G37" s="27">
        <f>SUMIFS(Data!$E:$E,Data!$C:$C,'monthly-regional'!$B37,Data!$A:$A,'monthly-regional'!G$8)</f>
        <v>14.536630286523716</v>
      </c>
      <c r="H37" s="27">
        <f>SUMIFS(Data!$E:$E,Data!$C:$C,'monthly-regional'!$B37,Data!$A:$A,'monthly-regional'!H$8)</f>
        <v>194.47673847146112</v>
      </c>
      <c r="I37" s="27">
        <f>SUMIFS(Data!$E:$E,Data!$C:$C,'monthly-regional'!$B37,Data!$A:$A,'monthly-regional'!I$8)</f>
        <v>330.8617629508247</v>
      </c>
      <c r="J37" s="27">
        <f>SUMIFS(Data!$E:$E,Data!$C:$C,'monthly-regional'!$B37,Data!$A:$A,'monthly-regional'!J$8)</f>
        <v>113.19679219444691</v>
      </c>
      <c r="K37" s="27">
        <f>SUMIFS(Data!$E:$E,Data!$C:$C,'monthly-regional'!$B37,Data!$A:$A,'monthly-regional'!K$8)</f>
        <v>1373.001965930222</v>
      </c>
      <c r="L37" s="27">
        <f>SUMIFS(Data!$E:$E,Data!$C:$C,'monthly-regional'!$B37,Data!$A:$A,'monthly-regional'!L$8)</f>
        <v>179.11209022488171</v>
      </c>
      <c r="M37" s="27">
        <f>SUMIFS(Data!$E:$E,Data!$C:$C,'monthly-regional'!$B37,Data!$A:$A,'monthly-regional'!M$8)</f>
        <v>29.645987762532336</v>
      </c>
      <c r="N37" s="27">
        <f>SUMIFS(Data!$E:$E,Data!$C:$C,'monthly-regional'!$B37,Data!$A:$A,'monthly-regional'!N$8)</f>
        <v>206.77937111929955</v>
      </c>
      <c r="O37" s="27">
        <f>SUMIFS(Data!$E:$E,Data!$C:$C,'monthly-regional'!$B37,Data!$A:$A,'monthly-regional'!O$8)</f>
        <v>2056.4058803272751</v>
      </c>
      <c r="P37" s="27">
        <f t="shared" si="2"/>
        <v>6325.3944264235361</v>
      </c>
      <c r="S37"/>
    </row>
    <row r="38" spans="2:19" x14ac:dyDescent="0.25">
      <c r="B38" s="33" t="s">
        <v>13</v>
      </c>
      <c r="C38" s="37"/>
      <c r="D38" s="27">
        <f>SUMIFS(Data!$E:$E,Data!$C:$C,'monthly-regional'!$B38,Data!$A:$A,'monthly-regional'!D$8)</f>
        <v>289.63366477709258</v>
      </c>
      <c r="E38" s="27">
        <f>SUMIFS(Data!$E:$E,Data!$C:$C,'monthly-regional'!$B38,Data!$A:$A,'monthly-regional'!E$8)</f>
        <v>549.77818027655894</v>
      </c>
      <c r="F38" s="27">
        <f>SUMIFS(Data!$E:$E,Data!$C:$C,'monthly-regional'!$B38,Data!$A:$A,'monthly-regional'!F$8)</f>
        <v>781.31752610741614</v>
      </c>
      <c r="G38" s="27">
        <f>SUMIFS(Data!$E:$E,Data!$C:$C,'monthly-regional'!$B38,Data!$A:$A,'monthly-regional'!G$8)</f>
        <v>453.7359750728229</v>
      </c>
      <c r="H38" s="27">
        <f>SUMIFS(Data!$E:$E,Data!$C:$C,'monthly-regional'!$B38,Data!$A:$A,'monthly-regional'!H$8)</f>
        <v>383.78053459115074</v>
      </c>
      <c r="I38" s="27">
        <f>SUMIFS(Data!$E:$E,Data!$C:$C,'monthly-regional'!$B38,Data!$A:$A,'monthly-regional'!I$8)</f>
        <v>244.314581483269</v>
      </c>
      <c r="J38" s="27">
        <f>SUMIFS(Data!$E:$E,Data!$C:$C,'monthly-regional'!$B38,Data!$A:$A,'monthly-regional'!J$8)</f>
        <v>413.88959275846406</v>
      </c>
      <c r="K38" s="27">
        <f>SUMIFS(Data!$E:$E,Data!$C:$C,'monthly-regional'!$B38,Data!$A:$A,'monthly-regional'!K$8)</f>
        <v>254.34590886051785</v>
      </c>
      <c r="L38" s="27">
        <f>SUMIFS(Data!$E:$E,Data!$C:$C,'monthly-regional'!$B38,Data!$A:$A,'monthly-regional'!L$8)</f>
        <v>304.89337256965109</v>
      </c>
      <c r="M38" s="27">
        <f>SUMIFS(Data!$E:$E,Data!$C:$C,'monthly-regional'!$B38,Data!$A:$A,'monthly-regional'!M$8)</f>
        <v>142.13397489873898</v>
      </c>
      <c r="N38" s="27">
        <f>SUMIFS(Data!$E:$E,Data!$C:$C,'monthly-regional'!$B38,Data!$A:$A,'monthly-regional'!N$8)</f>
        <v>534.00798671820576</v>
      </c>
      <c r="O38" s="27">
        <f>SUMIFS(Data!$E:$E,Data!$C:$C,'monthly-regional'!$B38,Data!$A:$A,'monthly-regional'!O$8)</f>
        <v>548.85909461132064</v>
      </c>
      <c r="P38" s="27">
        <f t="shared" si="2"/>
        <v>4900.6903927252088</v>
      </c>
      <c r="S38"/>
    </row>
    <row r="39" spans="2:19" x14ac:dyDescent="0.25">
      <c r="B39" s="33" t="s">
        <v>16</v>
      </c>
      <c r="C39" s="37"/>
      <c r="D39" s="27">
        <f>SUMIFS(Data!$E:$E,Data!$C:$C,'monthly-regional'!$B39,Data!$A:$A,'monthly-regional'!D$8)</f>
        <v>172.69971902386757</v>
      </c>
      <c r="E39" s="27">
        <f>SUMIFS(Data!$E:$E,Data!$C:$C,'monthly-regional'!$B39,Data!$A:$A,'monthly-regional'!E$8)</f>
        <v>28.442536774152309</v>
      </c>
      <c r="F39" s="27">
        <f>SUMIFS(Data!$E:$E,Data!$C:$C,'monthly-regional'!$B39,Data!$A:$A,'monthly-regional'!F$8)</f>
        <v>246.40462860650592</v>
      </c>
      <c r="G39" s="27">
        <f>SUMIFS(Data!$E:$E,Data!$C:$C,'monthly-regional'!$B39,Data!$A:$A,'monthly-regional'!G$8)</f>
        <v>1814.5381354778924</v>
      </c>
      <c r="H39" s="27">
        <f>SUMIFS(Data!$E:$E,Data!$C:$C,'monthly-regional'!$B39,Data!$A:$A,'monthly-regional'!H$8)</f>
        <v>67.418200725215883</v>
      </c>
      <c r="I39" s="27">
        <f>SUMIFS(Data!$E:$E,Data!$C:$C,'monthly-regional'!$B39,Data!$A:$A,'monthly-regional'!I$8)</f>
        <v>0.42312948122970001</v>
      </c>
      <c r="J39" s="27">
        <f>SUMIFS(Data!$E:$E,Data!$C:$C,'monthly-regional'!$B39,Data!$A:$A,'monthly-regional'!J$8)</f>
        <v>454.33591281259635</v>
      </c>
      <c r="K39" s="27">
        <f>SUMIFS(Data!$E:$E,Data!$C:$C,'monthly-regional'!$B39,Data!$A:$A,'monthly-regional'!K$8)</f>
        <v>1224.6400263460525</v>
      </c>
      <c r="L39" s="27">
        <f>SUMIFS(Data!$E:$E,Data!$C:$C,'monthly-regional'!$B39,Data!$A:$A,'monthly-regional'!L$8)</f>
        <v>16.049483471768113</v>
      </c>
      <c r="M39" s="27">
        <f>SUMIFS(Data!$E:$E,Data!$C:$C,'monthly-regional'!$B39,Data!$A:$A,'monthly-regional'!M$8)</f>
        <v>207.48458386801846</v>
      </c>
      <c r="N39" s="27">
        <f>SUMIFS(Data!$E:$E,Data!$C:$C,'monthly-regional'!$B39,Data!$A:$A,'monthly-regional'!N$8)</f>
        <v>338.7339580596967</v>
      </c>
      <c r="O39" s="27">
        <f>SUMIFS(Data!$E:$E,Data!$C:$C,'monthly-regional'!$B39,Data!$A:$A,'monthly-regional'!O$8)</f>
        <v>119.31400927508143</v>
      </c>
      <c r="P39" s="27">
        <f t="shared" si="2"/>
        <v>4690.4843239220772</v>
      </c>
      <c r="S39"/>
    </row>
    <row r="40" spans="2:19" x14ac:dyDescent="0.25">
      <c r="B40" s="33" t="s">
        <v>11</v>
      </c>
      <c r="C40" s="38"/>
      <c r="D40" s="27">
        <f>SUMIFS(Data!$E:$E,Data!$C:$C,'monthly-regional'!$B40,Data!$A:$A,'monthly-regional'!D$8)</f>
        <v>1999.3122207056545</v>
      </c>
      <c r="E40" s="27">
        <f>SUMIFS(Data!$E:$E,Data!$C:$C,'monthly-regional'!$B40,Data!$A:$A,'monthly-regional'!E$8)</f>
        <v>70.375185799489628</v>
      </c>
      <c r="F40" s="27">
        <f>SUMIFS(Data!$E:$E,Data!$C:$C,'monthly-regional'!$B40,Data!$A:$A,'monthly-regional'!F$8)</f>
        <v>553.17505524711737</v>
      </c>
      <c r="G40" s="27">
        <f>SUMIFS(Data!$E:$E,Data!$C:$C,'monthly-regional'!$B40,Data!$A:$A,'monthly-regional'!G$8)</f>
        <v>1467.307088423963</v>
      </c>
      <c r="H40" s="27">
        <f>SUMIFS(Data!$E:$E,Data!$C:$C,'monthly-regional'!$B40,Data!$A:$A,'monthly-regional'!H$8)</f>
        <v>1123.9322456607283</v>
      </c>
      <c r="I40" s="27">
        <f>SUMIFS(Data!$E:$E,Data!$C:$C,'monthly-regional'!$B40,Data!$A:$A,'monthly-regional'!I$8)</f>
        <v>228.14951690066133</v>
      </c>
      <c r="J40" s="27">
        <f>SUMIFS(Data!$E:$E,Data!$C:$C,'monthly-regional'!$B40,Data!$A:$A,'monthly-regional'!J$8)</f>
        <v>538.85942521274342</v>
      </c>
      <c r="K40" s="27">
        <f>SUMIFS(Data!$E:$E,Data!$C:$C,'monthly-regional'!$B40,Data!$A:$A,'monthly-regional'!K$8)</f>
        <v>484.4393968842669</v>
      </c>
      <c r="L40" s="27">
        <f>SUMIFS(Data!$E:$E,Data!$C:$C,'monthly-regional'!$B40,Data!$A:$A,'monthly-regional'!L$8)</f>
        <v>1338.5166007861253</v>
      </c>
      <c r="M40" s="27">
        <f>SUMIFS(Data!$E:$E,Data!$C:$C,'monthly-regional'!$B40,Data!$A:$A,'monthly-regional'!M$8)</f>
        <v>1446.3988803543411</v>
      </c>
      <c r="N40" s="27">
        <f>SUMIFS(Data!$E:$E,Data!$C:$C,'monthly-regional'!$B40,Data!$A:$A,'monthly-regional'!N$8)</f>
        <v>206.91880823005914</v>
      </c>
      <c r="O40" s="27">
        <f>SUMIFS(Data!$E:$E,Data!$C:$C,'monthly-regional'!$B40,Data!$A:$A,'monthly-regional'!O$8)</f>
        <v>243.0802734653202</v>
      </c>
      <c r="P40" s="27">
        <f t="shared" si="2"/>
        <v>9700.4646976704717</v>
      </c>
      <c r="S40"/>
    </row>
    <row r="41" spans="2:19" x14ac:dyDescent="0.25">
      <c r="B41" s="33" t="s">
        <v>14</v>
      </c>
      <c r="C41" s="38"/>
      <c r="D41" s="27">
        <f>SUMIFS(Data!$E:$E,Data!$C:$C,'monthly-regional'!$B41,Data!$A:$A,'monthly-regional'!D$8)</f>
        <v>1299.8505072445196</v>
      </c>
      <c r="E41" s="27">
        <f>SUMIFS(Data!$E:$E,Data!$C:$C,'monthly-regional'!$B41,Data!$A:$A,'monthly-regional'!E$8)</f>
        <v>1387.683678280551</v>
      </c>
      <c r="F41" s="27">
        <f>SUMIFS(Data!$E:$E,Data!$C:$C,'monthly-regional'!$B41,Data!$A:$A,'monthly-regional'!F$8)</f>
        <v>246.57078613617003</v>
      </c>
      <c r="G41" s="27">
        <f>SUMIFS(Data!$E:$E,Data!$C:$C,'monthly-regional'!$B41,Data!$A:$A,'monthly-regional'!G$8)</f>
        <v>214.48996543183443</v>
      </c>
      <c r="H41" s="27">
        <f>SUMIFS(Data!$E:$E,Data!$C:$C,'monthly-regional'!$B41,Data!$A:$A,'monthly-regional'!H$8)</f>
        <v>2124.6558224051109</v>
      </c>
      <c r="I41" s="27">
        <f>SUMIFS(Data!$E:$E,Data!$C:$C,'monthly-regional'!$B41,Data!$A:$A,'monthly-regional'!I$8)</f>
        <v>2017.4366723650974</v>
      </c>
      <c r="J41" s="27">
        <f>SUMIFS(Data!$E:$E,Data!$C:$C,'monthly-regional'!$B41,Data!$A:$A,'monthly-regional'!J$8)</f>
        <v>72.162019647410531</v>
      </c>
      <c r="K41" s="27">
        <f>SUMIFS(Data!$E:$E,Data!$C:$C,'monthly-regional'!$B41,Data!$A:$A,'monthly-regional'!K$8)</f>
        <v>495.02967111912079</v>
      </c>
      <c r="L41" s="27">
        <f>SUMIFS(Data!$E:$E,Data!$C:$C,'monthly-regional'!$B41,Data!$A:$A,'monthly-regional'!L$8)</f>
        <v>1581.9360158651841</v>
      </c>
      <c r="M41" s="27">
        <f>SUMIFS(Data!$E:$E,Data!$C:$C,'monthly-regional'!$B41,Data!$A:$A,'monthly-regional'!M$8)</f>
        <v>1199.108007053424</v>
      </c>
      <c r="N41" s="27">
        <f>SUMIFS(Data!$E:$E,Data!$C:$C,'monthly-regional'!$B41,Data!$A:$A,'monthly-regional'!N$8)</f>
        <v>217.28525419110602</v>
      </c>
      <c r="O41" s="27">
        <f>SUMIFS(Data!$E:$E,Data!$C:$C,'monthly-regional'!$B41,Data!$A:$A,'monthly-regional'!O$8)</f>
        <v>557.33295510422272</v>
      </c>
      <c r="P41" s="27">
        <f t="shared" si="2"/>
        <v>11413.541354843752</v>
      </c>
      <c r="S41"/>
    </row>
    <row r="42" spans="2:19" x14ac:dyDescent="0.25">
      <c r="B42" s="33" t="s">
        <v>15</v>
      </c>
      <c r="C42" s="38"/>
      <c r="D42" s="27">
        <f>SUMIFS(Data!$E:$E,Data!$C:$C,'monthly-regional'!$B42,Data!$A:$A,'monthly-regional'!D$8)</f>
        <v>200.44939037074957</v>
      </c>
      <c r="E42" s="27">
        <f>SUMIFS(Data!$E:$E,Data!$C:$C,'monthly-regional'!$B42,Data!$A:$A,'monthly-regional'!E$8)</f>
        <v>1970.2907365285496</v>
      </c>
      <c r="F42" s="27">
        <f>SUMIFS(Data!$E:$E,Data!$C:$C,'monthly-regional'!$B42,Data!$A:$A,'monthly-regional'!F$8)</f>
        <v>83.165208909563603</v>
      </c>
      <c r="G42" s="27">
        <f>SUMIFS(Data!$E:$E,Data!$C:$C,'monthly-regional'!$B42,Data!$A:$A,'monthly-regional'!G$8)</f>
        <v>1.25935893979532</v>
      </c>
      <c r="H42" s="27">
        <f>SUMIFS(Data!$E:$E,Data!$C:$C,'monthly-regional'!$B42,Data!$A:$A,'monthly-regional'!H$8)</f>
        <v>448.04423532183955</v>
      </c>
      <c r="I42" s="27">
        <f>SUMIFS(Data!$E:$E,Data!$C:$C,'monthly-regional'!$B42,Data!$A:$A,'monthly-regional'!I$8)</f>
        <v>1119.5965428694169</v>
      </c>
      <c r="J42" s="27">
        <f>SUMIFS(Data!$E:$E,Data!$C:$C,'monthly-regional'!$B42,Data!$A:$A,'monthly-regional'!J$8)</f>
        <v>16.411129087758273</v>
      </c>
      <c r="K42" s="27">
        <f>SUMIFS(Data!$E:$E,Data!$C:$C,'monthly-regional'!$B42,Data!$A:$A,'monthly-regional'!K$8)</f>
        <v>225.59280092509979</v>
      </c>
      <c r="L42" s="27">
        <f>SUMIFS(Data!$E:$E,Data!$C:$C,'monthly-regional'!$B42,Data!$A:$A,'monthly-regional'!L$8)</f>
        <v>312.90386584794459</v>
      </c>
      <c r="M42" s="27">
        <f>SUMIFS(Data!$E:$E,Data!$C:$C,'monthly-regional'!$B42,Data!$A:$A,'monthly-regional'!M$8)</f>
        <v>119.15451809941781</v>
      </c>
      <c r="N42" s="27">
        <f>SUMIFS(Data!$E:$E,Data!$C:$C,'monthly-regional'!$B42,Data!$A:$A,'monthly-regional'!N$8)</f>
        <v>1225.2831430120559</v>
      </c>
      <c r="O42" s="27">
        <f>SUMIFS(Data!$E:$E,Data!$C:$C,'monthly-regional'!$B42,Data!$A:$A,'monthly-regional'!O$8)</f>
        <v>183.85283215837296</v>
      </c>
      <c r="P42" s="27">
        <f t="shared" si="2"/>
        <v>5906.0037620705634</v>
      </c>
      <c r="S42"/>
    </row>
    <row r="43" spans="2:19" ht="15.75" thickBot="1" x14ac:dyDescent="0.3">
      <c r="B43" s="34"/>
      <c r="C43" s="39" t="s">
        <v>56</v>
      </c>
      <c r="D43" s="29">
        <f>SUM(D34:D42)</f>
        <v>4767.8795595337169</v>
      </c>
      <c r="E43" s="29">
        <f t="shared" ref="E43:P43" si="3">SUM(E34:E42)</f>
        <v>5918.6010317245164</v>
      </c>
      <c r="F43" s="29">
        <f t="shared" si="3"/>
        <v>7131.6809611804201</v>
      </c>
      <c r="G43" s="29">
        <f t="shared" si="3"/>
        <v>4374.9744273017877</v>
      </c>
      <c r="H43" s="29">
        <f t="shared" si="3"/>
        <v>4698.648129580969</v>
      </c>
      <c r="I43" s="29">
        <f t="shared" si="3"/>
        <v>4708.1949587490826</v>
      </c>
      <c r="J43" s="29">
        <f t="shared" si="3"/>
        <v>5942.986823472801</v>
      </c>
      <c r="K43" s="29">
        <f t="shared" si="3"/>
        <v>4352.7743155430553</v>
      </c>
      <c r="L43" s="29">
        <f t="shared" si="3"/>
        <v>3962.9641432646117</v>
      </c>
      <c r="M43" s="29">
        <f t="shared" si="3"/>
        <v>4184.1509619889775</v>
      </c>
      <c r="N43" s="29">
        <f t="shared" si="3"/>
        <v>5984.8084531372815</v>
      </c>
      <c r="O43" s="29">
        <f t="shared" si="3"/>
        <v>5061.8252511604742</v>
      </c>
      <c r="P43" s="43">
        <f t="shared" si="3"/>
        <v>61089.489016637694</v>
      </c>
      <c r="S43"/>
    </row>
    <row r="44" spans="2:19" x14ac:dyDescent="0.25">
      <c r="C44" s="30"/>
      <c r="S44"/>
    </row>
    <row r="45" spans="2:19" ht="15.75" thickBot="1" x14ac:dyDescent="0.3">
      <c r="C45" s="30"/>
      <c r="E45" t="s">
        <v>52</v>
      </c>
      <c r="S45"/>
    </row>
    <row r="46" spans="2:19" x14ac:dyDescent="0.25">
      <c r="B46" s="31"/>
      <c r="C46" s="36" t="s">
        <v>5</v>
      </c>
      <c r="D46" s="127">
        <v>41275</v>
      </c>
      <c r="E46" s="127">
        <v>41306</v>
      </c>
      <c r="F46" s="127">
        <v>41334</v>
      </c>
      <c r="G46" s="127">
        <v>41365</v>
      </c>
      <c r="H46" s="127">
        <v>41395</v>
      </c>
      <c r="I46" s="127">
        <v>41426</v>
      </c>
      <c r="J46" s="127">
        <v>41456</v>
      </c>
      <c r="K46" s="127">
        <v>41487</v>
      </c>
      <c r="L46" s="127">
        <v>41518</v>
      </c>
      <c r="M46" s="127">
        <v>41548</v>
      </c>
      <c r="N46" s="127">
        <v>41579</v>
      </c>
      <c r="O46" s="127">
        <v>41609</v>
      </c>
      <c r="P46" s="41"/>
      <c r="S46"/>
    </row>
    <row r="47" spans="2:19" x14ac:dyDescent="0.25">
      <c r="B47" s="32" t="s">
        <v>4</v>
      </c>
      <c r="C47" s="3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42" t="s">
        <v>57</v>
      </c>
      <c r="S47"/>
    </row>
    <row r="48" spans="2:19" x14ac:dyDescent="0.25">
      <c r="B48" s="33" t="s">
        <v>8</v>
      </c>
      <c r="C48" s="37"/>
      <c r="D48" s="27">
        <f>SUMIFS(Data!$F:$F,Data!$C:$C,'monthly-regional'!$B48,Data!$A:$A,'monthly-regional'!D$8)</f>
        <v>473.2794981639409</v>
      </c>
      <c r="E48" s="27">
        <f>SUMIFS(Data!$F:$F,Data!$C:$C,'monthly-regional'!$B48,Data!$A:$A,'monthly-regional'!E$8)</f>
        <v>1194.3652101610392</v>
      </c>
      <c r="F48" s="27">
        <f>SUMIFS(Data!$F:$F,Data!$C:$C,'monthly-regional'!$B48,Data!$A:$A,'monthly-regional'!F$8)</f>
        <v>16.6151533978644</v>
      </c>
      <c r="G48" s="27">
        <f>SUMIFS(Data!$F:$F,Data!$C:$C,'monthly-regional'!$B48,Data!$A:$A,'monthly-regional'!G$8)</f>
        <v>188.9958585728485</v>
      </c>
      <c r="H48" s="27">
        <f>SUMIFS(Data!$F:$F,Data!$C:$C,'monthly-regional'!$B48,Data!$A:$A,'monthly-regional'!H$8)</f>
        <v>333.89490151598676</v>
      </c>
      <c r="I48" s="27">
        <f>SUMIFS(Data!$F:$F,Data!$C:$C,'monthly-regional'!$B48,Data!$A:$A,'monthly-regional'!I$8)</f>
        <v>115.10326448403762</v>
      </c>
      <c r="J48" s="27">
        <f>SUMIFS(Data!$F:$F,Data!$C:$C,'monthly-regional'!$B48,Data!$A:$A,'monthly-regional'!J$8)</f>
        <v>1325.9314011880463</v>
      </c>
      <c r="K48" s="27">
        <f>SUMIFS(Data!$F:$F,Data!$C:$C,'monthly-regional'!$B48,Data!$A:$A,'monthly-regional'!K$8)</f>
        <v>210.13829127057329</v>
      </c>
      <c r="L48" s="27">
        <f>SUMIFS(Data!$F:$F,Data!$C:$C,'monthly-regional'!$B48,Data!$A:$A,'monthly-regional'!L$8)</f>
        <v>29.585024415869945</v>
      </c>
      <c r="M48" s="27">
        <f>SUMIFS(Data!$F:$F,Data!$C:$C,'monthly-regional'!$B48,Data!$A:$A,'monthly-regional'!M$8)</f>
        <v>210.99935828499954</v>
      </c>
      <c r="N48" s="27">
        <f>SUMIFS(Data!$F:$F,Data!$C:$C,'monthly-regional'!$B48,Data!$A:$A,'monthly-regional'!N$8)</f>
        <v>2033.3237735072753</v>
      </c>
      <c r="O48" s="27">
        <f>SUMIFS(Data!$F:$F,Data!$C:$C,'monthly-regional'!$B48,Data!$A:$A,'monthly-regional'!O$8)</f>
        <v>73.493711231049986</v>
      </c>
      <c r="P48" s="27">
        <f>SUM(D48:O48)</f>
        <v>6205.7254461935308</v>
      </c>
      <c r="S48"/>
    </row>
    <row r="49" spans="2:19" x14ac:dyDescent="0.25">
      <c r="B49" s="33" t="s">
        <v>10</v>
      </c>
      <c r="C49" s="37"/>
      <c r="D49" s="27">
        <f>SUMIFS(Data!$F:$F,Data!$C:$C,'monthly-regional'!$B49,Data!$A:$A,'monthly-regional'!D$8)</f>
        <v>345.64689597928231</v>
      </c>
      <c r="E49" s="27">
        <f>SUMIFS(Data!$F:$F,Data!$C:$C,'monthly-regional'!$B49,Data!$A:$A,'monthly-regional'!E$8)</f>
        <v>120.33426580337245</v>
      </c>
      <c r="F49" s="27">
        <f>SUMIFS(Data!$F:$F,Data!$C:$C,'monthly-regional'!$B49,Data!$A:$A,'monthly-regional'!F$8)</f>
        <v>1275.2946998696907</v>
      </c>
      <c r="G49" s="27">
        <f>SUMIFS(Data!$F:$F,Data!$C:$C,'monthly-regional'!$B49,Data!$A:$A,'monthly-regional'!G$8)</f>
        <v>167.24604368627178</v>
      </c>
      <c r="H49" s="27">
        <f>SUMIFS(Data!$F:$F,Data!$C:$C,'monthly-regional'!$B49,Data!$A:$A,'monthly-regional'!H$8)</f>
        <v>28.354479384758648</v>
      </c>
      <c r="I49" s="27">
        <f>SUMIFS(Data!$F:$F,Data!$C:$C,'monthly-regional'!$B49,Data!$A:$A,'monthly-regional'!I$8)</f>
        <v>205.86363390434269</v>
      </c>
      <c r="J49" s="27">
        <f>SUMIFS(Data!$F:$F,Data!$C:$C,'monthly-regional'!$B49,Data!$A:$A,'monthly-regional'!J$8)</f>
        <v>2053.6570112423478</v>
      </c>
      <c r="K49" s="27">
        <f>SUMIFS(Data!$F:$F,Data!$C:$C,'monthly-regional'!$B49,Data!$A:$A,'monthly-regional'!K$8)</f>
        <v>82.321092700077813</v>
      </c>
      <c r="L49" s="27">
        <f>SUMIFS(Data!$F:$F,Data!$C:$C,'monthly-regional'!$B49,Data!$A:$A,'monthly-regional'!L$8)</f>
        <v>0.44821295873700001</v>
      </c>
      <c r="M49" s="27">
        <f>SUMIFS(Data!$F:$F,Data!$C:$C,'monthly-regional'!$B49,Data!$A:$A,'monthly-regional'!M$8)</f>
        <v>473.2794981639409</v>
      </c>
      <c r="N49" s="27">
        <f>SUMIFS(Data!$F:$F,Data!$C:$C,'monthly-regional'!$B49,Data!$A:$A,'monthly-regional'!N$8)</f>
        <v>1170.946284471607</v>
      </c>
      <c r="O49" s="27">
        <f>SUMIFS(Data!$F:$F,Data!$C:$C,'monthly-regional'!$B49,Data!$A:$A,'monthly-regional'!O$8)</f>
        <v>16.810491306849997</v>
      </c>
      <c r="P49" s="27">
        <f t="shared" ref="P49:P56" si="4">SUM(D49:O49)</f>
        <v>5940.2026094712792</v>
      </c>
      <c r="S49"/>
    </row>
    <row r="50" spans="2:19" x14ac:dyDescent="0.25">
      <c r="B50" s="33" t="s">
        <v>9</v>
      </c>
      <c r="C50" s="37"/>
      <c r="D50" s="27">
        <f>SUMIFS(Data!$F:$F,Data!$C:$C,'monthly-regional'!$B50,Data!$A:$A,'monthly-regional'!D$8)</f>
        <v>29.352463131220134</v>
      </c>
      <c r="E50" s="27">
        <f>SUMIFS(Data!$F:$F,Data!$C:$C,'monthly-regional'!$B50,Data!$A:$A,'monthly-regional'!E$8)</f>
        <v>215.21934545069954</v>
      </c>
      <c r="F50" s="27">
        <f>SUMIFS(Data!$F:$F,Data!$C:$C,'monthly-regional'!$B50,Data!$A:$A,'monthly-regional'!F$8)</f>
        <v>2073.9902489774208</v>
      </c>
      <c r="G50" s="27">
        <f>SUMIFS(Data!$F:$F,Data!$C:$C,'monthly-regional'!$B50,Data!$A:$A,'monthly-regional'!G$8)</f>
        <v>65.518173688256439</v>
      </c>
      <c r="H50" s="27">
        <f>SUMIFS(Data!$F:$F,Data!$C:$C,'monthly-regional'!$B50,Data!$A:$A,'monthly-regional'!H$8)</f>
        <v>1.3632235946238003</v>
      </c>
      <c r="I50" s="27">
        <f>SUMIFS(Data!$F:$F,Data!$C:$C,'monthly-regional'!$B50,Data!$A:$A,'monthly-regional'!I$8)</f>
        <v>462.10733905915367</v>
      </c>
      <c r="J50" s="27">
        <f>SUMIFS(Data!$F:$F,Data!$C:$C,'monthly-regional'!$B50,Data!$A:$A,'monthly-regional'!J$8)</f>
        <v>1182.655747316323</v>
      </c>
      <c r="K50" s="27">
        <f>SUMIFS(Data!$F:$F,Data!$C:$C,'monthly-regional'!$B50,Data!$A:$A,'monthly-regional'!K$8)</f>
        <v>18.829611269112124</v>
      </c>
      <c r="L50" s="27">
        <f>SUMIFS(Data!$F:$F,Data!$C:$C,'monthly-regional'!$B50,Data!$A:$A,'monthly-regional'!L$8)</f>
        <v>223.91900635261399</v>
      </c>
      <c r="M50" s="27">
        <f>SUMIFS(Data!$F:$F,Data!$C:$C,'monthly-regional'!$B50,Data!$A:$A,'monthly-regional'!M$8)</f>
        <v>345.64689597928231</v>
      </c>
      <c r="N50" s="27">
        <f>SUMIFS(Data!$F:$F,Data!$C:$C,'monthly-regional'!$B50,Data!$A:$A,'monthly-regional'!N$8)</f>
        <v>117.97477039546318</v>
      </c>
      <c r="O50" s="27">
        <f>SUMIFS(Data!$F:$F,Data!$C:$C,'monthly-regional'!$B50,Data!$A:$A,'monthly-regional'!O$8)</f>
        <v>1290.2878446242244</v>
      </c>
      <c r="P50" s="27">
        <f t="shared" si="4"/>
        <v>6026.8646698383945</v>
      </c>
      <c r="S50"/>
    </row>
    <row r="51" spans="2:19" x14ac:dyDescent="0.25">
      <c r="B51" s="33" t="s">
        <v>12</v>
      </c>
      <c r="C51" s="37"/>
      <c r="D51" s="27">
        <f>SUMIFS(Data!$F:$F,Data!$C:$C,'monthly-regional'!$B51,Data!$A:$A,'monthly-regional'!D$8)</f>
        <v>1.4112045493000001</v>
      </c>
      <c r="E51" s="27">
        <f>SUMIFS(Data!$F:$F,Data!$C:$C,'monthly-regional'!$B51,Data!$A:$A,'monthly-regional'!E$8)</f>
        <v>482.74508812721967</v>
      </c>
      <c r="F51" s="27">
        <f>SUMIFS(Data!$F:$F,Data!$C:$C,'monthly-regional'!$B51,Data!$A:$A,'monthly-regional'!F$8)</f>
        <v>1194.3652101610392</v>
      </c>
      <c r="G51" s="27">
        <f>SUMIFS(Data!$F:$F,Data!$C:$C,'monthly-regional'!$B51,Data!$A:$A,'monthly-regional'!G$8)</f>
        <v>14.986216790230635</v>
      </c>
      <c r="H51" s="27">
        <f>SUMIFS(Data!$F:$F,Data!$C:$C,'monthly-regional'!$B51,Data!$A:$A,'monthly-regional'!H$8)</f>
        <v>198.44565150149094</v>
      </c>
      <c r="I51" s="27">
        <f>SUMIFS(Data!$F:$F,Data!$C:$C,'monthly-regional'!$B51,Data!$A:$A,'monthly-regional'!I$8)</f>
        <v>337.61404382737214</v>
      </c>
      <c r="J51" s="27">
        <f>SUMIFS(Data!$F:$F,Data!$C:$C,'monthly-regional'!$B51,Data!$A:$A,'monthly-regional'!J$8)</f>
        <v>119.15451809941781</v>
      </c>
      <c r="K51" s="27">
        <f>SUMIFS(Data!$F:$F,Data!$C:$C,'monthly-regional'!$B51,Data!$A:$A,'monthly-regional'!K$8)</f>
        <v>1445.2652272949706</v>
      </c>
      <c r="L51" s="27">
        <f>SUMIFS(Data!$F:$F,Data!$C:$C,'monthly-regional'!$B51,Data!$A:$A,'monthly-regional'!L$8)</f>
        <v>198.15020393264808</v>
      </c>
      <c r="M51" s="27">
        <f>SUMIFS(Data!$F:$F,Data!$C:$C,'monthly-regional'!$B51,Data!$A:$A,'monthly-regional'!M$8)</f>
        <v>29.352463131220134</v>
      </c>
      <c r="N51" s="27">
        <f>SUMIFS(Data!$F:$F,Data!$C:$C,'monthly-regional'!$B51,Data!$A:$A,'monthly-regional'!N$8)</f>
        <v>210.99935828499954</v>
      </c>
      <c r="O51" s="27">
        <f>SUMIFS(Data!$F:$F,Data!$C:$C,'monthly-regional'!$B51,Data!$A:$A,'monthly-regional'!O$8)</f>
        <v>2098.3733472727299</v>
      </c>
      <c r="P51" s="27">
        <f t="shared" si="4"/>
        <v>6330.8625329726374</v>
      </c>
      <c r="S51"/>
    </row>
    <row r="52" spans="2:19" x14ac:dyDescent="0.25">
      <c r="B52" s="33" t="s">
        <v>13</v>
      </c>
      <c r="C52" s="37"/>
      <c r="D52" s="27">
        <f>SUMIFS(Data!$F:$F,Data!$C:$C,'monthly-regional'!$B52,Data!$A:$A,'monthly-regional'!D$8)</f>
        <v>301.71964713378168</v>
      </c>
      <c r="E52" s="27">
        <f>SUMIFS(Data!$F:$F,Data!$C:$C,'monthly-regional'!$B52,Data!$A:$A,'monthly-regional'!E$8)</f>
        <v>578.71387397532521</v>
      </c>
      <c r="F52" s="27">
        <f>SUMIFS(Data!$F:$F,Data!$C:$C,'monthly-regional'!$B52,Data!$A:$A,'monthly-regional'!F$8)</f>
        <v>682.4329863808332</v>
      </c>
      <c r="G52" s="27">
        <f>SUMIFS(Data!$F:$F,Data!$C:$C,'monthly-regional'!$B52,Data!$A:$A,'monthly-regional'!G$8)</f>
        <v>496.53193306476589</v>
      </c>
      <c r="H52" s="27">
        <f>SUMIFS(Data!$F:$F,Data!$C:$C,'monthly-regional'!$B52,Data!$A:$A,'monthly-regional'!H$8)</f>
        <v>401.57197407260281</v>
      </c>
      <c r="I52" s="27">
        <f>SUMIFS(Data!$F:$F,Data!$C:$C,'monthly-regional'!$B52,Data!$A:$A,'monthly-regional'!I$8)</f>
        <v>263.70875661558063</v>
      </c>
      <c r="J52" s="27">
        <f>SUMIFS(Data!$F:$F,Data!$C:$C,'monthly-regional'!$B52,Data!$A:$A,'monthly-regional'!J$8)</f>
        <v>435.67325553522534</v>
      </c>
      <c r="K52" s="27">
        <f>SUMIFS(Data!$F:$F,Data!$C:$C,'monthly-regional'!$B52,Data!$A:$A,'monthly-regional'!K$8)</f>
        <v>267.73253564265042</v>
      </c>
      <c r="L52" s="27">
        <f>SUMIFS(Data!$F:$F,Data!$C:$C,'monthly-regional'!$B52,Data!$A:$A,'monthly-regional'!L$8)</f>
        <v>348.62415102434682</v>
      </c>
      <c r="M52" s="27">
        <f>SUMIFS(Data!$F:$F,Data!$C:$C,'monthly-regional'!$B52,Data!$A:$A,'monthly-regional'!M$8)</f>
        <v>142.84201691507485</v>
      </c>
      <c r="N52" s="27">
        <f>SUMIFS(Data!$F:$F,Data!$C:$C,'monthly-regional'!$B52,Data!$A:$A,'monthly-regional'!N$8)</f>
        <v>544.90610889612833</v>
      </c>
      <c r="O52" s="27">
        <f>SUMIFS(Data!$F:$F,Data!$C:$C,'monthly-regional'!$B52,Data!$A:$A,'monthly-regional'!O$8)</f>
        <v>560.06030062379648</v>
      </c>
      <c r="P52" s="27">
        <f t="shared" si="4"/>
        <v>5024.5175398801111</v>
      </c>
      <c r="S52"/>
    </row>
    <row r="53" spans="2:19" x14ac:dyDescent="0.25">
      <c r="B53" s="33" t="s">
        <v>16</v>
      </c>
      <c r="C53" s="37"/>
      <c r="D53" s="27">
        <f>SUMIFS(Data!$F:$F,Data!$C:$C,'monthly-regional'!$B53,Data!$A:$A,'monthly-regional'!D$8)</f>
        <v>181.78917791986061</v>
      </c>
      <c r="E53" s="27">
        <f>SUMIFS(Data!$F:$F,Data!$C:$C,'monthly-regional'!$B53,Data!$A:$A,'monthly-regional'!E$8)</f>
        <v>29.939512393844538</v>
      </c>
      <c r="F53" s="27">
        <f>SUMIFS(Data!$F:$F,Data!$C:$C,'monthly-regional'!$B53,Data!$A:$A,'monthly-regional'!F$8)</f>
        <v>215.21934545069954</v>
      </c>
      <c r="G53" s="27">
        <f>SUMIFS(Data!$F:$F,Data!$C:$C,'monthly-regional'!$B53,Data!$A:$A,'monthly-regional'!G$8)</f>
        <v>1870.6578716266933</v>
      </c>
      <c r="H53" s="27">
        <f>SUMIFS(Data!$F:$F,Data!$C:$C,'monthly-regional'!$B53,Data!$A:$A,'monthly-regional'!H$8)</f>
        <v>68.794082372669266</v>
      </c>
      <c r="I53" s="27">
        <f>SUMIFS(Data!$F:$F,Data!$C:$C,'monthly-regional'!$B53,Data!$A:$A,'monthly-regional'!I$8)</f>
        <v>0.43176477676500002</v>
      </c>
      <c r="J53" s="27">
        <f>SUMIFS(Data!$F:$F,Data!$C:$C,'monthly-regional'!$B53,Data!$A:$A,'monthly-regional'!J$8)</f>
        <v>478.24832927641717</v>
      </c>
      <c r="K53" s="27">
        <f>SUMIFS(Data!$F:$F,Data!$C:$C,'monthly-regional'!$B53,Data!$A:$A,'monthly-regional'!K$8)</f>
        <v>1289.0947645747922</v>
      </c>
      <c r="L53" s="27">
        <f>SUMIFS(Data!$F:$F,Data!$C:$C,'monthly-regional'!$B53,Data!$A:$A,'monthly-regional'!L$8)</f>
        <v>17.755409023208035</v>
      </c>
      <c r="M53" s="27">
        <f>SUMIFS(Data!$F:$F,Data!$C:$C,'monthly-regional'!$B53,Data!$A:$A,'monthly-regional'!M$8)</f>
        <v>205.43028105744401</v>
      </c>
      <c r="N53" s="27">
        <f>SUMIFS(Data!$F:$F,Data!$C:$C,'monthly-regional'!$B53,Data!$A:$A,'monthly-regional'!N$8)</f>
        <v>345.64689597928231</v>
      </c>
      <c r="O53" s="27">
        <f>SUMIFS(Data!$F:$F,Data!$C:$C,'monthly-regional'!$B53,Data!$A:$A,'monthly-regional'!O$8)</f>
        <v>121.74898905620555</v>
      </c>
      <c r="P53" s="27">
        <f t="shared" si="4"/>
        <v>4824.7564235078808</v>
      </c>
      <c r="S53"/>
    </row>
    <row r="54" spans="2:19" x14ac:dyDescent="0.25">
      <c r="B54" s="33" t="s">
        <v>11</v>
      </c>
      <c r="C54" s="38"/>
      <c r="D54" s="27">
        <f>SUMIFS(Data!$F:$F,Data!$C:$C,'monthly-regional'!$B54,Data!$A:$A,'monthly-regional'!D$8)</f>
        <v>2104.5391796901627</v>
      </c>
      <c r="E54" s="27">
        <f>SUMIFS(Data!$F:$F,Data!$C:$C,'monthly-regional'!$B54,Data!$A:$A,'monthly-regional'!E$8)</f>
        <v>74.079142946831183</v>
      </c>
      <c r="F54" s="27">
        <f>SUMIFS(Data!$F:$F,Data!$C:$C,'monthly-regional'!$B54,Data!$A:$A,'monthly-regional'!F$8)</f>
        <v>483.16451676750569</v>
      </c>
      <c r="G54" s="27">
        <f>SUMIFS(Data!$F:$F,Data!$C:$C,'monthly-regional'!$B54,Data!$A:$A,'monthly-regional'!G$8)</f>
        <v>1512.687720024704</v>
      </c>
      <c r="H54" s="27">
        <f>SUMIFS(Data!$F:$F,Data!$C:$C,'monthly-regional'!$B54,Data!$A:$A,'monthly-regional'!H$8)</f>
        <v>1146.8696384293146</v>
      </c>
      <c r="I54" s="27">
        <f>SUMIFS(Data!$F:$F,Data!$C:$C,'monthly-regional'!$B54,Data!$A:$A,'monthly-regional'!I$8)</f>
        <v>232.80562949047075</v>
      </c>
      <c r="J54" s="27">
        <f>SUMIFS(Data!$F:$F,Data!$C:$C,'monthly-regional'!$B54,Data!$A:$A,'monthly-regional'!J$8)</f>
        <v>567.22044759236144</v>
      </c>
      <c r="K54" s="27">
        <f>SUMIFS(Data!$F:$F,Data!$C:$C,'monthly-regional'!$B54,Data!$A:$A,'monthly-regional'!K$8)</f>
        <v>509.93620724659684</v>
      </c>
      <c r="L54" s="27">
        <f>SUMIFS(Data!$F:$F,Data!$C:$C,'monthly-regional'!$B54,Data!$A:$A,'monthly-regional'!L$8)</f>
        <v>1480.7896947660151</v>
      </c>
      <c r="M54" s="27">
        <f>SUMIFS(Data!$F:$F,Data!$C:$C,'monthly-regional'!$B54,Data!$A:$A,'monthly-regional'!M$8)</f>
        <v>1432.0780993607339</v>
      </c>
      <c r="N54" s="27">
        <f>SUMIFS(Data!$F:$F,Data!$C:$C,'monthly-regional'!$B54,Data!$A:$A,'monthly-regional'!N$8)</f>
        <v>211.14164105108074</v>
      </c>
      <c r="O54" s="27">
        <f>SUMIFS(Data!$F:$F,Data!$C:$C,'monthly-regional'!$B54,Data!$A:$A,'monthly-regional'!O$8)</f>
        <v>248.04109537277571</v>
      </c>
      <c r="P54" s="27">
        <f t="shared" si="4"/>
        <v>10003.353012738551</v>
      </c>
      <c r="S54"/>
    </row>
    <row r="55" spans="2:19" x14ac:dyDescent="0.25">
      <c r="B55" s="33" t="s">
        <v>14</v>
      </c>
      <c r="C55" s="38"/>
      <c r="D55" s="27">
        <f>SUMIFS(Data!$F:$F,Data!$C:$C,'monthly-regional'!$B55,Data!$A:$A,'monthly-regional'!D$8)</f>
        <v>1368.2636918363364</v>
      </c>
      <c r="E55" s="27">
        <f>SUMIFS(Data!$F:$F,Data!$C:$C,'monthly-regional'!$B55,Data!$A:$A,'monthly-regional'!E$8)</f>
        <v>1460.7196613479484</v>
      </c>
      <c r="F55" s="27">
        <f>SUMIFS(Data!$F:$F,Data!$C:$C,'monthly-regional'!$B55,Data!$A:$A,'monthly-regional'!F$8)</f>
        <v>215.36447387210234</v>
      </c>
      <c r="G55" s="27">
        <f>SUMIFS(Data!$F:$F,Data!$C:$C,'monthly-regional'!$B55,Data!$A:$A,'monthly-regional'!G$8)</f>
        <v>221.1236757029221</v>
      </c>
      <c r="H55" s="27">
        <f>SUMIFS(Data!$F:$F,Data!$C:$C,'monthly-regional'!$B55,Data!$A:$A,'monthly-regional'!H$8)</f>
        <v>2168.0161453113378</v>
      </c>
      <c r="I55" s="27">
        <f>SUMIFS(Data!$F:$F,Data!$C:$C,'monthly-regional'!$B55,Data!$A:$A,'monthly-regional'!I$8)</f>
        <v>2058.6088493521402</v>
      </c>
      <c r="J55" s="27">
        <f>SUMIFS(Data!$F:$F,Data!$C:$C,'monthly-regional'!$B55,Data!$A:$A,'monthly-regional'!J$8)</f>
        <v>75.960020681484778</v>
      </c>
      <c r="K55" s="27">
        <f>SUMIFS(Data!$F:$F,Data!$C:$C,'monthly-regional'!$B55,Data!$A:$A,'monthly-regional'!K$8)</f>
        <v>521.0838643359167</v>
      </c>
      <c r="L55" s="27">
        <f>SUMIFS(Data!$F:$F,Data!$C:$C,'monthly-regional'!$B55,Data!$A:$A,'monthly-regional'!L$8)</f>
        <v>1750.0825531013875</v>
      </c>
      <c r="M55" s="27">
        <f>SUMIFS(Data!$F:$F,Data!$C:$C,'monthly-regional'!$B55,Data!$A:$A,'monthly-regional'!M$8)</f>
        <v>1187.2356505479447</v>
      </c>
      <c r="N55" s="27">
        <f>SUMIFS(Data!$F:$F,Data!$C:$C,'monthly-regional'!$B55,Data!$A:$A,'monthly-regional'!N$8)</f>
        <v>221.71964713378165</v>
      </c>
      <c r="O55" s="27">
        <f>SUMIFS(Data!$F:$F,Data!$C:$C,'monthly-regional'!$B55,Data!$A:$A,'monthly-regional'!O$8)</f>
        <v>568.70709704512524</v>
      </c>
      <c r="P55" s="27">
        <f t="shared" si="4"/>
        <v>11816.885330268427</v>
      </c>
      <c r="S55"/>
    </row>
    <row r="56" spans="2:19" x14ac:dyDescent="0.25">
      <c r="B56" s="33" t="s">
        <v>15</v>
      </c>
      <c r="C56" s="38"/>
      <c r="D56" s="27">
        <f>SUMIFS(Data!$F:$F,Data!$C:$C,'monthly-regional'!$B56,Data!$A:$A,'monthly-regional'!D$8)</f>
        <v>210.99935828499954</v>
      </c>
      <c r="E56" s="27">
        <f>SUMIFS(Data!$F:$F,Data!$C:$C,'monthly-regional'!$B56,Data!$A:$A,'monthly-regional'!E$8)</f>
        <v>2073.9902489774208</v>
      </c>
      <c r="F56" s="27">
        <f>SUMIFS(Data!$F:$F,Data!$C:$C,'monthly-regional'!$B56,Data!$A:$A,'monthly-regional'!F$8)</f>
        <v>72.639714306545187</v>
      </c>
      <c r="G56" s="27">
        <f>SUMIFS(Data!$F:$F,Data!$C:$C,'monthly-regional'!$B56,Data!$A:$A,'monthly-regional'!G$8)</f>
        <v>1.2983081853560001</v>
      </c>
      <c r="H56" s="27">
        <f>SUMIFS(Data!$F:$F,Data!$C:$C,'monthly-regional'!$B56,Data!$A:$A,'monthly-regional'!H$8)</f>
        <v>457.18799522636692</v>
      </c>
      <c r="I56" s="27">
        <f>SUMIFS(Data!$F:$F,Data!$C:$C,'monthly-regional'!$B56,Data!$A:$A,'monthly-regional'!I$8)</f>
        <v>1142.4454519075682</v>
      </c>
      <c r="J56" s="27">
        <f>SUMIFS(Data!$F:$F,Data!$C:$C,'monthly-regional'!$B56,Data!$A:$A,'monthly-regional'!J$8)</f>
        <v>17.274872723956076</v>
      </c>
      <c r="K56" s="27">
        <f>SUMIFS(Data!$F:$F,Data!$C:$C,'monthly-regional'!$B56,Data!$A:$A,'monthly-regional'!K$8)</f>
        <v>237.46610623694716</v>
      </c>
      <c r="L56" s="27">
        <f>SUMIFS(Data!$F:$F,Data!$C:$C,'monthly-regional'!$B56,Data!$A:$A,'monthly-regional'!L$8)</f>
        <v>346.16292373808182</v>
      </c>
      <c r="M56" s="27">
        <f>SUMIFS(Data!$F:$F,Data!$C:$C,'monthly-regional'!$B56,Data!$A:$A,'monthly-regional'!M$8)</f>
        <v>117.97477039546318</v>
      </c>
      <c r="N56" s="27">
        <f>SUMIFS(Data!$F:$F,Data!$C:$C,'monthly-regional'!$B56,Data!$A:$A,'monthly-regional'!N$8)</f>
        <v>1250.2889214408733</v>
      </c>
      <c r="O56" s="27">
        <f>SUMIFS(Data!$F:$F,Data!$C:$C,'monthly-regional'!$B56,Data!$A:$A,'monthly-regional'!O$8)</f>
        <v>187.60493077384996</v>
      </c>
      <c r="P56" s="27">
        <f t="shared" si="4"/>
        <v>6115.3336021974292</v>
      </c>
      <c r="S56"/>
    </row>
    <row r="57" spans="2:19" ht="15.75" thickBot="1" x14ac:dyDescent="0.3">
      <c r="B57" s="34"/>
      <c r="C57" s="39" t="s">
        <v>56</v>
      </c>
      <c r="D57" s="29">
        <f>SUM(D48:D56)</f>
        <v>5017.0011166888844</v>
      </c>
      <c r="E57" s="29">
        <f t="shared" ref="E57:P57" si="5">SUM(E48:E56)</f>
        <v>6230.1063491837012</v>
      </c>
      <c r="F57" s="29">
        <f t="shared" si="5"/>
        <v>6229.0863491837008</v>
      </c>
      <c r="G57" s="29">
        <f t="shared" si="5"/>
        <v>4539.0458013420484</v>
      </c>
      <c r="H57" s="29">
        <f t="shared" si="5"/>
        <v>4804.4980914091511</v>
      </c>
      <c r="I57" s="29">
        <f t="shared" si="5"/>
        <v>4818.6887334174307</v>
      </c>
      <c r="J57" s="29">
        <f t="shared" si="5"/>
        <v>6255.7756036555802</v>
      </c>
      <c r="K57" s="29">
        <f t="shared" si="5"/>
        <v>4581.8677005716372</v>
      </c>
      <c r="L57" s="29">
        <f t="shared" si="5"/>
        <v>4395.5171793129084</v>
      </c>
      <c r="M57" s="29">
        <f t="shared" si="5"/>
        <v>4144.8390338361041</v>
      </c>
      <c r="N57" s="29">
        <f t="shared" si="5"/>
        <v>6106.9474011604925</v>
      </c>
      <c r="O57" s="29">
        <f t="shared" si="5"/>
        <v>5165.1278073066078</v>
      </c>
      <c r="P57" s="43">
        <f t="shared" si="5"/>
        <v>62288.501167068251</v>
      </c>
      <c r="S57"/>
    </row>
    <row r="58" spans="2:19" x14ac:dyDescent="0.25">
      <c r="C58" s="30"/>
      <c r="S58"/>
    </row>
    <row r="59" spans="2:19" x14ac:dyDescent="0.25">
      <c r="C59" s="30"/>
      <c r="S59"/>
    </row>
    <row r="60" spans="2:19" x14ac:dyDescent="0.25">
      <c r="C60" s="30"/>
      <c r="S60"/>
    </row>
    <row r="61" spans="2:19" x14ac:dyDescent="0.25">
      <c r="C61" s="30"/>
      <c r="S61"/>
    </row>
    <row r="62" spans="2:19" x14ac:dyDescent="0.25">
      <c r="C62" s="30"/>
      <c r="S62"/>
    </row>
    <row r="63" spans="2:19" x14ac:dyDescent="0.25">
      <c r="C63" s="30"/>
      <c r="S63"/>
    </row>
    <row r="64" spans="2:19" x14ac:dyDescent="0.25">
      <c r="C64" s="30"/>
      <c r="S64"/>
    </row>
    <row r="65" spans="3:19" x14ac:dyDescent="0.25">
      <c r="C65" s="30"/>
      <c r="S65"/>
    </row>
    <row r="66" spans="3:19" x14ac:dyDescent="0.25">
      <c r="C66" s="30"/>
      <c r="S66"/>
    </row>
    <row r="67" spans="3:19" x14ac:dyDescent="0.25">
      <c r="C67" s="30"/>
      <c r="S67"/>
    </row>
    <row r="68" spans="3:19" x14ac:dyDescent="0.25">
      <c r="C68" s="30"/>
      <c r="S68"/>
    </row>
    <row r="69" spans="3:19" x14ac:dyDescent="0.25">
      <c r="C69" s="30"/>
      <c r="S69"/>
    </row>
    <row r="70" spans="3:19" x14ac:dyDescent="0.25">
      <c r="C70" s="30"/>
      <c r="S70"/>
    </row>
    <row r="71" spans="3:19" x14ac:dyDescent="0.25">
      <c r="C71" s="30"/>
      <c r="S71"/>
    </row>
    <row r="72" spans="3:19" x14ac:dyDescent="0.25">
      <c r="C72" s="30"/>
      <c r="S72"/>
    </row>
    <row r="73" spans="3:19" x14ac:dyDescent="0.25">
      <c r="C73" s="30"/>
      <c r="S73"/>
    </row>
    <row r="74" spans="3:19" x14ac:dyDescent="0.25">
      <c r="C74" s="30"/>
      <c r="S74"/>
    </row>
    <row r="75" spans="3:19" x14ac:dyDescent="0.25">
      <c r="C75" s="30"/>
      <c r="S75"/>
    </row>
    <row r="76" spans="3:19" x14ac:dyDescent="0.25">
      <c r="C76" s="30"/>
      <c r="S76"/>
    </row>
    <row r="77" spans="3:19" x14ac:dyDescent="0.25">
      <c r="C77" s="30"/>
      <c r="S77"/>
    </row>
    <row r="78" spans="3:19" x14ac:dyDescent="0.25">
      <c r="C78" s="30"/>
      <c r="S78"/>
    </row>
    <row r="79" spans="3:19" x14ac:dyDescent="0.25">
      <c r="C79" s="30"/>
      <c r="S79"/>
    </row>
    <row r="80" spans="3:19" x14ac:dyDescent="0.25">
      <c r="C80" s="30"/>
      <c r="S80"/>
    </row>
    <row r="81" spans="3:19" x14ac:dyDescent="0.25">
      <c r="C81" s="30"/>
      <c r="S81"/>
    </row>
    <row r="82" spans="3:19" x14ac:dyDescent="0.25">
      <c r="C82" s="30"/>
      <c r="S82"/>
    </row>
    <row r="83" spans="3:19" x14ac:dyDescent="0.25">
      <c r="C83" s="30"/>
      <c r="S83"/>
    </row>
    <row r="84" spans="3:19" x14ac:dyDescent="0.25">
      <c r="C84" s="30"/>
      <c r="S84"/>
    </row>
    <row r="85" spans="3:19" x14ac:dyDescent="0.25">
      <c r="C85" s="30"/>
      <c r="S85"/>
    </row>
    <row r="86" spans="3:19" x14ac:dyDescent="0.25">
      <c r="C86" s="30"/>
      <c r="S86"/>
    </row>
    <row r="87" spans="3:19" x14ac:dyDescent="0.25">
      <c r="C87" s="30"/>
      <c r="S87"/>
    </row>
    <row r="88" spans="3:19" x14ac:dyDescent="0.25">
      <c r="C88" s="30"/>
      <c r="S88"/>
    </row>
    <row r="89" spans="3:19" x14ac:dyDescent="0.25">
      <c r="C89" s="30"/>
      <c r="S89"/>
    </row>
    <row r="90" spans="3:19" x14ac:dyDescent="0.25">
      <c r="C90" s="30"/>
      <c r="S90"/>
    </row>
    <row r="91" spans="3:19" x14ac:dyDescent="0.25">
      <c r="C91" s="30"/>
      <c r="S91"/>
    </row>
    <row r="92" spans="3:19" x14ac:dyDescent="0.25">
      <c r="C92" s="30"/>
      <c r="S92"/>
    </row>
    <row r="93" spans="3:19" x14ac:dyDescent="0.25">
      <c r="C93" s="30"/>
      <c r="S93"/>
    </row>
    <row r="94" spans="3:19" x14ac:dyDescent="0.25">
      <c r="C94" s="30"/>
      <c r="S94"/>
    </row>
    <row r="95" spans="3:19" x14ac:dyDescent="0.25">
      <c r="C95" s="30"/>
      <c r="S95"/>
    </row>
    <row r="96" spans="3:19" x14ac:dyDescent="0.25">
      <c r="C96" s="30"/>
      <c r="S96"/>
    </row>
    <row r="97" spans="3:19" x14ac:dyDescent="0.25">
      <c r="C97" s="30"/>
      <c r="S97"/>
    </row>
    <row r="98" spans="3:19" x14ac:dyDescent="0.25">
      <c r="C98" s="30"/>
      <c r="S98"/>
    </row>
    <row r="99" spans="3:19" x14ac:dyDescent="0.25">
      <c r="C99" s="30"/>
      <c r="S99"/>
    </row>
    <row r="100" spans="3:19" x14ac:dyDescent="0.25">
      <c r="C100" s="30"/>
      <c r="S100"/>
    </row>
    <row r="101" spans="3:19" x14ac:dyDescent="0.25">
      <c r="C101" s="30"/>
      <c r="S101"/>
    </row>
    <row r="102" spans="3:19" x14ac:dyDescent="0.25">
      <c r="C102" s="30"/>
      <c r="S102"/>
    </row>
    <row r="103" spans="3:19" x14ac:dyDescent="0.25">
      <c r="C103" s="30"/>
      <c r="S103"/>
    </row>
    <row r="104" spans="3:19" x14ac:dyDescent="0.25">
      <c r="C104" s="30"/>
      <c r="S104"/>
    </row>
    <row r="105" spans="3:19" x14ac:dyDescent="0.25">
      <c r="C105" s="30"/>
      <c r="S105"/>
    </row>
    <row r="106" spans="3:19" x14ac:dyDescent="0.25">
      <c r="C106" s="30"/>
      <c r="S106"/>
    </row>
    <row r="107" spans="3:19" x14ac:dyDescent="0.25">
      <c r="C107" s="30"/>
      <c r="S107"/>
    </row>
    <row r="108" spans="3:19" x14ac:dyDescent="0.25">
      <c r="C108" s="30"/>
      <c r="S108"/>
    </row>
    <row r="109" spans="3:19" x14ac:dyDescent="0.25">
      <c r="C109" s="30"/>
      <c r="S109"/>
    </row>
    <row r="110" spans="3:19" x14ac:dyDescent="0.25">
      <c r="C110" s="30"/>
      <c r="S110"/>
    </row>
    <row r="111" spans="3:19" x14ac:dyDescent="0.25">
      <c r="C111" s="30"/>
      <c r="S111"/>
    </row>
    <row r="112" spans="3:19" x14ac:dyDescent="0.25">
      <c r="C112" s="30"/>
      <c r="S112"/>
    </row>
    <row r="113" spans="3:19" x14ac:dyDescent="0.25">
      <c r="C113" s="30"/>
      <c r="S113"/>
    </row>
    <row r="114" spans="3:19" x14ac:dyDescent="0.25">
      <c r="C114" s="30"/>
      <c r="S114"/>
    </row>
    <row r="115" spans="3:19" x14ac:dyDescent="0.25">
      <c r="C115" s="30"/>
      <c r="S115"/>
    </row>
    <row r="116" spans="3:19" x14ac:dyDescent="0.25">
      <c r="C116" s="30"/>
      <c r="S116"/>
    </row>
    <row r="117" spans="3:19" x14ac:dyDescent="0.25">
      <c r="C117" s="30"/>
      <c r="S117"/>
    </row>
    <row r="118" spans="3:19" x14ac:dyDescent="0.25">
      <c r="C118" s="30"/>
      <c r="S118"/>
    </row>
    <row r="119" spans="3:19" x14ac:dyDescent="0.25">
      <c r="C119" s="30"/>
      <c r="S119"/>
    </row>
    <row r="120" spans="3:19" x14ac:dyDescent="0.25">
      <c r="C120" s="30"/>
      <c r="S120"/>
    </row>
    <row r="121" spans="3:19" x14ac:dyDescent="0.25">
      <c r="C121" s="30"/>
      <c r="S121"/>
    </row>
    <row r="122" spans="3:19" x14ac:dyDescent="0.25">
      <c r="C122" s="30"/>
      <c r="S122"/>
    </row>
    <row r="123" spans="3:19" x14ac:dyDescent="0.25">
      <c r="C123" s="30"/>
      <c r="S123"/>
    </row>
    <row r="124" spans="3:19" x14ac:dyDescent="0.25">
      <c r="C124" s="30"/>
      <c r="S124"/>
    </row>
    <row r="125" spans="3:19" x14ac:dyDescent="0.25">
      <c r="C125" s="30"/>
      <c r="S125"/>
    </row>
    <row r="126" spans="3:19" x14ac:dyDescent="0.25">
      <c r="C126" s="30"/>
      <c r="S126"/>
    </row>
    <row r="127" spans="3:19" x14ac:dyDescent="0.25">
      <c r="C127" s="30"/>
      <c r="S127"/>
    </row>
    <row r="128" spans="3:19" x14ac:dyDescent="0.25">
      <c r="C128" s="30"/>
      <c r="S128"/>
    </row>
    <row r="129" spans="3:19" x14ac:dyDescent="0.25">
      <c r="C129" s="30"/>
      <c r="S129"/>
    </row>
    <row r="130" spans="3:19" x14ac:dyDescent="0.25">
      <c r="C130" s="30"/>
      <c r="S130"/>
    </row>
    <row r="131" spans="3:19" x14ac:dyDescent="0.25">
      <c r="C131" s="30"/>
      <c r="S131"/>
    </row>
    <row r="132" spans="3:19" x14ac:dyDescent="0.25">
      <c r="C132" s="30"/>
      <c r="S132"/>
    </row>
    <row r="133" spans="3:19" x14ac:dyDescent="0.25">
      <c r="C133" s="30"/>
      <c r="S133"/>
    </row>
    <row r="134" spans="3:19" x14ac:dyDescent="0.25">
      <c r="C134" s="30"/>
      <c r="S134"/>
    </row>
    <row r="135" spans="3:19" x14ac:dyDescent="0.25">
      <c r="C135" s="30"/>
      <c r="S135"/>
    </row>
    <row r="136" spans="3:19" x14ac:dyDescent="0.25">
      <c r="C136" s="30"/>
      <c r="S136"/>
    </row>
    <row r="137" spans="3:19" x14ac:dyDescent="0.25">
      <c r="C137" s="30"/>
      <c r="S137"/>
    </row>
    <row r="138" spans="3:19" x14ac:dyDescent="0.25">
      <c r="C138" s="30"/>
      <c r="S138"/>
    </row>
    <row r="139" spans="3:19" x14ac:dyDescent="0.25">
      <c r="C139" s="30"/>
      <c r="S139"/>
    </row>
    <row r="140" spans="3:19" x14ac:dyDescent="0.25">
      <c r="C140" s="30"/>
      <c r="S140"/>
    </row>
    <row r="141" spans="3:19" x14ac:dyDescent="0.25">
      <c r="C141" s="30"/>
      <c r="S141"/>
    </row>
    <row r="142" spans="3:19" x14ac:dyDescent="0.25">
      <c r="C142" s="30"/>
      <c r="S142"/>
    </row>
    <row r="143" spans="3:19" x14ac:dyDescent="0.25">
      <c r="C143" s="30"/>
      <c r="S143"/>
    </row>
    <row r="144" spans="3:19" x14ac:dyDescent="0.25">
      <c r="C144" s="30"/>
      <c r="S144"/>
    </row>
    <row r="145" spans="3:19" x14ac:dyDescent="0.25">
      <c r="C145" s="30"/>
      <c r="S145"/>
    </row>
    <row r="146" spans="3:19" x14ac:dyDescent="0.25">
      <c r="C146" s="30"/>
      <c r="S146"/>
    </row>
    <row r="147" spans="3:19" x14ac:dyDescent="0.25">
      <c r="C147" s="30"/>
      <c r="S147"/>
    </row>
    <row r="148" spans="3:19" x14ac:dyDescent="0.25">
      <c r="C148" s="30"/>
      <c r="S148"/>
    </row>
    <row r="149" spans="3:19" x14ac:dyDescent="0.25">
      <c r="C149" s="30"/>
      <c r="S149"/>
    </row>
    <row r="150" spans="3:19" x14ac:dyDescent="0.25">
      <c r="C150" s="30"/>
      <c r="S150"/>
    </row>
    <row r="151" spans="3:19" x14ac:dyDescent="0.25">
      <c r="C151" s="30"/>
      <c r="S151"/>
    </row>
    <row r="152" spans="3:19" x14ac:dyDescent="0.25">
      <c r="C152" s="30"/>
      <c r="S152"/>
    </row>
    <row r="153" spans="3:19" x14ac:dyDescent="0.25">
      <c r="C153" s="30"/>
      <c r="S153"/>
    </row>
    <row r="154" spans="3:19" x14ac:dyDescent="0.25">
      <c r="C154" s="30"/>
      <c r="S154"/>
    </row>
    <row r="155" spans="3:19" x14ac:dyDescent="0.25">
      <c r="C155" s="30"/>
      <c r="S155"/>
    </row>
    <row r="156" spans="3:19" x14ac:dyDescent="0.25">
      <c r="C156" s="30"/>
      <c r="S156"/>
    </row>
    <row r="157" spans="3:19" x14ac:dyDescent="0.25">
      <c r="C157" s="30"/>
      <c r="S157"/>
    </row>
    <row r="158" spans="3:19" x14ac:dyDescent="0.25">
      <c r="C158" s="30"/>
      <c r="S158"/>
    </row>
    <row r="159" spans="3:19" x14ac:dyDescent="0.25">
      <c r="C159" s="30"/>
      <c r="S159"/>
    </row>
    <row r="160" spans="3:19" x14ac:dyDescent="0.25">
      <c r="C160" s="30"/>
      <c r="S160"/>
    </row>
    <row r="161" spans="3:19" x14ac:dyDescent="0.25">
      <c r="C161" s="30"/>
      <c r="S161"/>
    </row>
    <row r="162" spans="3:19" x14ac:dyDescent="0.25">
      <c r="C162" s="30"/>
      <c r="S162"/>
    </row>
    <row r="163" spans="3:19" x14ac:dyDescent="0.25">
      <c r="C163" s="30"/>
      <c r="S163"/>
    </row>
    <row r="164" spans="3:19" x14ac:dyDescent="0.25">
      <c r="C164" s="30"/>
      <c r="S164"/>
    </row>
    <row r="165" spans="3:19" x14ac:dyDescent="0.25">
      <c r="C165" s="30"/>
      <c r="S165"/>
    </row>
    <row r="166" spans="3:19" x14ac:dyDescent="0.25">
      <c r="C166" s="30"/>
      <c r="S166"/>
    </row>
    <row r="167" spans="3:19" x14ac:dyDescent="0.25">
      <c r="C167" s="30"/>
      <c r="S167"/>
    </row>
    <row r="168" spans="3:19" x14ac:dyDescent="0.25">
      <c r="C168" s="30"/>
      <c r="S168"/>
    </row>
    <row r="169" spans="3:19" x14ac:dyDescent="0.25">
      <c r="C169" s="30"/>
      <c r="S169"/>
    </row>
    <row r="170" spans="3:19" x14ac:dyDescent="0.25">
      <c r="C170" s="30"/>
      <c r="S170"/>
    </row>
    <row r="171" spans="3:19" x14ac:dyDescent="0.25">
      <c r="C171" s="30"/>
      <c r="S171"/>
    </row>
    <row r="172" spans="3:19" x14ac:dyDescent="0.25">
      <c r="C172" s="30"/>
      <c r="S172"/>
    </row>
    <row r="173" spans="3:19" x14ac:dyDescent="0.25">
      <c r="C173" s="30"/>
      <c r="S173"/>
    </row>
    <row r="174" spans="3:19" x14ac:dyDescent="0.25">
      <c r="C174" s="30"/>
      <c r="S174"/>
    </row>
    <row r="175" spans="3:19" x14ac:dyDescent="0.25">
      <c r="C175" s="30"/>
      <c r="S175"/>
    </row>
    <row r="176" spans="3:19" x14ac:dyDescent="0.25">
      <c r="C176" s="30"/>
      <c r="S176"/>
    </row>
    <row r="177" spans="3:19" x14ac:dyDescent="0.25">
      <c r="C177" s="30"/>
      <c r="S177"/>
    </row>
    <row r="178" spans="3:19" x14ac:dyDescent="0.25">
      <c r="C178" s="30"/>
      <c r="S178"/>
    </row>
    <row r="179" spans="3:19" x14ac:dyDescent="0.25">
      <c r="C179" s="30"/>
      <c r="S179"/>
    </row>
    <row r="180" spans="3:19" x14ac:dyDescent="0.25">
      <c r="C180" s="30"/>
      <c r="S180"/>
    </row>
    <row r="181" spans="3:19" x14ac:dyDescent="0.25">
      <c r="C181" s="30"/>
      <c r="S181"/>
    </row>
    <row r="182" spans="3:19" x14ac:dyDescent="0.25">
      <c r="C182" s="30"/>
      <c r="S182"/>
    </row>
    <row r="183" spans="3:19" x14ac:dyDescent="0.25">
      <c r="C183" s="30"/>
      <c r="S183"/>
    </row>
    <row r="184" spans="3:19" x14ac:dyDescent="0.25">
      <c r="C184" s="30"/>
      <c r="S184"/>
    </row>
    <row r="185" spans="3:19" x14ac:dyDescent="0.25">
      <c r="C185" s="30"/>
      <c r="S185"/>
    </row>
    <row r="186" spans="3:19" x14ac:dyDescent="0.25">
      <c r="C186" s="30"/>
      <c r="S186"/>
    </row>
    <row r="187" spans="3:19" x14ac:dyDescent="0.25">
      <c r="C187" s="30"/>
      <c r="S187"/>
    </row>
    <row r="188" spans="3:19" x14ac:dyDescent="0.25">
      <c r="C188" s="30"/>
      <c r="S188"/>
    </row>
    <row r="189" spans="3:19" x14ac:dyDescent="0.25">
      <c r="C189" s="30"/>
      <c r="S189"/>
    </row>
    <row r="190" spans="3:19" x14ac:dyDescent="0.25">
      <c r="C190" s="30"/>
      <c r="S190"/>
    </row>
    <row r="191" spans="3:19" x14ac:dyDescent="0.25">
      <c r="C191" s="30"/>
      <c r="S191"/>
    </row>
    <row r="192" spans="3:19" x14ac:dyDescent="0.25">
      <c r="C192" s="30"/>
      <c r="S192"/>
    </row>
    <row r="193" spans="3:19" x14ac:dyDescent="0.25">
      <c r="C193" s="30"/>
      <c r="S193"/>
    </row>
    <row r="194" spans="3:19" x14ac:dyDescent="0.25">
      <c r="C194" s="30"/>
      <c r="S194"/>
    </row>
    <row r="195" spans="3:19" x14ac:dyDescent="0.25">
      <c r="C195" s="30"/>
      <c r="S195"/>
    </row>
    <row r="196" spans="3:19" x14ac:dyDescent="0.25">
      <c r="C196" s="30"/>
      <c r="S196"/>
    </row>
    <row r="197" spans="3:19" x14ac:dyDescent="0.25">
      <c r="C197" s="30"/>
      <c r="S197"/>
    </row>
    <row r="198" spans="3:19" x14ac:dyDescent="0.25">
      <c r="C198" s="30"/>
      <c r="S198"/>
    </row>
    <row r="199" spans="3:19" x14ac:dyDescent="0.25">
      <c r="C199" s="30"/>
      <c r="S199"/>
    </row>
    <row r="200" spans="3:19" x14ac:dyDescent="0.25">
      <c r="C200" s="30"/>
      <c r="S200"/>
    </row>
    <row r="201" spans="3:19" x14ac:dyDescent="0.25">
      <c r="C201" s="30"/>
      <c r="S201"/>
    </row>
    <row r="202" spans="3:19" x14ac:dyDescent="0.25">
      <c r="C202" s="30"/>
      <c r="S202"/>
    </row>
    <row r="203" spans="3:19" x14ac:dyDescent="0.25">
      <c r="C203" s="30"/>
      <c r="S203"/>
    </row>
    <row r="204" spans="3:19" x14ac:dyDescent="0.25">
      <c r="C204" s="30"/>
      <c r="S204"/>
    </row>
    <row r="205" spans="3:19" x14ac:dyDescent="0.25">
      <c r="C205" s="30"/>
      <c r="S205"/>
    </row>
    <row r="206" spans="3:19" x14ac:dyDescent="0.25">
      <c r="C206" s="30"/>
      <c r="S206"/>
    </row>
    <row r="207" spans="3:19" x14ac:dyDescent="0.25">
      <c r="C207" s="30"/>
      <c r="S207"/>
    </row>
    <row r="208" spans="3:19" x14ac:dyDescent="0.25">
      <c r="C208" s="30"/>
      <c r="S208"/>
    </row>
    <row r="209" spans="3:19" x14ac:dyDescent="0.25">
      <c r="C209" s="30"/>
      <c r="S209"/>
    </row>
    <row r="210" spans="3:19" x14ac:dyDescent="0.25">
      <c r="C210" s="30"/>
      <c r="S210"/>
    </row>
    <row r="211" spans="3:19" x14ac:dyDescent="0.25">
      <c r="C211" s="30"/>
      <c r="S211"/>
    </row>
    <row r="212" spans="3:19" x14ac:dyDescent="0.25">
      <c r="C212" s="30"/>
      <c r="S212"/>
    </row>
    <row r="213" spans="3:19" x14ac:dyDescent="0.25">
      <c r="C213" s="30"/>
      <c r="S213"/>
    </row>
    <row r="214" spans="3:19" x14ac:dyDescent="0.25">
      <c r="C214" s="30"/>
      <c r="S214"/>
    </row>
    <row r="215" spans="3:19" x14ac:dyDescent="0.25">
      <c r="C215" s="30"/>
      <c r="S215"/>
    </row>
    <row r="216" spans="3:19" x14ac:dyDescent="0.25">
      <c r="C216" s="30"/>
      <c r="S216"/>
    </row>
    <row r="217" spans="3:19" x14ac:dyDescent="0.25">
      <c r="C217" s="30"/>
      <c r="S217"/>
    </row>
    <row r="218" spans="3:19" x14ac:dyDescent="0.25">
      <c r="C218" s="30"/>
      <c r="S218"/>
    </row>
    <row r="219" spans="3:19" x14ac:dyDescent="0.25">
      <c r="C219" s="30"/>
      <c r="S219"/>
    </row>
    <row r="220" spans="3:19" x14ac:dyDescent="0.25">
      <c r="C220" s="30"/>
      <c r="S220"/>
    </row>
    <row r="221" spans="3:19" x14ac:dyDescent="0.25">
      <c r="C221" s="30"/>
      <c r="S221"/>
    </row>
    <row r="222" spans="3:19" x14ac:dyDescent="0.25">
      <c r="C222" s="30"/>
      <c r="S222"/>
    </row>
  </sheetData>
  <mergeCells count="2">
    <mergeCell ref="B1:C2"/>
    <mergeCell ref="F1:K2"/>
  </mergeCells>
  <conditionalFormatting sqref="D10:D18">
    <cfRule type="top10" dxfId="89" priority="149" bottom="1" rank="1"/>
    <cfRule type="top10" dxfId="88" priority="150" rank="1"/>
  </conditionalFormatting>
  <conditionalFormatting sqref="E10:E18">
    <cfRule type="top10" dxfId="87" priority="147" bottom="1" rank="1"/>
    <cfRule type="top10" dxfId="86" priority="148" rank="1"/>
  </conditionalFormatting>
  <conditionalFormatting sqref="F10:F18">
    <cfRule type="top10" dxfId="85" priority="145" bottom="1" rank="1"/>
    <cfRule type="top10" dxfId="84" priority="146" rank="1"/>
  </conditionalFormatting>
  <conditionalFormatting sqref="G10:G18">
    <cfRule type="top10" dxfId="83" priority="143" bottom="1" rank="1"/>
    <cfRule type="top10" dxfId="82" priority="144" rank="1"/>
  </conditionalFormatting>
  <conditionalFormatting sqref="H10:H18">
    <cfRule type="top10" dxfId="81" priority="141" bottom="1" rank="1"/>
    <cfRule type="top10" dxfId="80" priority="142" rank="1"/>
  </conditionalFormatting>
  <conditionalFormatting sqref="I10:I18">
    <cfRule type="top10" dxfId="79" priority="139" bottom="1" rank="1"/>
    <cfRule type="top10" dxfId="78" priority="140" rank="1"/>
  </conditionalFormatting>
  <conditionalFormatting sqref="J10:J18">
    <cfRule type="top10" dxfId="77" priority="137" bottom="1" rank="1"/>
    <cfRule type="top10" dxfId="76" priority="138" rank="1"/>
  </conditionalFormatting>
  <conditionalFormatting sqref="K10:K18">
    <cfRule type="top10" dxfId="75" priority="135" bottom="1" rank="1"/>
    <cfRule type="top10" dxfId="74" priority="136" rank="1"/>
  </conditionalFormatting>
  <conditionalFormatting sqref="L10:L18">
    <cfRule type="top10" dxfId="73" priority="133" bottom="1" rank="1"/>
    <cfRule type="top10" dxfId="72" priority="134" rank="1"/>
  </conditionalFormatting>
  <conditionalFormatting sqref="M10:M18">
    <cfRule type="top10" dxfId="71" priority="131" bottom="1" rank="1"/>
    <cfRule type="top10" dxfId="70" priority="132" rank="1"/>
  </conditionalFormatting>
  <conditionalFormatting sqref="N10:N18">
    <cfRule type="top10" dxfId="69" priority="129" bottom="1" rank="1"/>
    <cfRule type="top10" dxfId="68" priority="130" rank="1"/>
  </conditionalFormatting>
  <conditionalFormatting sqref="O10:O18">
    <cfRule type="top10" dxfId="67" priority="127" bottom="1" rank="1"/>
    <cfRule type="top10" dxfId="66" priority="128" rank="1"/>
  </conditionalFormatting>
  <conditionalFormatting sqref="P10:P18">
    <cfRule type="top10" dxfId="65" priority="125" bottom="1" rank="1"/>
    <cfRule type="top10" dxfId="64" priority="126" rank="1"/>
  </conditionalFormatting>
  <conditionalFormatting sqref="P34:P42">
    <cfRule type="top10" dxfId="63" priority="99" bottom="1" rank="1"/>
    <cfRule type="top10" dxfId="62" priority="100" rank="1"/>
  </conditionalFormatting>
  <conditionalFormatting sqref="D34:D42">
    <cfRule type="top10" dxfId="61" priority="73" bottom="1" rank="1"/>
    <cfRule type="top10" dxfId="60" priority="74" rank="1"/>
  </conditionalFormatting>
  <conditionalFormatting sqref="E34:E42">
    <cfRule type="top10" dxfId="59" priority="71" bottom="1" rank="1"/>
    <cfRule type="top10" dxfId="58" priority="72" rank="1"/>
  </conditionalFormatting>
  <conditionalFormatting sqref="F34:F42">
    <cfRule type="top10" dxfId="57" priority="69" bottom="1" rank="1"/>
    <cfRule type="top10" dxfId="56" priority="70" rank="1"/>
  </conditionalFormatting>
  <conditionalFormatting sqref="G34:G42">
    <cfRule type="top10" dxfId="55" priority="67" bottom="1" rank="1"/>
    <cfRule type="top10" dxfId="54" priority="68" rank="1"/>
  </conditionalFormatting>
  <conditionalFormatting sqref="H34:H42">
    <cfRule type="top10" dxfId="53" priority="65" bottom="1" rank="1"/>
    <cfRule type="top10" dxfId="52" priority="66" rank="1"/>
  </conditionalFormatting>
  <conditionalFormatting sqref="I34:I42">
    <cfRule type="top10" dxfId="51" priority="63" bottom="1" rank="1"/>
    <cfRule type="top10" dxfId="50" priority="64" rank="1"/>
  </conditionalFormatting>
  <conditionalFormatting sqref="J34:J42">
    <cfRule type="top10" dxfId="49" priority="61" bottom="1" rank="1"/>
    <cfRule type="top10" dxfId="48" priority="62" rank="1"/>
  </conditionalFormatting>
  <conditionalFormatting sqref="K34:K42">
    <cfRule type="top10" dxfId="47" priority="59" bottom="1" rank="1"/>
    <cfRule type="top10" dxfId="46" priority="60" rank="1"/>
  </conditionalFormatting>
  <conditionalFormatting sqref="L34:L42">
    <cfRule type="top10" dxfId="45" priority="57" bottom="1" rank="1"/>
    <cfRule type="top10" dxfId="44" priority="58" rank="1"/>
  </conditionalFormatting>
  <conditionalFormatting sqref="M34:M42">
    <cfRule type="top10" dxfId="43" priority="55" bottom="1" rank="1"/>
    <cfRule type="top10" dxfId="42" priority="56" rank="1"/>
  </conditionalFormatting>
  <conditionalFormatting sqref="N34:N42">
    <cfRule type="top10" dxfId="41" priority="53" bottom="1" rank="1"/>
    <cfRule type="top10" dxfId="40" priority="54" rank="1"/>
  </conditionalFormatting>
  <conditionalFormatting sqref="O34:O42">
    <cfRule type="top10" dxfId="39" priority="51" bottom="1" rank="1"/>
    <cfRule type="top10" dxfId="38" priority="52" rank="1"/>
  </conditionalFormatting>
  <conditionalFormatting sqref="P48:P56">
    <cfRule type="top10" dxfId="37" priority="25" bottom="1" rank="1"/>
    <cfRule type="top10" dxfId="36" priority="26" rank="1"/>
  </conditionalFormatting>
  <conditionalFormatting sqref="D48:D56">
    <cfRule type="top10" dxfId="35" priority="23" bottom="1" rank="1"/>
    <cfRule type="top10" dxfId="34" priority="24" rank="1"/>
  </conditionalFormatting>
  <conditionalFormatting sqref="E48:E56">
    <cfRule type="top10" dxfId="33" priority="21" bottom="1" rank="1"/>
    <cfRule type="top10" dxfId="32" priority="22" rank="1"/>
  </conditionalFormatting>
  <conditionalFormatting sqref="F48:F56">
    <cfRule type="top10" dxfId="31" priority="19" bottom="1" rank="1"/>
    <cfRule type="top10" dxfId="30" priority="20" rank="1"/>
  </conditionalFormatting>
  <conditionalFormatting sqref="G48:G56">
    <cfRule type="top10" dxfId="29" priority="17" bottom="1" rank="1"/>
    <cfRule type="top10" dxfId="28" priority="18" rank="1"/>
  </conditionalFormatting>
  <conditionalFormatting sqref="H48:H56">
    <cfRule type="top10" dxfId="27" priority="15" bottom="1" rank="1"/>
    <cfRule type="top10" dxfId="26" priority="16" rank="1"/>
  </conditionalFormatting>
  <conditionalFormatting sqref="I48:I56">
    <cfRule type="top10" dxfId="25" priority="13" bottom="1" rank="1"/>
    <cfRule type="top10" dxfId="24" priority="14" rank="1"/>
  </conditionalFormatting>
  <conditionalFormatting sqref="J48:J56">
    <cfRule type="top10" dxfId="23" priority="11" bottom="1" rank="1"/>
    <cfRule type="top10" dxfId="22" priority="12" rank="1"/>
  </conditionalFormatting>
  <conditionalFormatting sqref="K48:K56">
    <cfRule type="top10" dxfId="21" priority="9" bottom="1" rank="1"/>
    <cfRule type="top10" dxfId="20" priority="10" rank="1"/>
  </conditionalFormatting>
  <conditionalFormatting sqref="L48:L56">
    <cfRule type="top10" dxfId="19" priority="7" bottom="1" rank="1"/>
    <cfRule type="top10" dxfId="18" priority="8" rank="1"/>
  </conditionalFormatting>
  <conditionalFormatting sqref="M48:M56">
    <cfRule type="top10" dxfId="17" priority="5" bottom="1" rank="1"/>
    <cfRule type="top10" dxfId="16" priority="6" rank="1"/>
  </conditionalFormatting>
  <conditionalFormatting sqref="N48:N56">
    <cfRule type="top10" dxfId="15" priority="3" bottom="1" rank="1"/>
    <cfRule type="top10" dxfId="14" priority="4" rank="1"/>
  </conditionalFormatting>
  <conditionalFormatting sqref="O48:O56">
    <cfRule type="top10" dxfId="13" priority="1" bottom="1" rank="1"/>
    <cfRule type="top10" dxfId="12" priority="2" rank="1"/>
  </conditionalFormatting>
  <hyperlinks>
    <hyperlink ref="B1:C2" location="Home!A1" display="HOME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Option Button 1">
              <controlPr defaultSize="0" autoFill="0" autoLine="0" autoPict="0">
                <anchor moveWithCells="1">
                  <from>
                    <xdr:col>6</xdr:col>
                    <xdr:colOff>390525</xdr:colOff>
                    <xdr:row>3</xdr:row>
                    <xdr:rowOff>142875</xdr:rowOff>
                  </from>
                  <to>
                    <xdr:col>8</xdr:col>
                    <xdr:colOff>114300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ption Button 2">
              <controlPr defaultSize="0" autoFill="0" autoLine="0" autoPict="0">
                <anchor moveWithCells="1">
                  <from>
                    <xdr:col>3</xdr:col>
                    <xdr:colOff>571500</xdr:colOff>
                    <xdr:row>3</xdr:row>
                    <xdr:rowOff>161925</xdr:rowOff>
                  </from>
                  <to>
                    <xdr:col>5</xdr:col>
                    <xdr:colOff>714375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9"/>
  <sheetViews>
    <sheetView showGridLines="0" zoomScale="115" zoomScaleNormal="115" workbookViewId="0">
      <pane ySplit="19" topLeftCell="A20" activePane="bottomLeft" state="frozen"/>
      <selection pane="bottomLeft" activeCell="B1" sqref="B1:C2"/>
    </sheetView>
  </sheetViews>
  <sheetFormatPr defaultRowHeight="15" x14ac:dyDescent="0.25"/>
  <cols>
    <col min="1" max="1" width="4" style="46" customWidth="1"/>
    <col min="2" max="3" width="9.140625" style="46"/>
    <col min="4" max="6" width="13.42578125" style="47" bestFit="1" customWidth="1"/>
    <col min="7" max="8" width="13.42578125" style="51" bestFit="1" customWidth="1"/>
    <col min="9" max="11" width="13.42578125" style="47" bestFit="1" customWidth="1"/>
    <col min="12" max="13" width="13.42578125" style="46" bestFit="1" customWidth="1"/>
    <col min="14" max="16384" width="9.140625" style="46"/>
  </cols>
  <sheetData>
    <row r="1" spans="2:13" x14ac:dyDescent="0.25">
      <c r="B1" s="186" t="s">
        <v>72</v>
      </c>
      <c r="C1" s="187"/>
      <c r="G1" s="48"/>
      <c r="H1" s="48"/>
    </row>
    <row r="2" spans="2:13" ht="15.75" thickBot="1" x14ac:dyDescent="0.3">
      <c r="B2" s="188"/>
      <c r="C2" s="189"/>
      <c r="G2" s="49"/>
      <c r="H2" s="49"/>
    </row>
    <row r="3" spans="2:13" ht="15.75" thickBot="1" x14ac:dyDescent="0.3">
      <c r="G3" s="49"/>
      <c r="H3" s="49"/>
    </row>
    <row r="4" spans="2:13" ht="15" customHeight="1" x14ac:dyDescent="0.25">
      <c r="D4" s="246" t="s">
        <v>62</v>
      </c>
      <c r="E4" s="247"/>
      <c r="F4" s="247"/>
      <c r="G4" s="247"/>
      <c r="H4" s="247"/>
      <c r="I4" s="247"/>
      <c r="J4" s="247"/>
      <c r="K4" s="248"/>
    </row>
    <row r="5" spans="2:13" ht="15.75" customHeight="1" thickBot="1" x14ac:dyDescent="0.3">
      <c r="B5" s="50"/>
      <c r="C5" s="50"/>
      <c r="D5" s="249"/>
      <c r="E5" s="250"/>
      <c r="F5" s="250"/>
      <c r="G5" s="250"/>
      <c r="H5" s="250"/>
      <c r="I5" s="250"/>
      <c r="J5" s="250"/>
      <c r="K5" s="251"/>
      <c r="L5" s="50"/>
    </row>
    <row r="6" spans="2:13" ht="15.75" thickBot="1" x14ac:dyDescent="0.3">
      <c r="B6" s="242" t="s">
        <v>61</v>
      </c>
      <c r="C6" s="243"/>
      <c r="D6" s="252" t="s">
        <v>0</v>
      </c>
      <c r="E6" s="253"/>
      <c r="F6" s="253" t="s">
        <v>1</v>
      </c>
      <c r="G6" s="253"/>
      <c r="H6" s="253" t="s">
        <v>2</v>
      </c>
      <c r="I6" s="253"/>
      <c r="J6" s="253" t="s">
        <v>3</v>
      </c>
      <c r="K6" s="253"/>
      <c r="L6" s="232" t="s">
        <v>60</v>
      </c>
      <c r="M6" s="233"/>
    </row>
    <row r="7" spans="2:13" ht="15.75" thickBot="1" x14ac:dyDescent="0.3">
      <c r="B7" s="244"/>
      <c r="C7" s="245"/>
      <c r="D7" s="58" t="s">
        <v>6</v>
      </c>
      <c r="E7" s="59" t="s">
        <v>7</v>
      </c>
      <c r="F7" s="58" t="s">
        <v>6</v>
      </c>
      <c r="G7" s="59" t="s">
        <v>7</v>
      </c>
      <c r="H7" s="58" t="s">
        <v>6</v>
      </c>
      <c r="I7" s="59" t="s">
        <v>7</v>
      </c>
      <c r="J7" s="58" t="s">
        <v>6</v>
      </c>
      <c r="K7" s="59" t="s">
        <v>7</v>
      </c>
      <c r="L7" s="58" t="s">
        <v>6</v>
      </c>
      <c r="M7" s="59" t="s">
        <v>7</v>
      </c>
    </row>
    <row r="8" spans="2:13" ht="15.75" thickBot="1" x14ac:dyDescent="0.3">
      <c r="B8" s="234" t="s">
        <v>4</v>
      </c>
      <c r="C8" s="235"/>
      <c r="D8" s="45"/>
      <c r="E8" s="45"/>
      <c r="F8" s="45"/>
      <c r="G8" s="45"/>
      <c r="H8" s="45"/>
      <c r="I8" s="45"/>
      <c r="J8" s="45"/>
      <c r="K8" s="45"/>
      <c r="L8" s="50"/>
      <c r="M8" s="53"/>
    </row>
    <row r="9" spans="2:13" x14ac:dyDescent="0.25">
      <c r="B9" s="240" t="s">
        <v>8</v>
      </c>
      <c r="C9" s="241"/>
      <c r="D9" s="61">
        <f>SUMIFS(Data!$E:$E,Data!$C:$C,'quarter-region'!$B9,Data!$B:$B,'quarter-region'!D$6)</f>
        <v>1603.2851620339461</v>
      </c>
      <c r="E9" s="52">
        <f>SUMIFS(Data!$F:$F,Data!$C:$C,'quarter-region'!$B9,Data!$B:$B,'quarter-region'!D$6)</f>
        <v>1684.2598617228443</v>
      </c>
      <c r="F9" s="52">
        <f>SUMIFS(Data!$E:$E,Data!$C:$C,'quarter-region'!$B9,Data!$B:$B,'quarter-region'!F$6)</f>
        <v>623.34418549568693</v>
      </c>
      <c r="G9" s="52">
        <f>SUMIFS(Data!$F:$F,Data!$C:$C,'quarter-region'!$B9,Data!$B:$B,'quarter-region'!F$6)</f>
        <v>637.99402457287283</v>
      </c>
      <c r="H9" s="52">
        <f>SUMIFS(Data!$E:$E,Data!$C:$C,'quarter-region'!$B9,Data!$B:$B,'quarter-region'!H$6)</f>
        <v>1486.008726679029</v>
      </c>
      <c r="I9" s="52">
        <f>SUMIFS(Data!$F:$F,Data!$C:$C,'quarter-region'!$B9,Data!$B:$B,'quarter-region'!H$6)</f>
        <v>1565.6547168744896</v>
      </c>
      <c r="J9" s="52">
        <f>SUMIFS(Data!$E:$E,Data!$C:$C,'quarter-region'!$B9,Data!$B:$B,'quarter-region'!J$6)</f>
        <v>2277.7904869114082</v>
      </c>
      <c r="K9" s="52">
        <f>SUMIFS(Data!$F:$F,Data!$C:$C,'quarter-region'!$B9,Data!$B:$B,'quarter-region'!J$6)</f>
        <v>2317.816843023325</v>
      </c>
      <c r="L9" s="52">
        <f>SUM(D9,F9,H9,J9)</f>
        <v>5990.4285611200703</v>
      </c>
      <c r="M9" s="60">
        <f>SUM(E9,G9,I9,K9)</f>
        <v>6205.7254461935318</v>
      </c>
    </row>
    <row r="10" spans="2:13" x14ac:dyDescent="0.25">
      <c r="B10" s="236" t="s">
        <v>10</v>
      </c>
      <c r="C10" s="237"/>
      <c r="D10" s="61">
        <f>SUMIFS(Data!$E:$E,Data!$C:$C,'quarter-region'!$B10,Data!$B:$B,'quarter-region'!D$6)</f>
        <v>1902.7670055743311</v>
      </c>
      <c r="E10" s="52">
        <f>SUMIFS(Data!$F:$F,Data!$C:$C,'quarter-region'!$B10,Data!$B:$B,'quarter-region'!D$6)</f>
        <v>1741.2758616523454</v>
      </c>
      <c r="F10" s="52">
        <f>SUMIFS(Data!$E:$E,Data!$C:$C,'quarter-region'!$B10,Data!$B:$B,'quarter-region'!F$6)</f>
        <v>391.76241339900298</v>
      </c>
      <c r="G10" s="52">
        <f>SUMIFS(Data!$F:$F,Data!$C:$C,'quarter-region'!$B10,Data!$B:$B,'quarter-region'!F$6)</f>
        <v>401.4641569753731</v>
      </c>
      <c r="H10" s="52">
        <f>SUMIFS(Data!$E:$E,Data!$C:$C,'quarter-region'!$B10,Data!$B:$B,'quarter-region'!H$6)</f>
        <v>2029.584347760102</v>
      </c>
      <c r="I10" s="52">
        <f>SUMIFS(Data!$F:$F,Data!$C:$C,'quarter-region'!$B10,Data!$B:$B,'quarter-region'!H$6)</f>
        <v>2136.4263169011624</v>
      </c>
      <c r="J10" s="52">
        <f>SUMIFS(Data!$E:$E,Data!$C:$C,'quarter-region'!$B10,Data!$B:$B,'quarter-region'!J$6)</f>
        <v>1642.0139334084681</v>
      </c>
      <c r="K10" s="52">
        <f>SUMIFS(Data!$F:$F,Data!$C:$C,'quarter-region'!$B10,Data!$B:$B,'quarter-region'!J$6)</f>
        <v>1661.0362739423979</v>
      </c>
      <c r="L10" s="52">
        <f t="shared" ref="L10:L17" si="0">SUM(D10,F10,H10,J10)</f>
        <v>5966.1277001419039</v>
      </c>
      <c r="M10" s="60">
        <f t="shared" ref="M10:M17" si="1">SUM(E10,G10,I10,K10)</f>
        <v>5940.2026094712792</v>
      </c>
    </row>
    <row r="11" spans="2:13" x14ac:dyDescent="0.25">
      <c r="B11" s="236" t="s">
        <v>9</v>
      </c>
      <c r="C11" s="237"/>
      <c r="D11" s="61">
        <f>SUMIFS(Data!$E:$E,Data!$C:$C,'quarter-region'!$B11,Data!$B:$B,'quarter-region'!D$6)</f>
        <v>2605.5831528863496</v>
      </c>
      <c r="E11" s="52">
        <f>SUMIFS(Data!$F:$F,Data!$C:$C,'quarter-region'!$B11,Data!$B:$B,'quarter-region'!D$6)</f>
        <v>2318.5620575593407</v>
      </c>
      <c r="F11" s="52">
        <f>SUMIFS(Data!$E:$E,Data!$C:$C,'quarter-region'!$B11,Data!$B:$B,'quarter-region'!F$6)</f>
        <v>517.75377987831064</v>
      </c>
      <c r="G11" s="52">
        <f>SUMIFS(Data!$F:$F,Data!$C:$C,'quarter-region'!$B11,Data!$B:$B,'quarter-region'!F$6)</f>
        <v>528.98873634203392</v>
      </c>
      <c r="H11" s="52">
        <f>SUMIFS(Data!$E:$E,Data!$C:$C,'quarter-region'!$B11,Data!$B:$B,'quarter-region'!H$6)</f>
        <v>1343.8161372970822</v>
      </c>
      <c r="I11" s="52">
        <f>SUMIFS(Data!$F:$F,Data!$C:$C,'quarter-region'!$B11,Data!$B:$B,'quarter-region'!H$6)</f>
        <v>1425.404364938049</v>
      </c>
      <c r="J11" s="52">
        <f>SUMIFS(Data!$E:$E,Data!$C:$C,'quarter-region'!$B11,Data!$B:$B,'quarter-region'!J$6)</f>
        <v>1729.2007276583688</v>
      </c>
      <c r="K11" s="52">
        <f>SUMIFS(Data!$F:$F,Data!$C:$C,'quarter-region'!$B11,Data!$B:$B,'quarter-region'!J$6)</f>
        <v>1753.9095109989698</v>
      </c>
      <c r="L11" s="52">
        <f t="shared" si="0"/>
        <v>6196.3537977201113</v>
      </c>
      <c r="M11" s="60">
        <f t="shared" si="1"/>
        <v>6026.8646698383927</v>
      </c>
    </row>
    <row r="12" spans="2:13" x14ac:dyDescent="0.25">
      <c r="B12" s="236" t="s">
        <v>12</v>
      </c>
      <c r="C12" s="237"/>
      <c r="D12" s="61">
        <f>SUMIFS(Data!$E:$E,Data!$C:$C,'quarter-region'!$B12,Data!$B:$B,'quarter-region'!D$6)</f>
        <v>1827.3772071560677</v>
      </c>
      <c r="E12" s="52">
        <f>SUMIFS(Data!$F:$F,Data!$C:$C,'quarter-region'!$B12,Data!$B:$B,'quarter-region'!D$6)</f>
        <v>1678.5215028375587</v>
      </c>
      <c r="F12" s="52">
        <f>SUMIFS(Data!$E:$E,Data!$C:$C,'quarter-region'!$B12,Data!$B:$B,'quarter-region'!F$6)</f>
        <v>539.87513170880959</v>
      </c>
      <c r="G12" s="52">
        <f>SUMIFS(Data!$F:$F,Data!$C:$C,'quarter-region'!$B12,Data!$B:$B,'quarter-region'!F$6)</f>
        <v>551.04591211909371</v>
      </c>
      <c r="H12" s="52">
        <f>SUMIFS(Data!$E:$E,Data!$C:$C,'quarter-region'!$B12,Data!$B:$B,'quarter-region'!H$6)</f>
        <v>1665.3108483495507</v>
      </c>
      <c r="I12" s="52">
        <f>SUMIFS(Data!$F:$F,Data!$C:$C,'quarter-region'!$B12,Data!$B:$B,'quarter-region'!H$6)</f>
        <v>1762.5699493270365</v>
      </c>
      <c r="J12" s="52">
        <f>SUMIFS(Data!$E:$E,Data!$C:$C,'quarter-region'!$B12,Data!$B:$B,'quarter-region'!J$6)</f>
        <v>2292.831239209107</v>
      </c>
      <c r="K12" s="52">
        <f>SUMIFS(Data!$F:$F,Data!$C:$C,'quarter-region'!$B12,Data!$B:$B,'quarter-region'!J$6)</f>
        <v>2338.7251686889495</v>
      </c>
      <c r="L12" s="52">
        <f t="shared" si="0"/>
        <v>6325.3944264235352</v>
      </c>
      <c r="M12" s="60">
        <f t="shared" si="1"/>
        <v>6330.8625329726383</v>
      </c>
    </row>
    <row r="13" spans="2:13" x14ac:dyDescent="0.25">
      <c r="B13" s="236" t="s">
        <v>13</v>
      </c>
      <c r="C13" s="237"/>
      <c r="D13" s="61">
        <f>SUMIFS(Data!$E:$E,Data!$C:$C,'quarter-region'!$B13,Data!$B:$B,'quarter-region'!D$6)</f>
        <v>1620.7293711610678</v>
      </c>
      <c r="E13" s="52">
        <f>SUMIFS(Data!$F:$F,Data!$C:$C,'quarter-region'!$B13,Data!$B:$B,'quarter-region'!D$6)</f>
        <v>1562.8665074899404</v>
      </c>
      <c r="F13" s="52">
        <f>SUMIFS(Data!$E:$E,Data!$C:$C,'quarter-region'!$B13,Data!$B:$B,'quarter-region'!F$6)</f>
        <v>1081.8310911472424</v>
      </c>
      <c r="G13" s="52">
        <f>SUMIFS(Data!$F:$F,Data!$C:$C,'quarter-region'!$B13,Data!$B:$B,'quarter-region'!F$6)</f>
        <v>1161.8126637529492</v>
      </c>
      <c r="H13" s="52">
        <f>SUMIFS(Data!$E:$E,Data!$C:$C,'quarter-region'!$B13,Data!$B:$B,'quarter-region'!H$6)</f>
        <v>973.12887418863306</v>
      </c>
      <c r="I13" s="52">
        <f>SUMIFS(Data!$F:$F,Data!$C:$C,'quarter-region'!$B13,Data!$B:$B,'quarter-region'!H$6)</f>
        <v>1052.0299422022226</v>
      </c>
      <c r="J13" s="52">
        <f>SUMIFS(Data!$E:$E,Data!$C:$C,'quarter-region'!$B13,Data!$B:$B,'quarter-region'!J$6)</f>
        <v>1225.0010562282653</v>
      </c>
      <c r="K13" s="52">
        <f>SUMIFS(Data!$F:$F,Data!$C:$C,'quarter-region'!$B13,Data!$B:$B,'quarter-region'!J$6)</f>
        <v>1247.8084264349998</v>
      </c>
      <c r="L13" s="52">
        <f t="shared" si="0"/>
        <v>4900.6903927252079</v>
      </c>
      <c r="M13" s="60">
        <f t="shared" si="1"/>
        <v>5024.5175398801121</v>
      </c>
    </row>
    <row r="14" spans="2:13" x14ac:dyDescent="0.25">
      <c r="B14" s="236" t="s">
        <v>16</v>
      </c>
      <c r="C14" s="237"/>
      <c r="D14" s="61">
        <f>SUMIFS(Data!$E:$E,Data!$C:$C,'quarter-region'!$B14,Data!$B:$B,'quarter-region'!D$6)</f>
        <v>447.54688440452583</v>
      </c>
      <c r="E14" s="52">
        <f>SUMIFS(Data!$F:$F,Data!$C:$C,'quarter-region'!$B14,Data!$B:$B,'quarter-region'!D$6)</f>
        <v>426.94803576440472</v>
      </c>
      <c r="F14" s="52">
        <f>SUMIFS(Data!$E:$E,Data!$C:$C,'quarter-region'!$B14,Data!$B:$B,'quarter-region'!F$6)</f>
        <v>1882.3794656843381</v>
      </c>
      <c r="G14" s="52">
        <f>SUMIFS(Data!$F:$F,Data!$C:$C,'quarter-region'!$B14,Data!$B:$B,'quarter-region'!F$6)</f>
        <v>1939.8837187761276</v>
      </c>
      <c r="H14" s="52">
        <f>SUMIFS(Data!$E:$E,Data!$C:$C,'quarter-region'!$B14,Data!$B:$B,'quarter-region'!H$6)</f>
        <v>1695.0254226304171</v>
      </c>
      <c r="I14" s="52">
        <f>SUMIFS(Data!$F:$F,Data!$C:$C,'quarter-region'!$B14,Data!$B:$B,'quarter-region'!H$6)</f>
        <v>1785.0985028744174</v>
      </c>
      <c r="J14" s="52">
        <f>SUMIFS(Data!$E:$E,Data!$C:$C,'quarter-region'!$B14,Data!$B:$B,'quarter-region'!J$6)</f>
        <v>665.53255120279653</v>
      </c>
      <c r="K14" s="52">
        <f>SUMIFS(Data!$F:$F,Data!$C:$C,'quarter-region'!$B14,Data!$B:$B,'quarter-region'!J$6)</f>
        <v>672.82616609293189</v>
      </c>
      <c r="L14" s="52">
        <f t="shared" si="0"/>
        <v>4690.4843239220772</v>
      </c>
      <c r="M14" s="60">
        <f t="shared" si="1"/>
        <v>4824.7564235078817</v>
      </c>
    </row>
    <row r="15" spans="2:13" x14ac:dyDescent="0.25">
      <c r="B15" s="236" t="s">
        <v>11</v>
      </c>
      <c r="C15" s="237"/>
      <c r="D15" s="61">
        <f>SUMIFS(Data!$E:$E,Data!$C:$C,'quarter-region'!$B15,Data!$B:$B,'quarter-region'!D$6)</f>
        <v>2622.862461752261</v>
      </c>
      <c r="E15" s="52">
        <f>SUMIFS(Data!$F:$F,Data!$C:$C,'quarter-region'!$B15,Data!$B:$B,'quarter-region'!D$6)</f>
        <v>2661.7828394044996</v>
      </c>
      <c r="F15" s="52">
        <f>SUMIFS(Data!$E:$E,Data!$C:$C,'quarter-region'!$B15,Data!$B:$B,'quarter-region'!F$6)</f>
        <v>2819.3888509853523</v>
      </c>
      <c r="G15" s="52">
        <f>SUMIFS(Data!$F:$F,Data!$C:$C,'quarter-region'!$B15,Data!$B:$B,'quarter-region'!F$6)</f>
        <v>2892.3629879444898</v>
      </c>
      <c r="H15" s="52">
        <f>SUMIFS(Data!$E:$E,Data!$C:$C,'quarter-region'!$B15,Data!$B:$B,'quarter-region'!H$6)</f>
        <v>2361.8154228831354</v>
      </c>
      <c r="I15" s="52">
        <f>SUMIFS(Data!$F:$F,Data!$C:$C,'quarter-region'!$B15,Data!$B:$B,'quarter-region'!H$6)</f>
        <v>2557.9463496049734</v>
      </c>
      <c r="J15" s="52">
        <f>SUMIFS(Data!$E:$E,Data!$C:$C,'quarter-region'!$B15,Data!$B:$B,'quarter-region'!J$6)</f>
        <v>1896.3979620497207</v>
      </c>
      <c r="K15" s="52">
        <f>SUMIFS(Data!$F:$F,Data!$C:$C,'quarter-region'!$B15,Data!$B:$B,'quarter-region'!J$6)</f>
        <v>1891.2608357845904</v>
      </c>
      <c r="L15" s="52">
        <f t="shared" si="0"/>
        <v>9700.4646976704698</v>
      </c>
      <c r="M15" s="60">
        <f t="shared" si="1"/>
        <v>10003.353012738555</v>
      </c>
    </row>
    <row r="16" spans="2:13" x14ac:dyDescent="0.25">
      <c r="B16" s="236" t="s">
        <v>14</v>
      </c>
      <c r="C16" s="237"/>
      <c r="D16" s="61">
        <f>SUMIFS(Data!$E:$E,Data!$C:$C,'quarter-region'!$B16,Data!$B:$B,'quarter-region'!D$6)</f>
        <v>2934.1049716612406</v>
      </c>
      <c r="E16" s="52">
        <f>SUMIFS(Data!$F:$F,Data!$C:$C,'quarter-region'!$B16,Data!$B:$B,'quarter-region'!D$6)</f>
        <v>3044.3478270563874</v>
      </c>
      <c r="F16" s="52">
        <f>SUMIFS(Data!$E:$E,Data!$C:$C,'quarter-region'!$B16,Data!$B:$B,'quarter-region'!F$6)</f>
        <v>4356.582460202043</v>
      </c>
      <c r="G16" s="52">
        <f>SUMIFS(Data!$F:$F,Data!$C:$C,'quarter-region'!$B16,Data!$B:$B,'quarter-region'!F$6)</f>
        <v>4447.7486703663999</v>
      </c>
      <c r="H16" s="52">
        <f>SUMIFS(Data!$E:$E,Data!$C:$C,'quarter-region'!$B16,Data!$B:$B,'quarter-region'!H$6)</f>
        <v>2149.1277066317152</v>
      </c>
      <c r="I16" s="52">
        <f>SUMIFS(Data!$F:$F,Data!$C:$C,'quarter-region'!$B16,Data!$B:$B,'quarter-region'!H$6)</f>
        <v>2347.1264381187889</v>
      </c>
      <c r="J16" s="52">
        <f>SUMIFS(Data!$E:$E,Data!$C:$C,'quarter-region'!$B16,Data!$B:$B,'quarter-region'!J$6)</f>
        <v>1973.726216348753</v>
      </c>
      <c r="K16" s="52">
        <f>SUMIFS(Data!$F:$F,Data!$C:$C,'quarter-region'!$B16,Data!$B:$B,'quarter-region'!J$6)</f>
        <v>1977.662394726852</v>
      </c>
      <c r="L16" s="52">
        <f t="shared" si="0"/>
        <v>11413.541354843754</v>
      </c>
      <c r="M16" s="60">
        <f t="shared" si="1"/>
        <v>11816.885330268429</v>
      </c>
    </row>
    <row r="17" spans="2:13" ht="15.75" thickBot="1" x14ac:dyDescent="0.3">
      <c r="B17" s="238" t="s">
        <v>15</v>
      </c>
      <c r="C17" s="239"/>
      <c r="D17" s="61">
        <f>SUMIFS(Data!$E:$E,Data!$C:$C,'quarter-region'!$B17,Data!$B:$B,'quarter-region'!D$6)</f>
        <v>2253.9053358088627</v>
      </c>
      <c r="E17" s="52">
        <f>SUMIFS(Data!$F:$F,Data!$C:$C,'quarter-region'!$B17,Data!$B:$B,'quarter-region'!D$6)</f>
        <v>2357.6293215689657</v>
      </c>
      <c r="F17" s="52">
        <f>SUMIFS(Data!$E:$E,Data!$C:$C,'quarter-region'!$B17,Data!$B:$B,'quarter-region'!F$6)</f>
        <v>1568.9001371310519</v>
      </c>
      <c r="G17" s="52">
        <f>SUMIFS(Data!$F:$F,Data!$C:$C,'quarter-region'!$B17,Data!$B:$B,'quarter-region'!F$6)</f>
        <v>1600.9317553192911</v>
      </c>
      <c r="H17" s="52">
        <f>SUMIFS(Data!$E:$E,Data!$C:$C,'quarter-region'!$B17,Data!$B:$B,'quarter-region'!H$6)</f>
        <v>554.90779586080259</v>
      </c>
      <c r="I17" s="52">
        <f>SUMIFS(Data!$F:$F,Data!$C:$C,'quarter-region'!$B17,Data!$B:$B,'quarter-region'!H$6)</f>
        <v>600.90390269898512</v>
      </c>
      <c r="J17" s="52">
        <f>SUMIFS(Data!$E:$E,Data!$C:$C,'quarter-region'!$B17,Data!$B:$B,'quarter-region'!J$6)</f>
        <v>1528.2904932698466</v>
      </c>
      <c r="K17" s="52">
        <f>SUMIFS(Data!$F:$F,Data!$C:$C,'quarter-region'!$B17,Data!$B:$B,'quarter-region'!J$6)</f>
        <v>1555.8686226101863</v>
      </c>
      <c r="L17" s="52">
        <f t="shared" si="0"/>
        <v>5906.0037620705634</v>
      </c>
      <c r="M17" s="60">
        <f t="shared" si="1"/>
        <v>6115.3336021974283</v>
      </c>
    </row>
    <row r="18" spans="2:13" ht="15.75" thickBot="1" x14ac:dyDescent="0.3">
      <c r="B18" s="54"/>
      <c r="C18" s="50"/>
      <c r="D18" s="45"/>
      <c r="E18" s="45"/>
      <c r="F18" s="45"/>
      <c r="G18" s="45"/>
      <c r="H18" s="45"/>
      <c r="I18" s="45"/>
      <c r="J18" s="45"/>
      <c r="K18" s="45"/>
      <c r="L18" s="50"/>
      <c r="M18" s="53"/>
    </row>
    <row r="19" spans="2:13" ht="15.75" thickBot="1" x14ac:dyDescent="0.3">
      <c r="B19" s="234" t="s">
        <v>60</v>
      </c>
      <c r="C19" s="235"/>
      <c r="D19" s="55">
        <f>SUM(D9:D17)</f>
        <v>17818.161552438654</v>
      </c>
      <c r="E19" s="56">
        <f t="shared" ref="E19:M19" si="2">SUM(E9:E17)</f>
        <v>17476.193815056286</v>
      </c>
      <c r="F19" s="56">
        <f t="shared" si="2"/>
        <v>13781.817515631838</v>
      </c>
      <c r="G19" s="56">
        <f t="shared" si="2"/>
        <v>14162.23262616863</v>
      </c>
      <c r="H19" s="56">
        <f t="shared" si="2"/>
        <v>14258.725282280466</v>
      </c>
      <c r="I19" s="56">
        <f t="shared" si="2"/>
        <v>15233.160483540125</v>
      </c>
      <c r="J19" s="56">
        <f t="shared" si="2"/>
        <v>15230.784666286734</v>
      </c>
      <c r="K19" s="56">
        <f t="shared" si="2"/>
        <v>15416.914242303203</v>
      </c>
      <c r="L19" s="56">
        <f t="shared" si="2"/>
        <v>61089.489016637694</v>
      </c>
      <c r="M19" s="57">
        <f t="shared" si="2"/>
        <v>62288.501167068243</v>
      </c>
    </row>
    <row r="20" spans="2:13" x14ac:dyDescent="0.25">
      <c r="G20" s="47"/>
      <c r="H20" s="47"/>
    </row>
    <row r="21" spans="2:13" x14ac:dyDescent="0.25">
      <c r="G21" s="47"/>
      <c r="H21" s="47"/>
    </row>
    <row r="22" spans="2:13" x14ac:dyDescent="0.25">
      <c r="G22" s="47"/>
      <c r="H22" s="47"/>
    </row>
    <row r="23" spans="2:13" x14ac:dyDescent="0.25">
      <c r="G23" s="47"/>
      <c r="H23" s="47"/>
    </row>
    <row r="24" spans="2:13" x14ac:dyDescent="0.25">
      <c r="G24" s="47"/>
      <c r="H24" s="47"/>
    </row>
    <row r="25" spans="2:13" x14ac:dyDescent="0.25">
      <c r="G25" s="47"/>
      <c r="H25" s="47"/>
    </row>
    <row r="26" spans="2:13" x14ac:dyDescent="0.25">
      <c r="G26" s="47"/>
      <c r="H26" s="47"/>
    </row>
    <row r="27" spans="2:13" x14ac:dyDescent="0.25">
      <c r="G27" s="47"/>
      <c r="H27" s="47"/>
    </row>
    <row r="28" spans="2:13" x14ac:dyDescent="0.25">
      <c r="G28" s="47"/>
      <c r="H28" s="47"/>
    </row>
    <row r="29" spans="2:13" x14ac:dyDescent="0.25">
      <c r="G29" s="47"/>
      <c r="H29" s="47"/>
    </row>
    <row r="30" spans="2:13" x14ac:dyDescent="0.25">
      <c r="G30" s="47"/>
      <c r="H30" s="47"/>
    </row>
    <row r="31" spans="2:13" x14ac:dyDescent="0.25">
      <c r="G31" s="47"/>
      <c r="H31" s="47"/>
    </row>
    <row r="32" spans="2:13" x14ac:dyDescent="0.25">
      <c r="G32" s="47"/>
      <c r="H32" s="47"/>
    </row>
    <row r="33" spans="7:8" x14ac:dyDescent="0.25">
      <c r="G33" s="47"/>
      <c r="H33" s="47"/>
    </row>
    <row r="34" spans="7:8" x14ac:dyDescent="0.25">
      <c r="G34" s="47"/>
      <c r="H34" s="47"/>
    </row>
    <row r="35" spans="7:8" x14ac:dyDescent="0.25">
      <c r="G35" s="47"/>
      <c r="H35" s="47"/>
    </row>
    <row r="36" spans="7:8" x14ac:dyDescent="0.25">
      <c r="G36" s="47"/>
      <c r="H36" s="47"/>
    </row>
    <row r="37" spans="7:8" x14ac:dyDescent="0.25">
      <c r="G37" s="47"/>
      <c r="H37" s="47"/>
    </row>
    <row r="38" spans="7:8" x14ac:dyDescent="0.25">
      <c r="G38" s="47"/>
      <c r="H38" s="47"/>
    </row>
    <row r="39" spans="7:8" x14ac:dyDescent="0.25">
      <c r="G39" s="47"/>
      <c r="H39" s="47"/>
    </row>
    <row r="40" spans="7:8" x14ac:dyDescent="0.25">
      <c r="G40" s="47"/>
      <c r="H40" s="47"/>
    </row>
    <row r="41" spans="7:8" x14ac:dyDescent="0.25">
      <c r="G41" s="47"/>
      <c r="H41" s="47"/>
    </row>
    <row r="42" spans="7:8" x14ac:dyDescent="0.25">
      <c r="G42" s="47"/>
      <c r="H42" s="47"/>
    </row>
    <row r="43" spans="7:8" x14ac:dyDescent="0.25">
      <c r="G43" s="47"/>
      <c r="H43" s="47"/>
    </row>
    <row r="44" spans="7:8" x14ac:dyDescent="0.25">
      <c r="G44" s="47"/>
      <c r="H44" s="47"/>
    </row>
    <row r="45" spans="7:8" x14ac:dyDescent="0.25">
      <c r="G45" s="47"/>
      <c r="H45" s="47"/>
    </row>
    <row r="46" spans="7:8" x14ac:dyDescent="0.25">
      <c r="G46" s="47"/>
      <c r="H46" s="47"/>
    </row>
    <row r="47" spans="7:8" x14ac:dyDescent="0.25">
      <c r="G47" s="47"/>
      <c r="H47" s="47"/>
    </row>
    <row r="48" spans="7:8" x14ac:dyDescent="0.25">
      <c r="G48" s="47"/>
      <c r="H48" s="47"/>
    </row>
    <row r="49" spans="7:8" x14ac:dyDescent="0.25">
      <c r="G49" s="47"/>
      <c r="H49" s="47"/>
    </row>
    <row r="50" spans="7:8" x14ac:dyDescent="0.25">
      <c r="G50" s="47"/>
      <c r="H50" s="47"/>
    </row>
    <row r="51" spans="7:8" x14ac:dyDescent="0.25">
      <c r="G51" s="47"/>
      <c r="H51" s="47"/>
    </row>
    <row r="52" spans="7:8" x14ac:dyDescent="0.25">
      <c r="G52" s="47"/>
      <c r="H52" s="47"/>
    </row>
    <row r="53" spans="7:8" x14ac:dyDescent="0.25">
      <c r="G53" s="47"/>
      <c r="H53" s="47"/>
    </row>
    <row r="54" spans="7:8" x14ac:dyDescent="0.25">
      <c r="G54" s="47"/>
      <c r="H54" s="47"/>
    </row>
    <row r="55" spans="7:8" x14ac:dyDescent="0.25">
      <c r="G55" s="47"/>
      <c r="H55" s="47"/>
    </row>
    <row r="56" spans="7:8" x14ac:dyDescent="0.25">
      <c r="G56" s="47"/>
      <c r="H56" s="47"/>
    </row>
    <row r="57" spans="7:8" x14ac:dyDescent="0.25">
      <c r="G57" s="47"/>
      <c r="H57" s="47"/>
    </row>
    <row r="58" spans="7:8" x14ac:dyDescent="0.25">
      <c r="G58" s="47"/>
      <c r="H58" s="47"/>
    </row>
    <row r="59" spans="7:8" x14ac:dyDescent="0.25">
      <c r="G59" s="47"/>
      <c r="H59" s="47"/>
    </row>
    <row r="60" spans="7:8" x14ac:dyDescent="0.25">
      <c r="G60" s="47"/>
      <c r="H60" s="47"/>
    </row>
    <row r="61" spans="7:8" x14ac:dyDescent="0.25">
      <c r="G61" s="47"/>
      <c r="H61" s="47"/>
    </row>
    <row r="62" spans="7:8" x14ac:dyDescent="0.25">
      <c r="G62" s="47"/>
      <c r="H62" s="47"/>
    </row>
    <row r="63" spans="7:8" x14ac:dyDescent="0.25">
      <c r="G63" s="47"/>
      <c r="H63" s="47"/>
    </row>
    <row r="64" spans="7:8" x14ac:dyDescent="0.25">
      <c r="G64" s="47"/>
      <c r="H64" s="47"/>
    </row>
    <row r="65" spans="7:8" x14ac:dyDescent="0.25">
      <c r="G65" s="47"/>
      <c r="H65" s="47"/>
    </row>
    <row r="66" spans="7:8" x14ac:dyDescent="0.25">
      <c r="G66" s="47"/>
      <c r="H66" s="47"/>
    </row>
    <row r="67" spans="7:8" x14ac:dyDescent="0.25">
      <c r="G67" s="47"/>
      <c r="H67" s="47"/>
    </row>
    <row r="68" spans="7:8" x14ac:dyDescent="0.25">
      <c r="G68" s="47"/>
      <c r="H68" s="47"/>
    </row>
    <row r="69" spans="7:8" x14ac:dyDescent="0.25">
      <c r="G69" s="47"/>
      <c r="H69" s="47"/>
    </row>
    <row r="70" spans="7:8" x14ac:dyDescent="0.25">
      <c r="G70" s="47"/>
      <c r="H70" s="47"/>
    </row>
    <row r="71" spans="7:8" x14ac:dyDescent="0.25">
      <c r="G71" s="47"/>
      <c r="H71" s="47"/>
    </row>
    <row r="72" spans="7:8" x14ac:dyDescent="0.25">
      <c r="G72" s="47"/>
      <c r="H72" s="47"/>
    </row>
    <row r="73" spans="7:8" x14ac:dyDescent="0.25">
      <c r="G73" s="47"/>
      <c r="H73" s="47"/>
    </row>
    <row r="74" spans="7:8" x14ac:dyDescent="0.25">
      <c r="G74" s="47"/>
      <c r="H74" s="47"/>
    </row>
    <row r="75" spans="7:8" x14ac:dyDescent="0.25">
      <c r="G75" s="47"/>
      <c r="H75" s="47"/>
    </row>
    <row r="76" spans="7:8" x14ac:dyDescent="0.25">
      <c r="G76" s="47"/>
      <c r="H76" s="47"/>
    </row>
    <row r="77" spans="7:8" x14ac:dyDescent="0.25">
      <c r="G77" s="47"/>
      <c r="H77" s="47"/>
    </row>
    <row r="78" spans="7:8" x14ac:dyDescent="0.25">
      <c r="G78" s="47"/>
      <c r="H78" s="47"/>
    </row>
    <row r="79" spans="7:8" x14ac:dyDescent="0.25">
      <c r="G79" s="47"/>
      <c r="H79" s="47"/>
    </row>
    <row r="80" spans="7:8" x14ac:dyDescent="0.25">
      <c r="G80" s="47"/>
      <c r="H80" s="47"/>
    </row>
    <row r="81" spans="7:8" x14ac:dyDescent="0.25">
      <c r="G81" s="47"/>
      <c r="H81" s="47"/>
    </row>
    <row r="82" spans="7:8" x14ac:dyDescent="0.25">
      <c r="G82" s="47"/>
      <c r="H82" s="47"/>
    </row>
    <row r="83" spans="7:8" x14ac:dyDescent="0.25">
      <c r="G83" s="47"/>
      <c r="H83" s="47"/>
    </row>
    <row r="84" spans="7:8" x14ac:dyDescent="0.25">
      <c r="G84" s="47"/>
      <c r="H84" s="47"/>
    </row>
    <row r="85" spans="7:8" x14ac:dyDescent="0.25">
      <c r="G85" s="47"/>
      <c r="H85" s="47"/>
    </row>
    <row r="86" spans="7:8" x14ac:dyDescent="0.25">
      <c r="G86" s="47"/>
      <c r="H86" s="47"/>
    </row>
    <row r="87" spans="7:8" x14ac:dyDescent="0.25">
      <c r="G87" s="47"/>
      <c r="H87" s="47"/>
    </row>
    <row r="88" spans="7:8" x14ac:dyDescent="0.25">
      <c r="G88" s="47"/>
      <c r="H88" s="47"/>
    </row>
    <row r="89" spans="7:8" x14ac:dyDescent="0.25">
      <c r="G89" s="47"/>
      <c r="H89" s="47"/>
    </row>
    <row r="90" spans="7:8" x14ac:dyDescent="0.25">
      <c r="G90" s="47"/>
      <c r="H90" s="47"/>
    </row>
    <row r="91" spans="7:8" x14ac:dyDescent="0.25">
      <c r="G91" s="47"/>
      <c r="H91" s="47"/>
    </row>
    <row r="92" spans="7:8" x14ac:dyDescent="0.25">
      <c r="G92" s="47"/>
      <c r="H92" s="47"/>
    </row>
    <row r="93" spans="7:8" x14ac:dyDescent="0.25">
      <c r="G93" s="47"/>
      <c r="H93" s="47"/>
    </row>
    <row r="94" spans="7:8" x14ac:dyDescent="0.25">
      <c r="G94" s="47"/>
      <c r="H94" s="47"/>
    </row>
    <row r="95" spans="7:8" x14ac:dyDescent="0.25">
      <c r="G95" s="47"/>
      <c r="H95" s="47"/>
    </row>
    <row r="96" spans="7:8" x14ac:dyDescent="0.25">
      <c r="G96" s="47"/>
      <c r="H96" s="47"/>
    </row>
    <row r="97" spans="7:8" x14ac:dyDescent="0.25">
      <c r="G97" s="47"/>
      <c r="H97" s="47"/>
    </row>
    <row r="98" spans="7:8" x14ac:dyDescent="0.25">
      <c r="G98" s="47"/>
      <c r="H98" s="47"/>
    </row>
    <row r="99" spans="7:8" x14ac:dyDescent="0.25">
      <c r="G99" s="47"/>
      <c r="H99" s="47"/>
    </row>
    <row r="100" spans="7:8" x14ac:dyDescent="0.25">
      <c r="G100" s="47"/>
      <c r="H100" s="47"/>
    </row>
    <row r="101" spans="7:8" x14ac:dyDescent="0.25">
      <c r="G101" s="47"/>
      <c r="H101" s="47"/>
    </row>
    <row r="102" spans="7:8" x14ac:dyDescent="0.25">
      <c r="G102" s="47"/>
      <c r="H102" s="47"/>
    </row>
    <row r="103" spans="7:8" x14ac:dyDescent="0.25">
      <c r="G103" s="47"/>
      <c r="H103" s="47"/>
    </row>
    <row r="104" spans="7:8" x14ac:dyDescent="0.25">
      <c r="G104" s="47"/>
      <c r="H104" s="47"/>
    </row>
    <row r="105" spans="7:8" x14ac:dyDescent="0.25">
      <c r="G105" s="47"/>
      <c r="H105" s="47"/>
    </row>
    <row r="106" spans="7:8" x14ac:dyDescent="0.25">
      <c r="G106" s="47"/>
      <c r="H106" s="47"/>
    </row>
    <row r="107" spans="7:8" x14ac:dyDescent="0.25">
      <c r="G107" s="47"/>
      <c r="H107" s="47"/>
    </row>
    <row r="108" spans="7:8" x14ac:dyDescent="0.25">
      <c r="G108" s="47"/>
      <c r="H108" s="47"/>
    </row>
    <row r="109" spans="7:8" x14ac:dyDescent="0.25">
      <c r="G109" s="47"/>
      <c r="H109" s="47"/>
    </row>
    <row r="110" spans="7:8" x14ac:dyDescent="0.25">
      <c r="G110" s="47"/>
      <c r="H110" s="47"/>
    </row>
    <row r="111" spans="7:8" x14ac:dyDescent="0.25">
      <c r="G111" s="47"/>
      <c r="H111" s="47"/>
    </row>
    <row r="112" spans="7:8" x14ac:dyDescent="0.25">
      <c r="G112" s="47"/>
      <c r="H112" s="47"/>
    </row>
    <row r="113" spans="7:8" x14ac:dyDescent="0.25">
      <c r="G113" s="47"/>
      <c r="H113" s="47"/>
    </row>
    <row r="114" spans="7:8" x14ac:dyDescent="0.25">
      <c r="G114" s="47"/>
      <c r="H114" s="47"/>
    </row>
    <row r="115" spans="7:8" x14ac:dyDescent="0.25">
      <c r="G115" s="47"/>
      <c r="H115" s="47"/>
    </row>
    <row r="116" spans="7:8" x14ac:dyDescent="0.25">
      <c r="G116" s="47"/>
      <c r="H116" s="47"/>
    </row>
    <row r="117" spans="7:8" x14ac:dyDescent="0.25">
      <c r="G117" s="47"/>
      <c r="H117" s="47"/>
    </row>
    <row r="118" spans="7:8" x14ac:dyDescent="0.25">
      <c r="G118" s="47"/>
      <c r="H118" s="47"/>
    </row>
    <row r="119" spans="7:8" x14ac:dyDescent="0.25">
      <c r="G119" s="47"/>
      <c r="H119" s="47"/>
    </row>
    <row r="120" spans="7:8" x14ac:dyDescent="0.25">
      <c r="G120" s="47"/>
      <c r="H120" s="47"/>
    </row>
    <row r="121" spans="7:8" x14ac:dyDescent="0.25">
      <c r="G121" s="47"/>
      <c r="H121" s="47"/>
    </row>
    <row r="122" spans="7:8" x14ac:dyDescent="0.25">
      <c r="G122" s="47"/>
      <c r="H122" s="47"/>
    </row>
    <row r="123" spans="7:8" x14ac:dyDescent="0.25">
      <c r="G123" s="47"/>
      <c r="H123" s="47"/>
    </row>
    <row r="124" spans="7:8" x14ac:dyDescent="0.25">
      <c r="G124" s="47"/>
      <c r="H124" s="47"/>
    </row>
    <row r="125" spans="7:8" x14ac:dyDescent="0.25">
      <c r="G125" s="47"/>
      <c r="H125" s="47"/>
    </row>
    <row r="126" spans="7:8" x14ac:dyDescent="0.25">
      <c r="G126" s="47"/>
      <c r="H126" s="47"/>
    </row>
    <row r="127" spans="7:8" x14ac:dyDescent="0.25">
      <c r="G127" s="47"/>
      <c r="H127" s="47"/>
    </row>
    <row r="128" spans="7:8" x14ac:dyDescent="0.25">
      <c r="G128" s="47"/>
      <c r="H128" s="47"/>
    </row>
    <row r="129" spans="7:8" x14ac:dyDescent="0.25">
      <c r="G129" s="47"/>
      <c r="H129" s="47"/>
    </row>
    <row r="130" spans="7:8" x14ac:dyDescent="0.25">
      <c r="G130" s="47"/>
      <c r="H130" s="47"/>
    </row>
    <row r="131" spans="7:8" x14ac:dyDescent="0.25">
      <c r="G131" s="47"/>
      <c r="H131" s="47"/>
    </row>
    <row r="132" spans="7:8" x14ac:dyDescent="0.25">
      <c r="G132" s="47"/>
      <c r="H132" s="47"/>
    </row>
    <row r="133" spans="7:8" x14ac:dyDescent="0.25">
      <c r="G133" s="47"/>
      <c r="H133" s="47"/>
    </row>
    <row r="134" spans="7:8" x14ac:dyDescent="0.25">
      <c r="G134" s="47"/>
      <c r="H134" s="47"/>
    </row>
    <row r="135" spans="7:8" x14ac:dyDescent="0.25">
      <c r="G135" s="47"/>
      <c r="H135" s="47"/>
    </row>
    <row r="136" spans="7:8" x14ac:dyDescent="0.25">
      <c r="G136" s="47"/>
      <c r="H136" s="47"/>
    </row>
    <row r="137" spans="7:8" x14ac:dyDescent="0.25">
      <c r="G137" s="47"/>
      <c r="H137" s="47"/>
    </row>
    <row r="138" spans="7:8" x14ac:dyDescent="0.25">
      <c r="G138" s="47"/>
      <c r="H138" s="47"/>
    </row>
    <row r="139" spans="7:8" x14ac:dyDescent="0.25">
      <c r="G139" s="47"/>
      <c r="H139" s="47"/>
    </row>
    <row r="140" spans="7:8" x14ac:dyDescent="0.25">
      <c r="G140" s="47"/>
      <c r="H140" s="47"/>
    </row>
    <row r="141" spans="7:8" x14ac:dyDescent="0.25">
      <c r="G141" s="47"/>
      <c r="H141" s="47"/>
    </row>
    <row r="142" spans="7:8" x14ac:dyDescent="0.25">
      <c r="G142" s="47"/>
      <c r="H142" s="47"/>
    </row>
    <row r="143" spans="7:8" x14ac:dyDescent="0.25">
      <c r="G143" s="47"/>
      <c r="H143" s="47"/>
    </row>
    <row r="144" spans="7:8" x14ac:dyDescent="0.25">
      <c r="G144" s="47"/>
      <c r="H144" s="47"/>
    </row>
    <row r="145" spans="7:8" x14ac:dyDescent="0.25">
      <c r="G145" s="47"/>
      <c r="H145" s="47"/>
    </row>
    <row r="146" spans="7:8" x14ac:dyDescent="0.25">
      <c r="G146" s="47"/>
      <c r="H146" s="47"/>
    </row>
    <row r="147" spans="7:8" x14ac:dyDescent="0.25">
      <c r="G147" s="47"/>
      <c r="H147" s="47"/>
    </row>
    <row r="148" spans="7:8" x14ac:dyDescent="0.25">
      <c r="G148" s="47"/>
      <c r="H148" s="47"/>
    </row>
    <row r="149" spans="7:8" x14ac:dyDescent="0.25">
      <c r="G149" s="47"/>
      <c r="H149" s="47"/>
    </row>
    <row r="150" spans="7:8" x14ac:dyDescent="0.25">
      <c r="G150" s="47"/>
      <c r="H150" s="47"/>
    </row>
    <row r="151" spans="7:8" x14ac:dyDescent="0.25">
      <c r="G151" s="47"/>
      <c r="H151" s="47"/>
    </row>
    <row r="152" spans="7:8" x14ac:dyDescent="0.25">
      <c r="G152" s="47"/>
      <c r="H152" s="47"/>
    </row>
    <row r="153" spans="7:8" x14ac:dyDescent="0.25">
      <c r="G153" s="47"/>
      <c r="H153" s="47"/>
    </row>
    <row r="154" spans="7:8" x14ac:dyDescent="0.25">
      <c r="G154" s="47"/>
      <c r="H154" s="47"/>
    </row>
    <row r="155" spans="7:8" x14ac:dyDescent="0.25">
      <c r="G155" s="47"/>
      <c r="H155" s="47"/>
    </row>
    <row r="156" spans="7:8" x14ac:dyDescent="0.25">
      <c r="G156" s="47"/>
      <c r="H156" s="47"/>
    </row>
    <row r="157" spans="7:8" x14ac:dyDescent="0.25">
      <c r="G157" s="47"/>
      <c r="H157" s="47"/>
    </row>
    <row r="158" spans="7:8" x14ac:dyDescent="0.25">
      <c r="G158" s="47"/>
      <c r="H158" s="47"/>
    </row>
    <row r="159" spans="7:8" x14ac:dyDescent="0.25">
      <c r="G159" s="47"/>
      <c r="H159" s="47"/>
    </row>
    <row r="160" spans="7:8" x14ac:dyDescent="0.25">
      <c r="G160" s="47"/>
      <c r="H160" s="47"/>
    </row>
    <row r="161" spans="7:8" x14ac:dyDescent="0.25">
      <c r="G161" s="47"/>
      <c r="H161" s="47"/>
    </row>
    <row r="162" spans="7:8" x14ac:dyDescent="0.25">
      <c r="G162" s="47"/>
      <c r="H162" s="47"/>
    </row>
    <row r="163" spans="7:8" x14ac:dyDescent="0.25">
      <c r="G163" s="47"/>
      <c r="H163" s="47"/>
    </row>
    <row r="164" spans="7:8" x14ac:dyDescent="0.25">
      <c r="G164" s="47"/>
      <c r="H164" s="47"/>
    </row>
    <row r="165" spans="7:8" x14ac:dyDescent="0.25">
      <c r="G165" s="47"/>
      <c r="H165" s="47"/>
    </row>
    <row r="166" spans="7:8" x14ac:dyDescent="0.25">
      <c r="G166" s="47"/>
      <c r="H166" s="47"/>
    </row>
    <row r="167" spans="7:8" x14ac:dyDescent="0.25">
      <c r="G167" s="47"/>
      <c r="H167" s="47"/>
    </row>
    <row r="168" spans="7:8" x14ac:dyDescent="0.25">
      <c r="G168" s="47"/>
      <c r="H168" s="47"/>
    </row>
    <row r="169" spans="7:8" x14ac:dyDescent="0.25">
      <c r="G169" s="47"/>
      <c r="H169" s="47"/>
    </row>
    <row r="170" spans="7:8" x14ac:dyDescent="0.25">
      <c r="G170" s="47"/>
      <c r="H170" s="47"/>
    </row>
    <row r="171" spans="7:8" x14ac:dyDescent="0.25">
      <c r="G171" s="47"/>
      <c r="H171" s="47"/>
    </row>
    <row r="172" spans="7:8" x14ac:dyDescent="0.25">
      <c r="G172" s="47"/>
      <c r="H172" s="47"/>
    </row>
    <row r="173" spans="7:8" x14ac:dyDescent="0.25">
      <c r="G173" s="47"/>
      <c r="H173" s="47"/>
    </row>
    <row r="174" spans="7:8" x14ac:dyDescent="0.25">
      <c r="G174" s="47"/>
      <c r="H174" s="47"/>
    </row>
    <row r="175" spans="7:8" x14ac:dyDescent="0.25">
      <c r="G175" s="47"/>
      <c r="H175" s="47"/>
    </row>
    <row r="176" spans="7:8" x14ac:dyDescent="0.25">
      <c r="G176" s="47"/>
      <c r="H176" s="47"/>
    </row>
    <row r="177" spans="7:8" x14ac:dyDescent="0.25">
      <c r="G177" s="47"/>
      <c r="H177" s="47"/>
    </row>
    <row r="178" spans="7:8" x14ac:dyDescent="0.25">
      <c r="G178" s="47"/>
      <c r="H178" s="47"/>
    </row>
    <row r="179" spans="7:8" x14ac:dyDescent="0.25">
      <c r="G179" s="47"/>
      <c r="H179" s="47"/>
    </row>
    <row r="180" spans="7:8" x14ac:dyDescent="0.25">
      <c r="G180" s="47"/>
      <c r="H180" s="47"/>
    </row>
    <row r="181" spans="7:8" x14ac:dyDescent="0.25">
      <c r="G181" s="47"/>
      <c r="H181" s="47"/>
    </row>
    <row r="182" spans="7:8" x14ac:dyDescent="0.25">
      <c r="G182" s="47"/>
      <c r="H182" s="47"/>
    </row>
    <row r="183" spans="7:8" x14ac:dyDescent="0.25">
      <c r="G183" s="47"/>
      <c r="H183" s="47"/>
    </row>
    <row r="184" spans="7:8" x14ac:dyDescent="0.25">
      <c r="G184" s="47"/>
      <c r="H184" s="47"/>
    </row>
    <row r="185" spans="7:8" x14ac:dyDescent="0.25">
      <c r="G185" s="47"/>
      <c r="H185" s="47"/>
    </row>
    <row r="186" spans="7:8" x14ac:dyDescent="0.25">
      <c r="G186" s="47"/>
      <c r="H186" s="47"/>
    </row>
    <row r="187" spans="7:8" x14ac:dyDescent="0.25">
      <c r="G187" s="47"/>
      <c r="H187" s="47"/>
    </row>
    <row r="188" spans="7:8" x14ac:dyDescent="0.25">
      <c r="G188" s="47"/>
      <c r="H188" s="47"/>
    </row>
    <row r="189" spans="7:8" x14ac:dyDescent="0.25">
      <c r="G189" s="47"/>
      <c r="H189" s="47"/>
    </row>
    <row r="190" spans="7:8" x14ac:dyDescent="0.25">
      <c r="G190" s="47"/>
      <c r="H190" s="47"/>
    </row>
    <row r="191" spans="7:8" x14ac:dyDescent="0.25">
      <c r="G191" s="47"/>
      <c r="H191" s="47"/>
    </row>
    <row r="192" spans="7:8" x14ac:dyDescent="0.25">
      <c r="G192" s="47"/>
      <c r="H192" s="47"/>
    </row>
    <row r="193" spans="7:8" x14ac:dyDescent="0.25">
      <c r="G193" s="47"/>
      <c r="H193" s="47"/>
    </row>
    <row r="194" spans="7:8" x14ac:dyDescent="0.25">
      <c r="G194" s="47"/>
      <c r="H194" s="47"/>
    </row>
    <row r="195" spans="7:8" x14ac:dyDescent="0.25">
      <c r="G195" s="47"/>
      <c r="H195" s="47"/>
    </row>
    <row r="196" spans="7:8" x14ac:dyDescent="0.25">
      <c r="G196" s="47"/>
      <c r="H196" s="47"/>
    </row>
    <row r="197" spans="7:8" x14ac:dyDescent="0.25">
      <c r="G197" s="47"/>
      <c r="H197" s="47"/>
    </row>
    <row r="198" spans="7:8" x14ac:dyDescent="0.25">
      <c r="G198" s="47"/>
      <c r="H198" s="47"/>
    </row>
    <row r="199" spans="7:8" x14ac:dyDescent="0.25">
      <c r="G199" s="47"/>
      <c r="H199" s="47"/>
    </row>
    <row r="200" spans="7:8" x14ac:dyDescent="0.25">
      <c r="G200" s="47"/>
      <c r="H200" s="47"/>
    </row>
    <row r="201" spans="7:8" x14ac:dyDescent="0.25">
      <c r="G201" s="47"/>
      <c r="H201" s="47"/>
    </row>
    <row r="202" spans="7:8" x14ac:dyDescent="0.25">
      <c r="G202" s="47"/>
      <c r="H202" s="47"/>
    </row>
    <row r="203" spans="7:8" x14ac:dyDescent="0.25">
      <c r="G203" s="47"/>
      <c r="H203" s="47"/>
    </row>
    <row r="204" spans="7:8" x14ac:dyDescent="0.25">
      <c r="G204" s="47"/>
      <c r="H204" s="47"/>
    </row>
    <row r="205" spans="7:8" x14ac:dyDescent="0.25">
      <c r="G205" s="47"/>
      <c r="H205" s="47"/>
    </row>
    <row r="206" spans="7:8" x14ac:dyDescent="0.25">
      <c r="G206" s="47"/>
      <c r="H206" s="47"/>
    </row>
    <row r="207" spans="7:8" x14ac:dyDescent="0.25">
      <c r="G207" s="47"/>
      <c r="H207" s="47"/>
    </row>
    <row r="208" spans="7:8" x14ac:dyDescent="0.25">
      <c r="G208" s="47"/>
      <c r="H208" s="47"/>
    </row>
    <row r="209" spans="7:8" x14ac:dyDescent="0.25">
      <c r="G209" s="47"/>
      <c r="H209" s="47"/>
    </row>
  </sheetData>
  <mergeCells count="20">
    <mergeCell ref="B1:C2"/>
    <mergeCell ref="D4:K5"/>
    <mergeCell ref="D6:E6"/>
    <mergeCell ref="F6:G6"/>
    <mergeCell ref="H6:I6"/>
    <mergeCell ref="J6:K6"/>
    <mergeCell ref="L6:M6"/>
    <mergeCell ref="B19:C19"/>
    <mergeCell ref="B10:C10"/>
    <mergeCell ref="B17:C17"/>
    <mergeCell ref="B14:C14"/>
    <mergeCell ref="B15:C15"/>
    <mergeCell ref="B16:C16"/>
    <mergeCell ref="B11:C11"/>
    <mergeCell ref="B9:C9"/>
    <mergeCell ref="B6:C6"/>
    <mergeCell ref="B8:C8"/>
    <mergeCell ref="B7:C7"/>
    <mergeCell ref="B13:C13"/>
    <mergeCell ref="B12:C12"/>
  </mergeCells>
  <conditionalFormatting sqref="D9:D17">
    <cfRule type="top10" dxfId="11" priority="19" bottom="1" rank="1"/>
    <cfRule type="top10" dxfId="10" priority="20" rank="1"/>
  </conditionalFormatting>
  <conditionalFormatting sqref="F9:F17">
    <cfRule type="top10" dxfId="9" priority="15" bottom="1" rank="1"/>
    <cfRule type="top10" dxfId="8" priority="16" rank="1"/>
  </conditionalFormatting>
  <conditionalFormatting sqref="H9:H17">
    <cfRule type="top10" dxfId="7" priority="11" bottom="1" rank="1"/>
    <cfRule type="top10" dxfId="6" priority="12" rank="1"/>
  </conditionalFormatting>
  <conditionalFormatting sqref="J9:J17">
    <cfRule type="top10" dxfId="5" priority="7" bottom="1" rank="1"/>
    <cfRule type="top10" dxfId="4" priority="8" rank="1"/>
  </conditionalFormatting>
  <conditionalFormatting sqref="L9:L17">
    <cfRule type="top10" dxfId="3" priority="3" bottom="1" rank="1"/>
    <cfRule type="top10" dxfId="2" priority="4" rank="1"/>
  </conditionalFormatting>
  <hyperlinks>
    <hyperlink ref="B1:C2" location="Home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09"/>
  <sheetViews>
    <sheetView workbookViewId="0">
      <pane ySplit="1" topLeftCell="A2" activePane="bottomLeft" state="frozen"/>
      <selection pane="bottomLeft" activeCell="F5" sqref="F5"/>
    </sheetView>
  </sheetViews>
  <sheetFormatPr defaultRowHeight="12.75" x14ac:dyDescent="0.2"/>
  <cols>
    <col min="1" max="2" width="9.140625" style="6"/>
    <col min="3" max="3" width="14.140625" style="6" bestFit="1" customWidth="1"/>
    <col min="4" max="4" width="19.7109375" style="6" customWidth="1"/>
    <col min="5" max="5" width="7.7109375" style="6" bestFit="1" customWidth="1"/>
    <col min="6" max="6" width="9.7109375" style="6" bestFit="1" customWidth="1"/>
    <col min="7" max="14" width="9.140625" style="6"/>
    <col min="15" max="15" width="44.5703125" style="6" bestFit="1" customWidth="1"/>
    <col min="16" max="16384" width="9.140625" style="6"/>
  </cols>
  <sheetData>
    <row r="1" spans="1:16" x14ac:dyDescent="0.2">
      <c r="A1" s="1" t="s">
        <v>5</v>
      </c>
      <c r="B1" s="1" t="s">
        <v>50</v>
      </c>
      <c r="C1" s="1" t="s">
        <v>4</v>
      </c>
      <c r="D1" s="1" t="s">
        <v>49</v>
      </c>
      <c r="E1" s="2" t="s">
        <v>6</v>
      </c>
      <c r="F1" s="2" t="s">
        <v>7</v>
      </c>
    </row>
    <row r="2" spans="1:16" x14ac:dyDescent="0.2">
      <c r="A2" s="7">
        <v>41275</v>
      </c>
      <c r="B2" s="7" t="s">
        <v>0</v>
      </c>
      <c r="C2" s="8" t="s">
        <v>8</v>
      </c>
      <c r="D2" s="6" t="s">
        <v>17</v>
      </c>
      <c r="E2" s="3">
        <v>4.4402836494074993</v>
      </c>
      <c r="F2" s="3">
        <v>4.6739827888499992</v>
      </c>
    </row>
    <row r="3" spans="1:16" x14ac:dyDescent="0.2">
      <c r="A3" s="7">
        <v>41275</v>
      </c>
      <c r="B3" s="7" t="s">
        <v>0</v>
      </c>
      <c r="C3" s="8" t="s">
        <v>10</v>
      </c>
      <c r="D3" s="9" t="s">
        <v>18</v>
      </c>
      <c r="E3" s="4">
        <v>4.8585368767049992</v>
      </c>
      <c r="F3" s="4">
        <v>5.1142493438999992</v>
      </c>
    </row>
    <row r="4" spans="1:16" x14ac:dyDescent="0.2">
      <c r="A4" s="7">
        <v>41275</v>
      </c>
      <c r="B4" s="7" t="s">
        <v>0</v>
      </c>
      <c r="C4" s="8" t="s">
        <v>9</v>
      </c>
      <c r="D4" s="9" t="s">
        <v>19</v>
      </c>
      <c r="E4" s="4">
        <v>2.4548135601924601</v>
      </c>
      <c r="F4" s="4">
        <v>2.5840142738868002</v>
      </c>
    </row>
    <row r="5" spans="1:16" x14ac:dyDescent="0.2">
      <c r="A5" s="7">
        <v>41275</v>
      </c>
      <c r="B5" s="7" t="s">
        <v>0</v>
      </c>
      <c r="C5" s="8" t="s">
        <v>12</v>
      </c>
      <c r="D5" s="9" t="s">
        <v>20</v>
      </c>
      <c r="E5" s="4">
        <v>1.3406443218349999</v>
      </c>
      <c r="F5" s="4">
        <v>1.4112045493000001</v>
      </c>
    </row>
    <row r="6" spans="1:16" x14ac:dyDescent="0.2">
      <c r="A6" s="7">
        <v>41275</v>
      </c>
      <c r="B6" s="7" t="s">
        <v>0</v>
      </c>
      <c r="C6" s="8" t="s">
        <v>13</v>
      </c>
      <c r="D6" s="9" t="s">
        <v>21</v>
      </c>
      <c r="E6" s="4">
        <v>195.15876700457179</v>
      </c>
      <c r="F6" s="4">
        <v>205.43028105744401</v>
      </c>
    </row>
    <row r="7" spans="1:16" x14ac:dyDescent="0.2">
      <c r="A7" s="7">
        <v>41275</v>
      </c>
      <c r="B7" s="7" t="s">
        <v>0</v>
      </c>
      <c r="C7" s="8" t="s">
        <v>16</v>
      </c>
      <c r="D7" s="9" t="s">
        <v>22</v>
      </c>
      <c r="E7" s="4">
        <v>172.69971902386757</v>
      </c>
      <c r="F7" s="4">
        <v>181.78917791986061</v>
      </c>
      <c r="P7" s="10"/>
    </row>
    <row r="8" spans="1:16" x14ac:dyDescent="0.2">
      <c r="A8" s="7">
        <v>41275</v>
      </c>
      <c r="B8" s="7" t="s">
        <v>0</v>
      </c>
      <c r="C8" s="8" t="s">
        <v>11</v>
      </c>
      <c r="D8" s="9" t="s">
        <v>23</v>
      </c>
      <c r="E8" s="4">
        <v>67.654635873743061</v>
      </c>
      <c r="F8" s="4">
        <v>71.215406182887435</v>
      </c>
      <c r="P8" s="10"/>
    </row>
    <row r="9" spans="1:16" x14ac:dyDescent="0.2">
      <c r="A9" s="7">
        <v>41275</v>
      </c>
      <c r="B9" s="7" t="s">
        <v>0</v>
      </c>
      <c r="C9" s="8" t="s">
        <v>13</v>
      </c>
      <c r="D9" s="9" t="s">
        <v>24</v>
      </c>
      <c r="E9" s="4">
        <v>15.474897772520764</v>
      </c>
      <c r="F9" s="4">
        <v>16.289366076337647</v>
      </c>
      <c r="P9" s="10"/>
    </row>
    <row r="10" spans="1:16" x14ac:dyDescent="0.2">
      <c r="A10" s="7">
        <v>41275</v>
      </c>
      <c r="B10" s="7" t="s">
        <v>0</v>
      </c>
      <c r="C10" s="8" t="s">
        <v>14</v>
      </c>
      <c r="D10" s="9" t="s">
        <v>25</v>
      </c>
      <c r="E10" s="4">
        <v>1187.7744753688296</v>
      </c>
      <c r="F10" s="4">
        <v>1250.2889214408733</v>
      </c>
      <c r="P10" s="10"/>
    </row>
    <row r="11" spans="1:16" x14ac:dyDescent="0.2">
      <c r="A11" s="7">
        <v>41275</v>
      </c>
      <c r="B11" s="7" t="s">
        <v>0</v>
      </c>
      <c r="C11" s="8" t="s">
        <v>11</v>
      </c>
      <c r="D11" s="9" t="s">
        <v>26</v>
      </c>
      <c r="E11" s="4">
        <v>1931.6575848319114</v>
      </c>
      <c r="F11" s="4">
        <v>2033.3237735072753</v>
      </c>
      <c r="P11" s="10"/>
    </row>
    <row r="12" spans="1:16" x14ac:dyDescent="0.2">
      <c r="A12" s="7">
        <v>41275</v>
      </c>
      <c r="B12" s="7" t="s">
        <v>0</v>
      </c>
      <c r="C12" s="8" t="s">
        <v>13</v>
      </c>
      <c r="D12" s="9" t="s">
        <v>27</v>
      </c>
      <c r="E12" s="4">
        <v>79</v>
      </c>
      <c r="F12" s="4">
        <v>80</v>
      </c>
      <c r="P12" s="10"/>
    </row>
    <row r="13" spans="1:16" x14ac:dyDescent="0.2">
      <c r="A13" s="7">
        <v>41275</v>
      </c>
      <c r="B13" s="7" t="s">
        <v>0</v>
      </c>
      <c r="C13" s="8" t="s">
        <v>14</v>
      </c>
      <c r="D13" s="9" t="s">
        <v>28</v>
      </c>
      <c r="E13" s="4">
        <v>112.07603187569002</v>
      </c>
      <c r="F13" s="4">
        <v>117.97477039546318</v>
      </c>
      <c r="P13" s="10"/>
    </row>
    <row r="14" spans="1:16" x14ac:dyDescent="0.2">
      <c r="A14" s="7">
        <v>41275</v>
      </c>
      <c r="B14" s="7" t="s">
        <v>0</v>
      </c>
      <c r="C14" s="8" t="s">
        <v>15</v>
      </c>
      <c r="D14" s="9" t="s">
        <v>29</v>
      </c>
      <c r="E14" s="4">
        <v>200.44939037074957</v>
      </c>
      <c r="F14" s="4">
        <v>210.99935828499954</v>
      </c>
      <c r="P14" s="10"/>
    </row>
    <row r="15" spans="1:16" x14ac:dyDescent="0.2">
      <c r="A15" s="7">
        <v>41275</v>
      </c>
      <c r="B15" s="7" t="s">
        <v>0</v>
      </c>
      <c r="C15" s="8" t="s">
        <v>8</v>
      </c>
      <c r="D15" s="9" t="s">
        <v>30</v>
      </c>
      <c r="E15" s="4">
        <v>445.17523960633633</v>
      </c>
      <c r="F15" s="4">
        <v>468.60551537509087</v>
      </c>
      <c r="P15" s="10"/>
    </row>
    <row r="16" spans="1:16" x14ac:dyDescent="0.2">
      <c r="A16" s="7">
        <v>41275</v>
      </c>
      <c r="B16" s="7" t="s">
        <v>0</v>
      </c>
      <c r="C16" s="8" t="s">
        <v>10</v>
      </c>
      <c r="D16" s="9" t="s">
        <v>31</v>
      </c>
      <c r="E16" s="4">
        <v>323.5060143036132</v>
      </c>
      <c r="F16" s="4">
        <v>340.53264663538232</v>
      </c>
      <c r="P16" s="10"/>
    </row>
    <row r="17" spans="1:16" x14ac:dyDescent="0.2">
      <c r="A17" s="7">
        <v>41275</v>
      </c>
      <c r="B17" s="7" t="s">
        <v>0</v>
      </c>
      <c r="C17" s="8" t="s">
        <v>9</v>
      </c>
      <c r="D17" s="9" t="s">
        <v>32</v>
      </c>
      <c r="E17" s="4">
        <v>24.158525093743329</v>
      </c>
      <c r="F17" s="4">
        <v>26.768448857333333</v>
      </c>
      <c r="P17" s="10"/>
    </row>
    <row r="18" spans="1:16" x14ac:dyDescent="0.2">
      <c r="A18" s="7">
        <v>41306</v>
      </c>
      <c r="B18" s="7" t="s">
        <v>0</v>
      </c>
      <c r="C18" s="8" t="s">
        <v>12</v>
      </c>
      <c r="D18" s="9" t="s">
        <v>33</v>
      </c>
      <c r="E18" s="4">
        <v>4.5290893223956488</v>
      </c>
      <c r="F18" s="4">
        <v>4.7674624446269993</v>
      </c>
      <c r="P18" s="10"/>
    </row>
    <row r="19" spans="1:16" x14ac:dyDescent="0.2">
      <c r="A19" s="7">
        <v>41306</v>
      </c>
      <c r="B19" s="7" t="s">
        <v>0</v>
      </c>
      <c r="C19" s="8" t="s">
        <v>13</v>
      </c>
      <c r="D19" s="9" t="s">
        <v>34</v>
      </c>
      <c r="E19" s="4">
        <v>4.955707614239099</v>
      </c>
      <c r="F19" s="4">
        <v>5.216534330777999</v>
      </c>
      <c r="P19" s="10"/>
    </row>
    <row r="20" spans="1:16" x14ac:dyDescent="0.2">
      <c r="A20" s="7">
        <v>41306</v>
      </c>
      <c r="B20" s="7" t="s">
        <v>0</v>
      </c>
      <c r="C20" s="8" t="s">
        <v>16</v>
      </c>
      <c r="D20" s="9" t="s">
        <v>35</v>
      </c>
      <c r="E20" s="4">
        <v>2.5039098313963093</v>
      </c>
      <c r="F20" s="4">
        <v>2.635694559364536</v>
      </c>
      <c r="P20" s="10"/>
    </row>
    <row r="21" spans="1:16" x14ac:dyDescent="0.2">
      <c r="A21" s="7">
        <v>41306</v>
      </c>
      <c r="B21" s="7" t="s">
        <v>0</v>
      </c>
      <c r="C21" s="8" t="s">
        <v>11</v>
      </c>
      <c r="D21" s="9" t="s">
        <v>36</v>
      </c>
      <c r="E21" s="4">
        <v>1.3674572082717</v>
      </c>
      <c r="F21" s="4">
        <v>1.4394286402860001</v>
      </c>
      <c r="P21" s="10"/>
    </row>
    <row r="22" spans="1:16" x14ac:dyDescent="0.2">
      <c r="A22" s="7">
        <v>41306</v>
      </c>
      <c r="B22" s="7" t="s">
        <v>0</v>
      </c>
      <c r="C22" s="8" t="s">
        <v>13</v>
      </c>
      <c r="D22" s="9" t="s">
        <v>37</v>
      </c>
      <c r="E22" s="4">
        <v>199.06194234466324</v>
      </c>
      <c r="F22" s="4">
        <v>209.53888667859289</v>
      </c>
      <c r="P22" s="10"/>
    </row>
    <row r="23" spans="1:16" x14ac:dyDescent="0.2">
      <c r="A23" s="7">
        <v>41306</v>
      </c>
      <c r="B23" s="7" t="s">
        <v>0</v>
      </c>
      <c r="C23" s="8" t="s">
        <v>14</v>
      </c>
      <c r="D23" s="9" t="s">
        <v>38</v>
      </c>
      <c r="E23" s="4">
        <v>176.15371340434493</v>
      </c>
      <c r="F23" s="4">
        <v>185.42496147825781</v>
      </c>
      <c r="P23" s="10"/>
    </row>
    <row r="24" spans="1:16" x14ac:dyDescent="0.2">
      <c r="A24" s="7">
        <v>41306</v>
      </c>
      <c r="B24" s="7" t="s">
        <v>0</v>
      </c>
      <c r="C24" s="8" t="s">
        <v>11</v>
      </c>
      <c r="D24" s="9" t="s">
        <v>39</v>
      </c>
      <c r="E24" s="4">
        <v>69.007728591217926</v>
      </c>
      <c r="F24" s="4">
        <v>72.639714306545187</v>
      </c>
      <c r="P24" s="10"/>
    </row>
    <row r="25" spans="1:16" x14ac:dyDescent="0.2">
      <c r="A25" s="7">
        <v>41306</v>
      </c>
      <c r="B25" s="7" t="s">
        <v>0</v>
      </c>
      <c r="C25" s="8" t="s">
        <v>13</v>
      </c>
      <c r="D25" s="9" t="s">
        <v>40</v>
      </c>
      <c r="E25" s="4">
        <v>15.78439572797118</v>
      </c>
      <c r="F25" s="4">
        <v>16.6151533978644</v>
      </c>
      <c r="P25" s="10"/>
    </row>
    <row r="26" spans="1:16" x14ac:dyDescent="0.2">
      <c r="A26" s="7">
        <v>41306</v>
      </c>
      <c r="B26" s="7" t="s">
        <v>0</v>
      </c>
      <c r="C26" s="8" t="s">
        <v>14</v>
      </c>
      <c r="D26" s="9" t="s">
        <v>41</v>
      </c>
      <c r="E26" s="4">
        <v>1211.5299648762061</v>
      </c>
      <c r="F26" s="4">
        <v>1275.2946998696907</v>
      </c>
      <c r="P26" s="10"/>
    </row>
    <row r="27" spans="1:16" x14ac:dyDescent="0.2">
      <c r="A27" s="7">
        <v>41306</v>
      </c>
      <c r="B27" s="7" t="s">
        <v>0</v>
      </c>
      <c r="C27" s="8" t="s">
        <v>15</v>
      </c>
      <c r="D27" s="9" t="s">
        <v>42</v>
      </c>
      <c r="E27" s="4">
        <v>1970.2907365285496</v>
      </c>
      <c r="F27" s="4">
        <v>2073.9902489774208</v>
      </c>
      <c r="P27" s="10"/>
    </row>
    <row r="28" spans="1:16" x14ac:dyDescent="0.2">
      <c r="A28" s="7">
        <v>41306</v>
      </c>
      <c r="B28" s="7" t="s">
        <v>0</v>
      </c>
      <c r="C28" s="8" t="s">
        <v>8</v>
      </c>
      <c r="D28" s="9" t="s">
        <v>43</v>
      </c>
      <c r="E28" s="4">
        <v>1134.6469496529871</v>
      </c>
      <c r="F28" s="4">
        <v>1194.3652101610392</v>
      </c>
      <c r="P28" s="10"/>
    </row>
    <row r="29" spans="1:16" x14ac:dyDescent="0.2">
      <c r="A29" s="7">
        <v>41306</v>
      </c>
      <c r="B29" s="7" t="s">
        <v>0</v>
      </c>
      <c r="C29" s="8" t="s">
        <v>10</v>
      </c>
      <c r="D29" s="9" t="s">
        <v>44</v>
      </c>
      <c r="E29" s="4">
        <v>114.31755251320382</v>
      </c>
      <c r="F29" s="4">
        <v>120.33426580337245</v>
      </c>
      <c r="P29" s="10"/>
    </row>
    <row r="30" spans="1:16" x14ac:dyDescent="0.2">
      <c r="A30" s="7">
        <v>41306</v>
      </c>
      <c r="B30" s="7" t="s">
        <v>0</v>
      </c>
      <c r="C30" s="8" t="s">
        <v>9</v>
      </c>
      <c r="D30" s="9" t="s">
        <v>45</v>
      </c>
      <c r="E30" s="4">
        <v>204.45837817816454</v>
      </c>
      <c r="F30" s="4">
        <v>215.21934545069954</v>
      </c>
      <c r="P30" s="10"/>
    </row>
    <row r="31" spans="1:16" x14ac:dyDescent="0.2">
      <c r="A31" s="7">
        <v>41306</v>
      </c>
      <c r="B31" s="7" t="s">
        <v>0</v>
      </c>
      <c r="C31" s="8" t="s">
        <v>12</v>
      </c>
      <c r="D31" s="9" t="s">
        <v>46</v>
      </c>
      <c r="E31" s="4">
        <v>454.07874439846307</v>
      </c>
      <c r="F31" s="4">
        <v>477.9776256825927</v>
      </c>
      <c r="P31" s="10"/>
    </row>
    <row r="32" spans="1:16" x14ac:dyDescent="0.2">
      <c r="A32" s="7">
        <v>41306</v>
      </c>
      <c r="B32" s="7" t="s">
        <v>0</v>
      </c>
      <c r="C32" s="8" t="s">
        <v>13</v>
      </c>
      <c r="D32" s="9" t="s">
        <v>47</v>
      </c>
      <c r="E32" s="4">
        <v>329.97613458968544</v>
      </c>
      <c r="F32" s="4">
        <v>347.34329956808995</v>
      </c>
      <c r="P32" s="10"/>
    </row>
    <row r="33" spans="1:6" x14ac:dyDescent="0.2">
      <c r="A33" s="7">
        <v>41306</v>
      </c>
      <c r="B33" s="7" t="s">
        <v>0</v>
      </c>
      <c r="C33" s="8" t="s">
        <v>16</v>
      </c>
      <c r="D33" s="9" t="s">
        <v>48</v>
      </c>
      <c r="E33" s="4">
        <v>25.938626942755999</v>
      </c>
      <c r="F33" s="4">
        <v>27.30381783448</v>
      </c>
    </row>
    <row r="34" spans="1:6" x14ac:dyDescent="0.2">
      <c r="A34" s="7">
        <v>41334</v>
      </c>
      <c r="B34" s="7" t="s">
        <v>0</v>
      </c>
      <c r="C34" s="8" t="s">
        <v>11</v>
      </c>
      <c r="D34" s="6" t="s">
        <v>17</v>
      </c>
      <c r="E34" s="4">
        <v>5.4582677528534527</v>
      </c>
      <c r="F34" s="4">
        <v>4.7674624446269993</v>
      </c>
    </row>
    <row r="35" spans="1:6" x14ac:dyDescent="0.2">
      <c r="A35" s="7">
        <v>41334</v>
      </c>
      <c r="B35" s="7" t="s">
        <v>0</v>
      </c>
      <c r="C35" s="8" t="s">
        <v>13</v>
      </c>
      <c r="D35" s="9" t="s">
        <v>18</v>
      </c>
      <c r="E35" s="4">
        <v>5.9724101553077311</v>
      </c>
      <c r="F35" s="4">
        <v>5.216534330777999</v>
      </c>
    </row>
    <row r="36" spans="1:6" x14ac:dyDescent="0.2">
      <c r="A36" s="7">
        <v>41334</v>
      </c>
      <c r="B36" s="7" t="s">
        <v>0</v>
      </c>
      <c r="C36" s="8" t="s">
        <v>14</v>
      </c>
      <c r="D36" s="9" t="s">
        <v>19</v>
      </c>
      <c r="E36" s="4">
        <v>3.0176067010164576</v>
      </c>
      <c r="F36" s="4">
        <v>2.635694559364536</v>
      </c>
    </row>
    <row r="37" spans="1:6" x14ac:dyDescent="0.2">
      <c r="A37" s="7">
        <v>41334</v>
      </c>
      <c r="B37" s="7" t="s">
        <v>0</v>
      </c>
      <c r="C37" s="8" t="s">
        <v>11</v>
      </c>
      <c r="D37" s="9" t="s">
        <v>20</v>
      </c>
      <c r="E37" s="4">
        <v>0.48020385026344148</v>
      </c>
      <c r="F37" s="4">
        <v>0.41942864028600002</v>
      </c>
    </row>
    <row r="38" spans="1:6" x14ac:dyDescent="0.2">
      <c r="A38" s="7">
        <v>41334</v>
      </c>
      <c r="B38" s="7" t="s">
        <v>0</v>
      </c>
      <c r="C38" s="8" t="s">
        <v>13</v>
      </c>
      <c r="D38" s="9" t="s">
        <v>21</v>
      </c>
      <c r="E38" s="4">
        <v>239.90107135832105</v>
      </c>
      <c r="F38" s="4">
        <v>209.53888667859289</v>
      </c>
    </row>
    <row r="39" spans="1:6" x14ac:dyDescent="0.2">
      <c r="A39" s="7">
        <v>41334</v>
      </c>
      <c r="B39" s="7" t="s">
        <v>0</v>
      </c>
      <c r="C39" s="8" t="s">
        <v>14</v>
      </c>
      <c r="D39" s="9" t="s">
        <v>22</v>
      </c>
      <c r="E39" s="4">
        <v>212.2930383964574</v>
      </c>
      <c r="F39" s="4">
        <v>185.42496147825781</v>
      </c>
    </row>
    <row r="40" spans="1:6" x14ac:dyDescent="0.2">
      <c r="A40" s="7">
        <v>41334</v>
      </c>
      <c r="B40" s="7" t="s">
        <v>0</v>
      </c>
      <c r="C40" s="8" t="s">
        <v>15</v>
      </c>
      <c r="D40" s="9" t="s">
        <v>23</v>
      </c>
      <c r="E40" s="4">
        <v>83.165208909563603</v>
      </c>
      <c r="F40" s="4">
        <v>72.639714306545187</v>
      </c>
    </row>
    <row r="41" spans="1:6" x14ac:dyDescent="0.2">
      <c r="A41" s="7">
        <v>41334</v>
      </c>
      <c r="B41" s="7" t="s">
        <v>0</v>
      </c>
      <c r="C41" s="8" t="s">
        <v>8</v>
      </c>
      <c r="D41" s="9" t="s">
        <v>24</v>
      </c>
      <c r="E41" s="4">
        <v>19.022689125214953</v>
      </c>
      <c r="F41" s="4">
        <v>16.6151533978644</v>
      </c>
    </row>
    <row r="42" spans="1:6" x14ac:dyDescent="0.2">
      <c r="A42" s="7">
        <v>41334</v>
      </c>
      <c r="B42" s="7" t="s">
        <v>0</v>
      </c>
      <c r="C42" s="8" t="s">
        <v>10</v>
      </c>
      <c r="D42" s="9" t="s">
        <v>25</v>
      </c>
      <c r="E42" s="4">
        <v>1460.084901880809</v>
      </c>
      <c r="F42" s="4">
        <v>1275.2946998696907</v>
      </c>
    </row>
    <row r="43" spans="1:6" x14ac:dyDescent="0.2">
      <c r="A43" s="7">
        <v>41334</v>
      </c>
      <c r="B43" s="7" t="s">
        <v>0</v>
      </c>
      <c r="C43" s="8" t="s">
        <v>9</v>
      </c>
      <c r="D43" s="9" t="s">
        <v>26</v>
      </c>
      <c r="E43" s="4">
        <v>2374.5114360542493</v>
      </c>
      <c r="F43" s="4">
        <v>2073.9902489774208</v>
      </c>
    </row>
    <row r="44" spans="1:6" x14ac:dyDescent="0.2">
      <c r="A44" s="7">
        <v>41334</v>
      </c>
      <c r="B44" s="7" t="s">
        <v>0</v>
      </c>
      <c r="C44" s="8" t="s">
        <v>12</v>
      </c>
      <c r="D44" s="9" t="s">
        <v>27</v>
      </c>
      <c r="E44" s="4">
        <v>1367.4287291133739</v>
      </c>
      <c r="F44" s="4">
        <v>1194.3652101610392</v>
      </c>
    </row>
    <row r="45" spans="1:6" x14ac:dyDescent="0.2">
      <c r="A45" s="7">
        <v>41334</v>
      </c>
      <c r="B45" s="7" t="s">
        <v>0</v>
      </c>
      <c r="C45" s="8" t="s">
        <v>13</v>
      </c>
      <c r="D45" s="9" t="s">
        <v>28</v>
      </c>
      <c r="E45" s="4">
        <v>137.77070091828114</v>
      </c>
      <c r="F45" s="4">
        <v>120.33426580337245</v>
      </c>
    </row>
    <row r="46" spans="1:6" x14ac:dyDescent="0.2">
      <c r="A46" s="7">
        <v>41334</v>
      </c>
      <c r="B46" s="7" t="s">
        <v>0</v>
      </c>
      <c r="C46" s="8" t="s">
        <v>16</v>
      </c>
      <c r="D46" s="9" t="s">
        <v>29</v>
      </c>
      <c r="E46" s="4">
        <v>246.40462860650592</v>
      </c>
      <c r="F46" s="4">
        <v>215.21934545069954</v>
      </c>
    </row>
    <row r="47" spans="1:6" x14ac:dyDescent="0.2">
      <c r="A47" s="7">
        <v>41334</v>
      </c>
      <c r="B47" s="7" t="s">
        <v>0</v>
      </c>
      <c r="C47" s="8" t="s">
        <v>11</v>
      </c>
      <c r="D47" s="9" t="s">
        <v>30</v>
      </c>
      <c r="E47" s="4">
        <v>547.23658364400046</v>
      </c>
      <c r="F47" s="4">
        <v>477.9776256825927</v>
      </c>
    </row>
    <row r="48" spans="1:6" x14ac:dyDescent="0.2">
      <c r="A48" s="7">
        <v>41334</v>
      </c>
      <c r="B48" s="7" t="s">
        <v>0</v>
      </c>
      <c r="C48" s="8" t="s">
        <v>13</v>
      </c>
      <c r="D48" s="9" t="s">
        <v>31</v>
      </c>
      <c r="E48" s="4">
        <v>397.6733436755062</v>
      </c>
      <c r="F48" s="4">
        <v>347.34329956808995</v>
      </c>
    </row>
    <row r="49" spans="1:6" x14ac:dyDescent="0.2">
      <c r="A49" s="7">
        <v>41334</v>
      </c>
      <c r="B49" s="7" t="s">
        <v>0</v>
      </c>
      <c r="C49" s="8" t="s">
        <v>14</v>
      </c>
      <c r="D49" s="9" t="s">
        <v>32</v>
      </c>
      <c r="E49" s="4">
        <v>31.260141038696155</v>
      </c>
      <c r="F49" s="4">
        <v>27.30381783448</v>
      </c>
    </row>
    <row r="50" spans="1:6" x14ac:dyDescent="0.2">
      <c r="A50" s="7">
        <v>41365</v>
      </c>
      <c r="B50" s="7" t="s">
        <v>1</v>
      </c>
      <c r="C50" s="8" t="s">
        <v>11</v>
      </c>
      <c r="D50" s="9" t="s">
        <v>33</v>
      </c>
      <c r="E50" s="4">
        <v>4.1710622407697393</v>
      </c>
      <c r="F50" s="4">
        <v>4.3000641657419996</v>
      </c>
    </row>
    <row r="51" spans="1:6" x14ac:dyDescent="0.2">
      <c r="A51" s="7">
        <v>41365</v>
      </c>
      <c r="B51" s="7" t="s">
        <v>1</v>
      </c>
      <c r="C51" s="8" t="s">
        <v>13</v>
      </c>
      <c r="D51" s="9" t="s">
        <v>34</v>
      </c>
      <c r="E51" s="4">
        <v>4.5639561144963592</v>
      </c>
      <c r="F51" s="4">
        <v>4.7051093963879991</v>
      </c>
    </row>
    <row r="52" spans="1:6" x14ac:dyDescent="0.2">
      <c r="A52" s="7">
        <v>41365</v>
      </c>
      <c r="B52" s="7" t="s">
        <v>1</v>
      </c>
      <c r="C52" s="8" t="s">
        <v>14</v>
      </c>
      <c r="D52" s="9" t="s">
        <v>35</v>
      </c>
      <c r="E52" s="4">
        <v>2.3059743380165805</v>
      </c>
      <c r="F52" s="4">
        <v>2.3772931319758563</v>
      </c>
    </row>
    <row r="53" spans="1:6" x14ac:dyDescent="0.2">
      <c r="A53" s="7">
        <v>41365</v>
      </c>
      <c r="B53" s="7" t="s">
        <v>1</v>
      </c>
      <c r="C53" s="8" t="s">
        <v>15</v>
      </c>
      <c r="D53" s="9" t="s">
        <v>36</v>
      </c>
      <c r="E53" s="4">
        <v>1.25935893979532</v>
      </c>
      <c r="F53" s="4">
        <v>1.2983081853560001</v>
      </c>
    </row>
    <row r="54" spans="1:6" x14ac:dyDescent="0.2">
      <c r="A54" s="7">
        <v>41365</v>
      </c>
      <c r="B54" s="7" t="s">
        <v>1</v>
      </c>
      <c r="C54" s="8" t="s">
        <v>8</v>
      </c>
      <c r="D54" s="9" t="s">
        <v>37</v>
      </c>
      <c r="E54" s="4">
        <v>183.32598281566305</v>
      </c>
      <c r="F54" s="4">
        <v>188.9958585728485</v>
      </c>
    </row>
    <row r="55" spans="1:6" x14ac:dyDescent="0.2">
      <c r="A55" s="7">
        <v>41365</v>
      </c>
      <c r="B55" s="7" t="s">
        <v>1</v>
      </c>
      <c r="C55" s="8" t="s">
        <v>10</v>
      </c>
      <c r="D55" s="9" t="s">
        <v>38</v>
      </c>
      <c r="E55" s="4">
        <v>162.22866237568363</v>
      </c>
      <c r="F55" s="4">
        <v>167.24604368627178</v>
      </c>
    </row>
    <row r="56" spans="1:6" x14ac:dyDescent="0.2">
      <c r="A56" s="7">
        <v>41365</v>
      </c>
      <c r="B56" s="7" t="s">
        <v>1</v>
      </c>
      <c r="C56" s="8" t="s">
        <v>9</v>
      </c>
      <c r="D56" s="9" t="s">
        <v>39</v>
      </c>
      <c r="E56" s="4">
        <v>63.552628477608742</v>
      </c>
      <c r="F56" s="4">
        <v>65.518173688256439</v>
      </c>
    </row>
    <row r="57" spans="1:6" x14ac:dyDescent="0.2">
      <c r="A57" s="7">
        <v>41365</v>
      </c>
      <c r="B57" s="7" t="s">
        <v>1</v>
      </c>
      <c r="C57" s="8" t="s">
        <v>12</v>
      </c>
      <c r="D57" s="9" t="s">
        <v>40</v>
      </c>
      <c r="E57" s="4">
        <v>14.536630286523716</v>
      </c>
      <c r="F57" s="4">
        <v>14.986216790230635</v>
      </c>
    </row>
    <row r="58" spans="1:6" x14ac:dyDescent="0.2">
      <c r="A58" s="7">
        <v>41365</v>
      </c>
      <c r="B58" s="7" t="s">
        <v>1</v>
      </c>
      <c r="C58" s="8" t="s">
        <v>13</v>
      </c>
      <c r="D58" s="9" t="s">
        <v>41</v>
      </c>
      <c r="E58" s="4">
        <v>40</v>
      </c>
      <c r="F58" s="4">
        <v>70</v>
      </c>
    </row>
    <row r="59" spans="1:6" x14ac:dyDescent="0.2">
      <c r="A59" s="7">
        <v>41365</v>
      </c>
      <c r="B59" s="7" t="s">
        <v>1</v>
      </c>
      <c r="C59" s="8" t="s">
        <v>16</v>
      </c>
      <c r="D59" s="9" t="s">
        <v>42</v>
      </c>
      <c r="E59" s="4">
        <v>1814.5381354778924</v>
      </c>
      <c r="F59" s="4">
        <v>1870.6578716266933</v>
      </c>
    </row>
    <row r="60" spans="1:6" x14ac:dyDescent="0.2">
      <c r="A60" s="7">
        <v>41365</v>
      </c>
      <c r="B60" s="7" t="s">
        <v>1</v>
      </c>
      <c r="C60" s="8" t="s">
        <v>11</v>
      </c>
      <c r="D60" s="9" t="s">
        <v>43</v>
      </c>
      <c r="E60" s="4">
        <v>1044.9524642624622</v>
      </c>
      <c r="F60" s="4">
        <v>1077.2705817138785</v>
      </c>
    </row>
    <row r="61" spans="1:6" x14ac:dyDescent="0.2">
      <c r="A61" s="7">
        <v>41365</v>
      </c>
      <c r="B61" s="7" t="s">
        <v>1</v>
      </c>
      <c r="C61" s="8" t="s">
        <v>13</v>
      </c>
      <c r="D61" s="9" t="s">
        <v>44</v>
      </c>
      <c r="E61" s="4">
        <v>105.28068510091136</v>
      </c>
      <c r="F61" s="4">
        <v>108.53678876382614</v>
      </c>
    </row>
    <row r="62" spans="1:6" x14ac:dyDescent="0.2">
      <c r="A62" s="7">
        <v>41365</v>
      </c>
      <c r="B62" s="7" t="s">
        <v>1</v>
      </c>
      <c r="C62" s="8" t="s">
        <v>14</v>
      </c>
      <c r="D62" s="9" t="s">
        <v>45</v>
      </c>
      <c r="E62" s="4">
        <v>188.29582733353359</v>
      </c>
      <c r="F62" s="4">
        <v>194.11940962219958</v>
      </c>
    </row>
    <row r="63" spans="1:6" x14ac:dyDescent="0.2">
      <c r="A63" s="7">
        <v>41365</v>
      </c>
      <c r="B63" s="7" t="s">
        <v>1</v>
      </c>
      <c r="C63" s="8" t="s">
        <v>11</v>
      </c>
      <c r="D63" s="9" t="s">
        <v>46</v>
      </c>
      <c r="E63" s="4">
        <v>418.18356192073111</v>
      </c>
      <c r="F63" s="4">
        <v>431.11707414508362</v>
      </c>
    </row>
    <row r="64" spans="1:6" x14ac:dyDescent="0.2">
      <c r="A64" s="7">
        <v>41365</v>
      </c>
      <c r="B64" s="7" t="s">
        <v>1</v>
      </c>
      <c r="C64" s="8" t="s">
        <v>13</v>
      </c>
      <c r="D64" s="9" t="s">
        <v>47</v>
      </c>
      <c r="E64" s="4">
        <v>303.89133385741519</v>
      </c>
      <c r="F64" s="4">
        <v>313.29003490455176</v>
      </c>
    </row>
    <row r="65" spans="1:6" x14ac:dyDescent="0.2">
      <c r="A65" s="7">
        <v>41365</v>
      </c>
      <c r="B65" s="7" t="s">
        <v>1</v>
      </c>
      <c r="C65" s="8" t="s">
        <v>14</v>
      </c>
      <c r="D65" s="9" t="s">
        <v>48</v>
      </c>
      <c r="E65" s="4">
        <v>23.888163760284264</v>
      </c>
      <c r="F65" s="4">
        <v>24.626972948746666</v>
      </c>
    </row>
    <row r="66" spans="1:6" x14ac:dyDescent="0.2">
      <c r="A66" s="7">
        <v>41395</v>
      </c>
      <c r="B66" s="7" t="s">
        <v>1</v>
      </c>
      <c r="C66" s="8" t="s">
        <v>15</v>
      </c>
      <c r="D66" s="6" t="s">
        <v>17</v>
      </c>
      <c r="E66" s="4">
        <v>4.4247660265485171</v>
      </c>
      <c r="F66" s="4">
        <v>4.5150673740290994</v>
      </c>
    </row>
    <row r="67" spans="1:6" x14ac:dyDescent="0.2">
      <c r="A67" s="7">
        <v>41395</v>
      </c>
      <c r="B67" s="7" t="s">
        <v>1</v>
      </c>
      <c r="C67" s="8" t="s">
        <v>8</v>
      </c>
      <c r="D67" s="9" t="s">
        <v>18</v>
      </c>
      <c r="E67" s="4">
        <v>4.8415575688832506</v>
      </c>
      <c r="F67" s="4">
        <v>4.9403648662073989</v>
      </c>
    </row>
    <row r="68" spans="1:6" x14ac:dyDescent="0.2">
      <c r="A68" s="7">
        <v>41395</v>
      </c>
      <c r="B68" s="7" t="s">
        <v>1</v>
      </c>
      <c r="C68" s="8" t="s">
        <v>10</v>
      </c>
      <c r="D68" s="9" t="s">
        <v>19</v>
      </c>
      <c r="E68" s="4">
        <v>2.4462346328031561</v>
      </c>
      <c r="F68" s="4">
        <v>2.4961577885746493</v>
      </c>
    </row>
    <row r="69" spans="1:6" x14ac:dyDescent="0.2">
      <c r="A69" s="7">
        <v>41395</v>
      </c>
      <c r="B69" s="7" t="s">
        <v>1</v>
      </c>
      <c r="C69" s="8" t="s">
        <v>9</v>
      </c>
      <c r="D69" s="9" t="s">
        <v>20</v>
      </c>
      <c r="E69" s="4">
        <v>1.3359591227313243</v>
      </c>
      <c r="F69" s="4">
        <v>1.3632235946238003</v>
      </c>
    </row>
    <row r="70" spans="1:6" x14ac:dyDescent="0.2">
      <c r="A70" s="7">
        <v>41395</v>
      </c>
      <c r="B70" s="7" t="s">
        <v>1</v>
      </c>
      <c r="C70" s="8" t="s">
        <v>12</v>
      </c>
      <c r="D70" s="9" t="s">
        <v>21</v>
      </c>
      <c r="E70" s="4">
        <v>194.47673847146112</v>
      </c>
      <c r="F70" s="4">
        <v>198.44565150149094</v>
      </c>
    </row>
    <row r="71" spans="1:6" x14ac:dyDescent="0.2">
      <c r="A71" s="7">
        <v>41395</v>
      </c>
      <c r="B71" s="7" t="s">
        <v>1</v>
      </c>
      <c r="C71" s="8" t="s">
        <v>13</v>
      </c>
      <c r="D71" s="9" t="s">
        <v>22</v>
      </c>
      <c r="E71" s="4">
        <v>172.09617895317365</v>
      </c>
      <c r="F71" s="4">
        <v>175.60834587058537</v>
      </c>
    </row>
    <row r="72" spans="1:6" x14ac:dyDescent="0.2">
      <c r="A72" s="7">
        <v>41395</v>
      </c>
      <c r="B72" s="7" t="s">
        <v>1</v>
      </c>
      <c r="C72" s="8" t="s">
        <v>16</v>
      </c>
      <c r="D72" s="9" t="s">
        <v>23</v>
      </c>
      <c r="E72" s="4">
        <v>67.418200725215883</v>
      </c>
      <c r="F72" s="4">
        <v>68.794082372669266</v>
      </c>
    </row>
    <row r="73" spans="1:6" x14ac:dyDescent="0.2">
      <c r="A73" s="7">
        <v>41395</v>
      </c>
      <c r="B73" s="7" t="s">
        <v>1</v>
      </c>
      <c r="C73" s="8" t="s">
        <v>11</v>
      </c>
      <c r="D73" s="9" t="s">
        <v>24</v>
      </c>
      <c r="E73" s="4">
        <v>15.420817077147323</v>
      </c>
      <c r="F73" s="4">
        <v>15.735527629742167</v>
      </c>
    </row>
    <row r="74" spans="1:6" x14ac:dyDescent="0.2">
      <c r="A74" s="7">
        <v>41395</v>
      </c>
      <c r="B74" s="7" t="s">
        <v>1</v>
      </c>
      <c r="C74" s="8" t="s">
        <v>13</v>
      </c>
      <c r="D74" s="9" t="s">
        <v>25</v>
      </c>
      <c r="E74" s="4">
        <v>100</v>
      </c>
      <c r="F74" s="4">
        <v>112</v>
      </c>
    </row>
    <row r="75" spans="1:6" x14ac:dyDescent="0.2">
      <c r="A75" s="7">
        <v>41395</v>
      </c>
      <c r="B75" s="7" t="s">
        <v>1</v>
      </c>
      <c r="C75" s="8" t="s">
        <v>14</v>
      </c>
      <c r="D75" s="9" t="s">
        <v>26</v>
      </c>
      <c r="E75" s="4">
        <v>1924.9069499038676</v>
      </c>
      <c r="F75" s="4">
        <v>1964.1907652080281</v>
      </c>
    </row>
    <row r="76" spans="1:6" x14ac:dyDescent="0.2">
      <c r="A76" s="7">
        <v>41395</v>
      </c>
      <c r="B76" s="7" t="s">
        <v>1</v>
      </c>
      <c r="C76" s="8" t="s">
        <v>11</v>
      </c>
      <c r="D76" s="9" t="s">
        <v>27</v>
      </c>
      <c r="E76" s="4">
        <v>1108.5114285835809</v>
      </c>
      <c r="F76" s="4">
        <v>1131.1341107995725</v>
      </c>
    </row>
    <row r="77" spans="1:6" x14ac:dyDescent="0.2">
      <c r="A77" s="7">
        <v>41395</v>
      </c>
      <c r="B77" s="7" t="s">
        <v>1</v>
      </c>
      <c r="C77" s="8" t="s">
        <v>13</v>
      </c>
      <c r="D77" s="9" t="s">
        <v>28</v>
      </c>
      <c r="E77" s="4">
        <v>111.68435563797709</v>
      </c>
      <c r="F77" s="4">
        <v>113.96362820201745</v>
      </c>
    </row>
    <row r="78" spans="1:6" x14ac:dyDescent="0.2">
      <c r="A78" s="7">
        <v>41395</v>
      </c>
      <c r="B78" s="7" t="s">
        <v>1</v>
      </c>
      <c r="C78" s="8" t="s">
        <v>14</v>
      </c>
      <c r="D78" s="9" t="s">
        <v>29</v>
      </c>
      <c r="E78" s="4">
        <v>199.7488725012434</v>
      </c>
      <c r="F78" s="4">
        <v>203.82538010330958</v>
      </c>
    </row>
    <row r="79" spans="1:6" x14ac:dyDescent="0.2">
      <c r="A79" s="7">
        <v>41395</v>
      </c>
      <c r="B79" s="7" t="s">
        <v>1</v>
      </c>
      <c r="C79" s="8" t="s">
        <v>15</v>
      </c>
      <c r="D79" s="9" t="s">
        <v>30</v>
      </c>
      <c r="E79" s="4">
        <v>443.61946929529103</v>
      </c>
      <c r="F79" s="4">
        <v>452.67292785233781</v>
      </c>
    </row>
    <row r="80" spans="1:6" x14ac:dyDescent="0.2">
      <c r="A80" s="7">
        <v>41395</v>
      </c>
      <c r="B80" s="7" t="s">
        <v>1</v>
      </c>
      <c r="C80" s="8" t="s">
        <v>8</v>
      </c>
      <c r="D80" s="9" t="s">
        <v>31</v>
      </c>
      <c r="E80" s="4">
        <v>322.37544591678375</v>
      </c>
      <c r="F80" s="4">
        <v>328.95453664977936</v>
      </c>
    </row>
    <row r="81" spans="1:6" x14ac:dyDescent="0.2">
      <c r="A81" s="7">
        <v>41395</v>
      </c>
      <c r="B81" s="7" t="s">
        <v>1</v>
      </c>
      <c r="C81" s="8" t="s">
        <v>10</v>
      </c>
      <c r="D81" s="9" t="s">
        <v>32</v>
      </c>
      <c r="E81" s="4">
        <v>25.341155164260318</v>
      </c>
      <c r="F81" s="4">
        <v>25.858321596183998</v>
      </c>
    </row>
    <row r="82" spans="1:6" x14ac:dyDescent="0.2">
      <c r="A82" s="7">
        <v>41426</v>
      </c>
      <c r="B82" s="7" t="s">
        <v>1</v>
      </c>
      <c r="C82" s="8" t="s">
        <v>9</v>
      </c>
      <c r="D82" s="9" t="s">
        <v>33</v>
      </c>
      <c r="E82" s="4">
        <v>4.8095282897266491</v>
      </c>
      <c r="F82" s="4">
        <v>4.9076819282924991</v>
      </c>
    </row>
    <row r="83" spans="1:6" x14ac:dyDescent="0.2">
      <c r="A83" s="7">
        <v>41426</v>
      </c>
      <c r="B83" s="7" t="s">
        <v>1</v>
      </c>
      <c r="C83" s="8" t="s">
        <v>12</v>
      </c>
      <c r="D83" s="9" t="s">
        <v>34</v>
      </c>
      <c r="E83" s="4">
        <v>5.2625625748730993</v>
      </c>
      <c r="F83" s="4">
        <v>5.3699618110949991</v>
      </c>
    </row>
    <row r="84" spans="1:6" x14ac:dyDescent="0.2">
      <c r="A84" s="7">
        <v>41426</v>
      </c>
      <c r="B84" s="7" t="s">
        <v>1</v>
      </c>
      <c r="C84" s="8" t="s">
        <v>13</v>
      </c>
      <c r="D84" s="9" t="s">
        <v>35</v>
      </c>
      <c r="E84" s="4">
        <v>2.6589506878295173</v>
      </c>
      <c r="F84" s="4">
        <v>2.7132149875811402</v>
      </c>
    </row>
    <row r="85" spans="1:6" x14ac:dyDescent="0.2">
      <c r="A85" s="7">
        <v>41426</v>
      </c>
      <c r="B85" s="7" t="s">
        <v>1</v>
      </c>
      <c r="C85" s="8" t="s">
        <v>16</v>
      </c>
      <c r="D85" s="9" t="s">
        <v>36</v>
      </c>
      <c r="E85" s="4">
        <v>0.42312948122970001</v>
      </c>
      <c r="F85" s="4">
        <v>0.43176477676500002</v>
      </c>
    </row>
    <row r="86" spans="1:6" x14ac:dyDescent="0.2">
      <c r="A86" s="7">
        <v>41426</v>
      </c>
      <c r="B86" s="7" t="s">
        <v>1</v>
      </c>
      <c r="C86" s="8" t="s">
        <v>11</v>
      </c>
      <c r="D86" s="9" t="s">
        <v>37</v>
      </c>
      <c r="E86" s="4">
        <v>211.38775920810988</v>
      </c>
      <c r="F86" s="4">
        <v>215.70179511031623</v>
      </c>
    </row>
    <row r="87" spans="1:6" x14ac:dyDescent="0.2">
      <c r="A87" s="7">
        <v>41426</v>
      </c>
      <c r="B87" s="7" t="s">
        <v>1</v>
      </c>
      <c r="C87" s="8" t="s">
        <v>13</v>
      </c>
      <c r="D87" s="9" t="s">
        <v>38</v>
      </c>
      <c r="E87" s="4">
        <v>187.06106407953655</v>
      </c>
      <c r="F87" s="4">
        <v>190.87863681585364</v>
      </c>
    </row>
    <row r="88" spans="1:6" x14ac:dyDescent="0.2">
      <c r="A88" s="7">
        <v>41426</v>
      </c>
      <c r="B88" s="7" t="s">
        <v>1</v>
      </c>
      <c r="C88" s="8" t="s">
        <v>14</v>
      </c>
      <c r="D88" s="9" t="s">
        <v>39</v>
      </c>
      <c r="E88" s="4">
        <v>73.280652962191169</v>
      </c>
      <c r="F88" s="4">
        <v>74.776176492031809</v>
      </c>
    </row>
    <row r="89" spans="1:6" x14ac:dyDescent="0.2">
      <c r="A89" s="7">
        <v>41426</v>
      </c>
      <c r="B89" s="7" t="s">
        <v>1</v>
      </c>
      <c r="C89" s="8" t="s">
        <v>11</v>
      </c>
      <c r="D89" s="9" t="s">
        <v>40</v>
      </c>
      <c r="E89" s="4">
        <v>16.761757692551441</v>
      </c>
      <c r="F89" s="4">
        <v>17.103834380154531</v>
      </c>
    </row>
    <row r="90" spans="1:6" x14ac:dyDescent="0.2">
      <c r="A90" s="7">
        <v>41426</v>
      </c>
      <c r="B90" s="7" t="s">
        <v>1</v>
      </c>
      <c r="C90" s="8" t="s">
        <v>13</v>
      </c>
      <c r="D90" s="9" t="s">
        <v>41</v>
      </c>
      <c r="E90" s="4">
        <v>29</v>
      </c>
      <c r="F90" s="4">
        <v>44</v>
      </c>
    </row>
    <row r="91" spans="1:6" x14ac:dyDescent="0.2">
      <c r="A91" s="7">
        <v>41426</v>
      </c>
      <c r="B91" s="7" t="s">
        <v>1</v>
      </c>
      <c r="C91" s="8" t="s">
        <v>14</v>
      </c>
      <c r="D91" s="9" t="s">
        <v>42</v>
      </c>
      <c r="E91" s="4">
        <v>1944.1560194029062</v>
      </c>
      <c r="F91" s="4">
        <v>1983.8326728601085</v>
      </c>
    </row>
    <row r="92" spans="1:6" x14ac:dyDescent="0.2">
      <c r="A92" s="7">
        <v>41426</v>
      </c>
      <c r="B92" s="7" t="s">
        <v>1</v>
      </c>
      <c r="C92" s="8" t="s">
        <v>15</v>
      </c>
      <c r="D92" s="9" t="s">
        <v>43</v>
      </c>
      <c r="E92" s="4">
        <v>1119.5965428694169</v>
      </c>
      <c r="F92" s="4">
        <v>1142.4454519075682</v>
      </c>
    </row>
    <row r="93" spans="1:6" x14ac:dyDescent="0.2">
      <c r="A93" s="7">
        <v>41426</v>
      </c>
      <c r="B93" s="7" t="s">
        <v>1</v>
      </c>
      <c r="C93" s="8" t="s">
        <v>8</v>
      </c>
      <c r="D93" s="9" t="s">
        <v>44</v>
      </c>
      <c r="E93" s="4">
        <v>112.80119919435687</v>
      </c>
      <c r="F93" s="4">
        <v>115.10326448403762</v>
      </c>
    </row>
    <row r="94" spans="1:6" x14ac:dyDescent="0.2">
      <c r="A94" s="7">
        <v>41426</v>
      </c>
      <c r="B94" s="7" t="s">
        <v>1</v>
      </c>
      <c r="C94" s="8" t="s">
        <v>10</v>
      </c>
      <c r="D94" s="9" t="s">
        <v>45</v>
      </c>
      <c r="E94" s="4">
        <v>201.74636122625583</v>
      </c>
      <c r="F94" s="4">
        <v>205.86363390434269</v>
      </c>
    </row>
    <row r="95" spans="1:6" x14ac:dyDescent="0.2">
      <c r="A95" s="7">
        <v>41426</v>
      </c>
      <c r="B95" s="7" t="s">
        <v>1</v>
      </c>
      <c r="C95" s="8" t="s">
        <v>9</v>
      </c>
      <c r="D95" s="9" t="s">
        <v>46</v>
      </c>
      <c r="E95" s="4">
        <v>448.05566398824396</v>
      </c>
      <c r="F95" s="4">
        <v>457.19965713086117</v>
      </c>
    </row>
    <row r="96" spans="1:6" x14ac:dyDescent="0.2">
      <c r="A96" s="7">
        <v>41426</v>
      </c>
      <c r="B96" s="7" t="s">
        <v>1</v>
      </c>
      <c r="C96" s="8" t="s">
        <v>12</v>
      </c>
      <c r="D96" s="9" t="s">
        <v>47</v>
      </c>
      <c r="E96" s="4">
        <v>325.59920037595163</v>
      </c>
      <c r="F96" s="4">
        <v>332.24408201627716</v>
      </c>
    </row>
    <row r="97" spans="1:6" x14ac:dyDescent="0.2">
      <c r="A97" s="7">
        <v>41426</v>
      </c>
      <c r="B97" s="7" t="s">
        <v>1</v>
      </c>
      <c r="C97" s="8" t="s">
        <v>13</v>
      </c>
      <c r="D97" s="9" t="s">
        <v>48</v>
      </c>
      <c r="E97" s="4">
        <v>25.594566715902921</v>
      </c>
      <c r="F97" s="4">
        <v>26.11690481214584</v>
      </c>
    </row>
    <row r="98" spans="1:6" x14ac:dyDescent="0.2">
      <c r="A98" s="7">
        <v>41456</v>
      </c>
      <c r="B98" s="7" t="s">
        <v>2</v>
      </c>
      <c r="C98" s="8" t="s">
        <v>16</v>
      </c>
      <c r="D98" s="6" t="s">
        <v>17</v>
      </c>
      <c r="E98" s="4">
        <v>4.7089208101966529</v>
      </c>
      <c r="F98" s="4">
        <v>4.9567587475754245</v>
      </c>
    </row>
    <row r="99" spans="1:6" x14ac:dyDescent="0.2">
      <c r="A99" s="7">
        <v>41456</v>
      </c>
      <c r="B99" s="7" t="s">
        <v>2</v>
      </c>
      <c r="C99" s="8" t="s">
        <v>11</v>
      </c>
      <c r="D99" s="9" t="s">
        <v>18</v>
      </c>
      <c r="E99" s="4">
        <v>5.1524783577456512</v>
      </c>
      <c r="F99" s="4">
        <v>5.4236614292059491</v>
      </c>
    </row>
    <row r="100" spans="1:6" x14ac:dyDescent="0.2">
      <c r="A100" s="7">
        <v>41456</v>
      </c>
      <c r="B100" s="7" t="s">
        <v>2</v>
      </c>
      <c r="C100" s="8" t="s">
        <v>13</v>
      </c>
      <c r="D100" s="9" t="s">
        <v>19</v>
      </c>
      <c r="E100" s="4">
        <v>2.6033297805841036</v>
      </c>
      <c r="F100" s="4">
        <v>2.7403471374569515</v>
      </c>
    </row>
    <row r="101" spans="1:6" x14ac:dyDescent="0.2">
      <c r="A101" s="7">
        <v>41456</v>
      </c>
      <c r="B101" s="7" t="s">
        <v>2</v>
      </c>
      <c r="C101" s="8" t="s">
        <v>14</v>
      </c>
      <c r="D101" s="9" t="s">
        <v>20</v>
      </c>
      <c r="E101" s="4">
        <v>0.4142783033060175</v>
      </c>
      <c r="F101" s="4">
        <v>0.43608242453265</v>
      </c>
    </row>
    <row r="102" spans="1:6" x14ac:dyDescent="0.2">
      <c r="A102" s="7">
        <v>41456</v>
      </c>
      <c r="B102" s="7" t="s">
        <v>2</v>
      </c>
      <c r="C102" s="8" t="s">
        <v>11</v>
      </c>
      <c r="D102" s="9" t="s">
        <v>21</v>
      </c>
      <c r="E102" s="4">
        <v>206.96587240834842</v>
      </c>
      <c r="F102" s="4">
        <v>217.8588130614194</v>
      </c>
    </row>
    <row r="103" spans="1:6" x14ac:dyDescent="0.2">
      <c r="A103" s="7">
        <v>41456</v>
      </c>
      <c r="B103" s="7" t="s">
        <v>2</v>
      </c>
      <c r="C103" s="8" t="s">
        <v>13</v>
      </c>
      <c r="D103" s="9" t="s">
        <v>22</v>
      </c>
      <c r="E103" s="4">
        <v>183.14805202481156</v>
      </c>
      <c r="F103" s="4">
        <v>192.78742318401217</v>
      </c>
    </row>
    <row r="104" spans="1:6" x14ac:dyDescent="0.2">
      <c r="A104" s="7">
        <v>41456</v>
      </c>
      <c r="B104" s="7" t="s">
        <v>2</v>
      </c>
      <c r="C104" s="8" t="s">
        <v>14</v>
      </c>
      <c r="D104" s="9" t="s">
        <v>23</v>
      </c>
      <c r="E104" s="4">
        <v>71.747741344104512</v>
      </c>
      <c r="F104" s="4">
        <v>75.523938256952121</v>
      </c>
    </row>
    <row r="105" spans="1:6" x14ac:dyDescent="0.2">
      <c r="A105" s="7">
        <v>41456</v>
      </c>
      <c r="B105" s="7" t="s">
        <v>2</v>
      </c>
      <c r="C105" s="8" t="s">
        <v>15</v>
      </c>
      <c r="D105" s="9" t="s">
        <v>24</v>
      </c>
      <c r="E105" s="4">
        <v>16.411129087758273</v>
      </c>
      <c r="F105" s="4">
        <v>17.274872723956076</v>
      </c>
    </row>
    <row r="106" spans="1:6" x14ac:dyDescent="0.2">
      <c r="A106" s="7">
        <v>41456</v>
      </c>
      <c r="B106" s="7" t="s">
        <v>2</v>
      </c>
      <c r="C106" s="8" t="s">
        <v>8</v>
      </c>
      <c r="D106" s="9" t="s">
        <v>25</v>
      </c>
      <c r="E106" s="4">
        <v>1259.6348311286438</v>
      </c>
      <c r="F106" s="4">
        <v>1325.9314011880463</v>
      </c>
    </row>
    <row r="107" spans="1:6" x14ac:dyDescent="0.2">
      <c r="A107" s="7">
        <v>41456</v>
      </c>
      <c r="B107" s="7" t="s">
        <v>2</v>
      </c>
      <c r="C107" s="8" t="s">
        <v>10</v>
      </c>
      <c r="D107" s="9" t="s">
        <v>26</v>
      </c>
      <c r="E107" s="4">
        <v>1950.9741606802304</v>
      </c>
      <c r="F107" s="4">
        <v>2053.6570112423478</v>
      </c>
    </row>
    <row r="108" spans="1:6" x14ac:dyDescent="0.2">
      <c r="A108" s="7">
        <v>41456</v>
      </c>
      <c r="B108" s="7" t="s">
        <v>2</v>
      </c>
      <c r="C108" s="8" t="s">
        <v>9</v>
      </c>
      <c r="D108" s="9" t="s">
        <v>27</v>
      </c>
      <c r="E108" s="4">
        <v>1123.5229599505067</v>
      </c>
      <c r="F108" s="4">
        <v>1182.655747316323</v>
      </c>
    </row>
    <row r="109" spans="1:6" x14ac:dyDescent="0.2">
      <c r="A109" s="7">
        <v>41456</v>
      </c>
      <c r="B109" s="7" t="s">
        <v>2</v>
      </c>
      <c r="C109" s="8" t="s">
        <v>12</v>
      </c>
      <c r="D109" s="9" t="s">
        <v>28</v>
      </c>
      <c r="E109" s="4">
        <v>113.19679219444691</v>
      </c>
      <c r="F109" s="4">
        <v>119.15451809941781</v>
      </c>
    </row>
    <row r="110" spans="1:6" x14ac:dyDescent="0.2">
      <c r="A110" s="7">
        <v>41456</v>
      </c>
      <c r="B110" s="7" t="s">
        <v>2</v>
      </c>
      <c r="C110" s="8" t="s">
        <v>13</v>
      </c>
      <c r="D110" s="9" t="s">
        <v>29</v>
      </c>
      <c r="E110" s="4">
        <v>202.45388427445707</v>
      </c>
      <c r="F110" s="4">
        <v>213.10935186784954</v>
      </c>
    </row>
    <row r="111" spans="1:6" x14ac:dyDescent="0.2">
      <c r="A111" s="7">
        <v>41456</v>
      </c>
      <c r="B111" s="7" t="s">
        <v>2</v>
      </c>
      <c r="C111" s="8" t="s">
        <v>16</v>
      </c>
      <c r="D111" s="9" t="s">
        <v>30</v>
      </c>
      <c r="E111" s="4">
        <v>449.62699200239967</v>
      </c>
      <c r="F111" s="4">
        <v>473.29157052884176</v>
      </c>
    </row>
    <row r="112" spans="1:6" x14ac:dyDescent="0.2">
      <c r="A112" s="7">
        <v>41456</v>
      </c>
      <c r="B112" s="7" t="s">
        <v>2</v>
      </c>
      <c r="C112" s="8" t="s">
        <v>11</v>
      </c>
      <c r="D112" s="9" t="s">
        <v>31</v>
      </c>
      <c r="E112" s="4">
        <v>326.74107444664929</v>
      </c>
      <c r="F112" s="4">
        <v>343.93797310173613</v>
      </c>
    </row>
    <row r="113" spans="1:6" x14ac:dyDescent="0.2">
      <c r="A113" s="7">
        <v>41456</v>
      </c>
      <c r="B113" s="7" t="s">
        <v>2</v>
      </c>
      <c r="C113" s="8" t="s">
        <v>13</v>
      </c>
      <c r="D113" s="9" t="s">
        <v>32</v>
      </c>
      <c r="E113" s="4">
        <v>25.684326678611331</v>
      </c>
      <c r="F113" s="4">
        <v>27.036133345906666</v>
      </c>
    </row>
    <row r="114" spans="1:6" x14ac:dyDescent="0.2">
      <c r="A114" s="7">
        <v>41487</v>
      </c>
      <c r="B114" s="7" t="s">
        <v>2</v>
      </c>
      <c r="C114" s="8" t="s">
        <v>14</v>
      </c>
      <c r="D114" s="9" t="s">
        <v>33</v>
      </c>
      <c r="E114" s="4">
        <v>4.484686485901574</v>
      </c>
      <c r="F114" s="4">
        <v>4.7207226167384988</v>
      </c>
    </row>
    <row r="115" spans="1:6" x14ac:dyDescent="0.2">
      <c r="A115" s="7">
        <v>41487</v>
      </c>
      <c r="B115" s="7" t="s">
        <v>2</v>
      </c>
      <c r="C115" s="8" t="s">
        <v>11</v>
      </c>
      <c r="D115" s="9" t="s">
        <v>34</v>
      </c>
      <c r="E115" s="4">
        <v>4.9071222454720491</v>
      </c>
      <c r="F115" s="4">
        <v>5.1653918373389995</v>
      </c>
    </row>
    <row r="116" spans="1:6" x14ac:dyDescent="0.2">
      <c r="A116" s="7">
        <v>41487</v>
      </c>
      <c r="B116" s="7" t="s">
        <v>2</v>
      </c>
      <c r="C116" s="8" t="s">
        <v>13</v>
      </c>
      <c r="D116" s="9" t="s">
        <v>35</v>
      </c>
      <c r="E116" s="4">
        <v>2.837629460836673</v>
      </c>
      <c r="F116" s="4">
        <v>2.9869783798280771</v>
      </c>
    </row>
    <row r="117" spans="1:6" x14ac:dyDescent="0.2">
      <c r="A117" s="7">
        <v>41487</v>
      </c>
      <c r="B117" s="7" t="s">
        <v>2</v>
      </c>
      <c r="C117" s="8" t="s">
        <v>14</v>
      </c>
      <c r="D117" s="9" t="s">
        <v>36</v>
      </c>
      <c r="E117" s="4">
        <v>0.45156335060355907</v>
      </c>
      <c r="F117" s="4">
        <v>0.47532984274058854</v>
      </c>
    </row>
    <row r="118" spans="1:6" x14ac:dyDescent="0.2">
      <c r="A118" s="7">
        <v>41487</v>
      </c>
      <c r="B118" s="7" t="s">
        <v>2</v>
      </c>
      <c r="C118" s="8" t="s">
        <v>15</v>
      </c>
      <c r="D118" s="9" t="s">
        <v>37</v>
      </c>
      <c r="E118" s="4">
        <v>225.59280092509979</v>
      </c>
      <c r="F118" s="4">
        <v>237.46610623694716</v>
      </c>
    </row>
    <row r="119" spans="1:6" x14ac:dyDescent="0.2">
      <c r="A119" s="7">
        <v>41487</v>
      </c>
      <c r="B119" s="7" t="s">
        <v>2</v>
      </c>
      <c r="C119" s="8" t="s">
        <v>8</v>
      </c>
      <c r="D119" s="9" t="s">
        <v>38</v>
      </c>
      <c r="E119" s="4">
        <v>199.63137670704461</v>
      </c>
      <c r="F119" s="4">
        <v>210.13829127057329</v>
      </c>
    </row>
    <row r="120" spans="1:6" x14ac:dyDescent="0.2">
      <c r="A120" s="7">
        <v>41487</v>
      </c>
      <c r="B120" s="7" t="s">
        <v>2</v>
      </c>
      <c r="C120" s="8" t="s">
        <v>10</v>
      </c>
      <c r="D120" s="9" t="s">
        <v>39</v>
      </c>
      <c r="E120" s="4">
        <v>78.205038065073921</v>
      </c>
      <c r="F120" s="4">
        <v>82.321092700077813</v>
      </c>
    </row>
    <row r="121" spans="1:6" x14ac:dyDescent="0.2">
      <c r="A121" s="7">
        <v>41487</v>
      </c>
      <c r="B121" s="7" t="s">
        <v>2</v>
      </c>
      <c r="C121" s="8" t="s">
        <v>9</v>
      </c>
      <c r="D121" s="9" t="s">
        <v>40</v>
      </c>
      <c r="E121" s="4">
        <v>17.888130705656518</v>
      </c>
      <c r="F121" s="4">
        <v>18.829611269112124</v>
      </c>
    </row>
    <row r="122" spans="1:6" x14ac:dyDescent="0.2">
      <c r="A122" s="7">
        <v>41487</v>
      </c>
      <c r="B122" s="7" t="s">
        <v>2</v>
      </c>
      <c r="C122" s="8" t="s">
        <v>12</v>
      </c>
      <c r="D122" s="9" t="s">
        <v>41</v>
      </c>
      <c r="E122" s="4">
        <v>1373.001965930222</v>
      </c>
      <c r="F122" s="4">
        <v>1445.2652272949706</v>
      </c>
    </row>
    <row r="123" spans="1:6" x14ac:dyDescent="0.2">
      <c r="A123" s="7">
        <v>41487</v>
      </c>
      <c r="B123" s="7" t="s">
        <v>2</v>
      </c>
      <c r="C123" s="8" t="s">
        <v>13</v>
      </c>
      <c r="D123" s="9" t="s">
        <v>42</v>
      </c>
      <c r="E123" s="4">
        <v>2.837629460836673</v>
      </c>
      <c r="F123" s="4">
        <v>2.9869783798280771</v>
      </c>
    </row>
    <row r="124" spans="1:6" x14ac:dyDescent="0.2">
      <c r="A124" s="7">
        <v>41487</v>
      </c>
      <c r="B124" s="7" t="s">
        <v>2</v>
      </c>
      <c r="C124" s="8" t="s">
        <v>16</v>
      </c>
      <c r="D124" s="9" t="s">
        <v>43</v>
      </c>
      <c r="E124" s="4">
        <v>1224.6400263460525</v>
      </c>
      <c r="F124" s="4">
        <v>1289.0947645747922</v>
      </c>
    </row>
    <row r="125" spans="1:6" x14ac:dyDescent="0.2">
      <c r="A125" s="7">
        <v>41487</v>
      </c>
      <c r="B125" s="7" t="s">
        <v>2</v>
      </c>
      <c r="C125" s="8" t="s">
        <v>11</v>
      </c>
      <c r="D125" s="9" t="s">
        <v>44</v>
      </c>
      <c r="E125" s="4">
        <v>123.38450349194714</v>
      </c>
      <c r="F125" s="4">
        <v>129.87842472836542</v>
      </c>
    </row>
    <row r="126" spans="1:6" x14ac:dyDescent="0.2">
      <c r="A126" s="7">
        <v>41487</v>
      </c>
      <c r="B126" s="7" t="s">
        <v>2</v>
      </c>
      <c r="C126" s="8" t="s">
        <v>13</v>
      </c>
      <c r="D126" s="9" t="s">
        <v>45</v>
      </c>
      <c r="E126" s="4">
        <v>220.67473385915818</v>
      </c>
      <c r="F126" s="4">
        <v>232.289193535956</v>
      </c>
    </row>
    <row r="127" spans="1:6" x14ac:dyDescent="0.2">
      <c r="A127" s="7">
        <v>41487</v>
      </c>
      <c r="B127" s="7" t="s">
        <v>2</v>
      </c>
      <c r="C127" s="8" t="s">
        <v>14</v>
      </c>
      <c r="D127" s="9" t="s">
        <v>46</v>
      </c>
      <c r="E127" s="4">
        <v>490.09342128261568</v>
      </c>
      <c r="F127" s="4">
        <v>515.88781187643758</v>
      </c>
    </row>
    <row r="128" spans="1:6" x14ac:dyDescent="0.2">
      <c r="A128" s="7">
        <v>41487</v>
      </c>
      <c r="B128" s="7" t="s">
        <v>2</v>
      </c>
      <c r="C128" s="8" t="s">
        <v>11</v>
      </c>
      <c r="D128" s="9" t="s">
        <v>47</v>
      </c>
      <c r="E128" s="4">
        <v>356.14777114684773</v>
      </c>
      <c r="F128" s="4">
        <v>374.89239068089239</v>
      </c>
    </row>
    <row r="129" spans="1:6" x14ac:dyDescent="0.2">
      <c r="A129" s="7">
        <v>41487</v>
      </c>
      <c r="B129" s="7" t="s">
        <v>2</v>
      </c>
      <c r="C129" s="8" t="s">
        <v>13</v>
      </c>
      <c r="D129" s="9" t="s">
        <v>48</v>
      </c>
      <c r="E129" s="4">
        <v>27.995916079686353</v>
      </c>
      <c r="F129" s="4">
        <v>29.469385347038269</v>
      </c>
    </row>
    <row r="130" spans="1:6" x14ac:dyDescent="0.2">
      <c r="A130" s="7">
        <v>41518</v>
      </c>
      <c r="B130" s="7" t="s">
        <v>2</v>
      </c>
      <c r="C130" s="8" t="s">
        <v>14</v>
      </c>
      <c r="D130" s="6" t="s">
        <v>17</v>
      </c>
      <c r="E130" s="4">
        <v>4.6512036906215091</v>
      </c>
      <c r="F130" s="4">
        <v>5.1455876522449637</v>
      </c>
    </row>
    <row r="131" spans="1:6" x14ac:dyDescent="0.2">
      <c r="A131" s="7">
        <v>41518</v>
      </c>
      <c r="B131" s="7" t="s">
        <v>2</v>
      </c>
      <c r="C131" s="8" t="s">
        <v>15</v>
      </c>
      <c r="D131" s="9" t="s">
        <v>18</v>
      </c>
      <c r="E131" s="4">
        <v>5.089324564876935</v>
      </c>
      <c r="F131" s="4">
        <v>5.6302771026995098</v>
      </c>
    </row>
    <row r="132" spans="1:6" x14ac:dyDescent="0.2">
      <c r="A132" s="7">
        <v>41518</v>
      </c>
      <c r="B132" s="7" t="s">
        <v>2</v>
      </c>
      <c r="C132" s="8" t="s">
        <v>8</v>
      </c>
      <c r="D132" s="9" t="s">
        <v>19</v>
      </c>
      <c r="E132" s="4">
        <v>2.5459612231198201</v>
      </c>
      <c r="F132" s="4">
        <v>2.8165755585366123</v>
      </c>
    </row>
    <row r="133" spans="1:6" x14ac:dyDescent="0.2">
      <c r="A133" s="7">
        <v>41518</v>
      </c>
      <c r="B133" s="7" t="s">
        <v>2</v>
      </c>
      <c r="C133" s="8" t="s">
        <v>10</v>
      </c>
      <c r="D133" s="9" t="s">
        <v>20</v>
      </c>
      <c r="E133" s="4">
        <v>0.40514901479763449</v>
      </c>
      <c r="F133" s="4">
        <v>0.44821295873700001</v>
      </c>
    </row>
    <row r="134" spans="1:6" x14ac:dyDescent="0.2">
      <c r="A134" s="7">
        <v>41518</v>
      </c>
      <c r="B134" s="7" t="s">
        <v>2</v>
      </c>
      <c r="C134" s="8" t="s">
        <v>9</v>
      </c>
      <c r="D134" s="9" t="s">
        <v>21</v>
      </c>
      <c r="E134" s="4">
        <v>202.40504664091907</v>
      </c>
      <c r="F134" s="4">
        <v>223.91900635261399</v>
      </c>
    </row>
    <row r="135" spans="1:6" x14ac:dyDescent="0.2">
      <c r="A135" s="7">
        <v>41518</v>
      </c>
      <c r="B135" s="7" t="s">
        <v>2</v>
      </c>
      <c r="C135" s="8" t="s">
        <v>12</v>
      </c>
      <c r="D135" s="9" t="s">
        <v>22</v>
      </c>
      <c r="E135" s="4">
        <v>179.11209022488171</v>
      </c>
      <c r="F135" s="4">
        <v>198.15020393264808</v>
      </c>
    </row>
    <row r="136" spans="1:6" x14ac:dyDescent="0.2">
      <c r="A136" s="7">
        <v>41518</v>
      </c>
      <c r="B136" s="7" t="s">
        <v>2</v>
      </c>
      <c r="C136" s="8" t="s">
        <v>13</v>
      </c>
      <c r="D136" s="9" t="s">
        <v>23</v>
      </c>
      <c r="E136" s="4">
        <v>70.166664504385665</v>
      </c>
      <c r="F136" s="4">
        <v>77.624792739347313</v>
      </c>
    </row>
    <row r="137" spans="1:6" x14ac:dyDescent="0.2">
      <c r="A137" s="7">
        <v>41518</v>
      </c>
      <c r="B137" s="7" t="s">
        <v>2</v>
      </c>
      <c r="C137" s="8" t="s">
        <v>16</v>
      </c>
      <c r="D137" s="9" t="s">
        <v>24</v>
      </c>
      <c r="E137" s="4">
        <v>16.049483471768113</v>
      </c>
      <c r="F137" s="4">
        <v>17.755409023208035</v>
      </c>
    </row>
    <row r="138" spans="1:6" x14ac:dyDescent="0.2">
      <c r="A138" s="7">
        <v>41518</v>
      </c>
      <c r="B138" s="7" t="s">
        <v>2</v>
      </c>
      <c r="C138" s="8" t="s">
        <v>11</v>
      </c>
      <c r="D138" s="9" t="s">
        <v>25</v>
      </c>
      <c r="E138" s="4">
        <v>1231.8767523279612</v>
      </c>
      <c r="F138" s="4">
        <v>1362.814924370552</v>
      </c>
    </row>
    <row r="139" spans="1:6" x14ac:dyDescent="0.2">
      <c r="A139" s="7">
        <v>41518</v>
      </c>
      <c r="B139" s="7" t="s">
        <v>2</v>
      </c>
      <c r="C139" s="8" t="s">
        <v>13</v>
      </c>
      <c r="D139" s="9" t="s">
        <v>26</v>
      </c>
      <c r="E139" s="4">
        <v>44</v>
      </c>
      <c r="F139" s="4">
        <v>60</v>
      </c>
    </row>
    <row r="140" spans="1:6" x14ac:dyDescent="0.2">
      <c r="A140" s="7">
        <v>41518</v>
      </c>
      <c r="B140" s="7" t="s">
        <v>2</v>
      </c>
      <c r="C140" s="8" t="s">
        <v>14</v>
      </c>
      <c r="D140" s="9" t="s">
        <v>27</v>
      </c>
      <c r="E140" s="4">
        <v>1153.7025413318358</v>
      </c>
      <c r="F140" s="4">
        <v>1276.3314500740516</v>
      </c>
    </row>
    <row r="141" spans="1:6" x14ac:dyDescent="0.2">
      <c r="A141" s="7">
        <v>41518</v>
      </c>
      <c r="B141" s="7" t="s">
        <v>2</v>
      </c>
      <c r="C141" s="8" t="s">
        <v>11</v>
      </c>
      <c r="D141" s="9" t="s">
        <v>28</v>
      </c>
      <c r="E141" s="4">
        <v>106.63984845816411</v>
      </c>
      <c r="F141" s="4">
        <v>117.97477039546318</v>
      </c>
    </row>
    <row r="142" spans="1:6" x14ac:dyDescent="0.2">
      <c r="A142" s="7">
        <v>41518</v>
      </c>
      <c r="B142" s="7" t="s">
        <v>2</v>
      </c>
      <c r="C142" s="8" t="s">
        <v>13</v>
      </c>
      <c r="D142" s="9" t="s">
        <v>29</v>
      </c>
      <c r="E142" s="4">
        <v>190.72670806526546</v>
      </c>
      <c r="F142" s="4">
        <v>210.99935828499954</v>
      </c>
    </row>
    <row r="143" spans="1:6" x14ac:dyDescent="0.2">
      <c r="A143" s="7">
        <v>41518</v>
      </c>
      <c r="B143" s="7" t="s">
        <v>2</v>
      </c>
      <c r="C143" s="8" t="s">
        <v>14</v>
      </c>
      <c r="D143" s="9" t="s">
        <v>30</v>
      </c>
      <c r="E143" s="4">
        <v>423.58227084272676</v>
      </c>
      <c r="F143" s="4">
        <v>468.60551537509087</v>
      </c>
    </row>
    <row r="144" spans="1:6" x14ac:dyDescent="0.2">
      <c r="A144" s="7">
        <v>41518</v>
      </c>
      <c r="B144" s="7" t="s">
        <v>2</v>
      </c>
      <c r="C144" s="8" t="s">
        <v>15</v>
      </c>
      <c r="D144" s="9" t="s">
        <v>31</v>
      </c>
      <c r="E144" s="4">
        <v>307.81454128306763</v>
      </c>
      <c r="F144" s="4">
        <v>340.53264663538232</v>
      </c>
    </row>
    <row r="145" spans="1:6" x14ac:dyDescent="0.2">
      <c r="A145" s="7">
        <v>41518</v>
      </c>
      <c r="B145" s="7" t="s">
        <v>2</v>
      </c>
      <c r="C145" s="8" t="s">
        <v>8</v>
      </c>
      <c r="D145" s="9" t="s">
        <v>32</v>
      </c>
      <c r="E145" s="4">
        <v>24.196557620220791</v>
      </c>
      <c r="F145" s="4">
        <v>26.768448857333333</v>
      </c>
    </row>
    <row r="146" spans="1:6" x14ac:dyDescent="0.2">
      <c r="A146" s="7">
        <v>41548</v>
      </c>
      <c r="B146" s="7" t="s">
        <v>3</v>
      </c>
      <c r="C146" s="8" t="s">
        <v>10</v>
      </c>
      <c r="D146" s="9" t="s">
        <v>33</v>
      </c>
      <c r="E146" s="4">
        <v>4.7207226167384988</v>
      </c>
      <c r="F146" s="4">
        <v>4.6739827888499992</v>
      </c>
    </row>
    <row r="147" spans="1:6" x14ac:dyDescent="0.2">
      <c r="A147" s="7">
        <v>41548</v>
      </c>
      <c r="B147" s="7" t="s">
        <v>3</v>
      </c>
      <c r="C147" s="8" t="s">
        <v>9</v>
      </c>
      <c r="D147" s="9" t="s">
        <v>34</v>
      </c>
      <c r="E147" s="4">
        <v>5.1653918373389995</v>
      </c>
      <c r="F147" s="4">
        <v>5.1142493438999992</v>
      </c>
    </row>
    <row r="148" spans="1:6" x14ac:dyDescent="0.2">
      <c r="A148" s="7">
        <v>41548</v>
      </c>
      <c r="B148" s="7" t="s">
        <v>3</v>
      </c>
      <c r="C148" s="8" t="s">
        <v>12</v>
      </c>
      <c r="D148" s="9" t="s">
        <v>35</v>
      </c>
      <c r="E148" s="4">
        <v>2.6098544166256681</v>
      </c>
      <c r="F148" s="4">
        <v>2.5840142738868002</v>
      </c>
    </row>
    <row r="149" spans="1:6" x14ac:dyDescent="0.2">
      <c r="A149" s="7">
        <v>41548</v>
      </c>
      <c r="B149" s="7" t="s">
        <v>3</v>
      </c>
      <c r="C149" s="8" t="s">
        <v>13</v>
      </c>
      <c r="D149" s="9" t="s">
        <v>36</v>
      </c>
      <c r="E149" s="4">
        <v>0.41531659479299998</v>
      </c>
      <c r="F149" s="4">
        <v>0.4112045493</v>
      </c>
    </row>
    <row r="150" spans="1:6" x14ac:dyDescent="0.2">
      <c r="A150" s="7">
        <v>41548</v>
      </c>
      <c r="B150" s="7" t="s">
        <v>3</v>
      </c>
      <c r="C150" s="8" t="s">
        <v>16</v>
      </c>
      <c r="D150" s="9" t="s">
        <v>37</v>
      </c>
      <c r="E150" s="4">
        <v>207.48458386801846</v>
      </c>
      <c r="F150" s="4">
        <v>205.43028105744401</v>
      </c>
    </row>
    <row r="151" spans="1:6" x14ac:dyDescent="0.2">
      <c r="A151" s="7">
        <v>41548</v>
      </c>
      <c r="B151" s="7" t="s">
        <v>3</v>
      </c>
      <c r="C151" s="8" t="s">
        <v>11</v>
      </c>
      <c r="D151" s="9" t="s">
        <v>38</v>
      </c>
      <c r="E151" s="4">
        <v>183.60706969905922</v>
      </c>
      <c r="F151" s="4">
        <v>181.78917791986061</v>
      </c>
    </row>
    <row r="152" spans="1:6" x14ac:dyDescent="0.2">
      <c r="A152" s="7">
        <v>41548</v>
      </c>
      <c r="B152" s="7" t="s">
        <v>3</v>
      </c>
      <c r="C152" s="8" t="s">
        <v>13</v>
      </c>
      <c r="D152" s="9" t="s">
        <v>39</v>
      </c>
      <c r="E152" s="4">
        <v>71.927560244716304</v>
      </c>
      <c r="F152" s="4">
        <v>71.215406182887435</v>
      </c>
    </row>
    <row r="153" spans="1:6" x14ac:dyDescent="0.2">
      <c r="A153" s="7">
        <v>41548</v>
      </c>
      <c r="B153" s="7" t="s">
        <v>3</v>
      </c>
      <c r="C153" s="8" t="s">
        <v>14</v>
      </c>
      <c r="D153" s="9" t="s">
        <v>40</v>
      </c>
      <c r="E153" s="4">
        <v>16.452259737101024</v>
      </c>
      <c r="F153" s="4">
        <v>16.289366076337647</v>
      </c>
    </row>
    <row r="154" spans="1:6" x14ac:dyDescent="0.2">
      <c r="A154" s="7">
        <v>41548</v>
      </c>
      <c r="B154" s="7" t="s">
        <v>3</v>
      </c>
      <c r="C154" s="8" t="s">
        <v>11</v>
      </c>
      <c r="D154" s="9" t="s">
        <v>41</v>
      </c>
      <c r="E154" s="4">
        <v>1262.791810655282</v>
      </c>
      <c r="F154" s="4">
        <v>1250.2889214408733</v>
      </c>
    </row>
    <row r="155" spans="1:6" x14ac:dyDescent="0.2">
      <c r="A155" s="7">
        <v>41548</v>
      </c>
      <c r="B155" s="7" t="s">
        <v>3</v>
      </c>
      <c r="C155" s="8" t="s">
        <v>13</v>
      </c>
      <c r="D155" s="9" t="s">
        <v>42</v>
      </c>
      <c r="E155" s="4">
        <v>69.791098059229682</v>
      </c>
      <c r="F155" s="4">
        <v>71.215406182887435</v>
      </c>
    </row>
    <row r="156" spans="1:6" x14ac:dyDescent="0.2">
      <c r="A156" s="7">
        <v>41548</v>
      </c>
      <c r="B156" s="7" t="s">
        <v>3</v>
      </c>
      <c r="C156" s="8" t="s">
        <v>14</v>
      </c>
      <c r="D156" s="9" t="s">
        <v>43</v>
      </c>
      <c r="E156" s="4">
        <v>1182.655747316323</v>
      </c>
      <c r="F156" s="4">
        <v>1170.946284471607</v>
      </c>
    </row>
    <row r="157" spans="1:6" x14ac:dyDescent="0.2">
      <c r="A157" s="7">
        <v>41548</v>
      </c>
      <c r="B157" s="7" t="s">
        <v>3</v>
      </c>
      <c r="C157" s="8" t="s">
        <v>15</v>
      </c>
      <c r="D157" s="9" t="s">
        <v>44</v>
      </c>
      <c r="E157" s="4">
        <v>119.15451809941781</v>
      </c>
      <c r="F157" s="4">
        <v>117.97477039546318</v>
      </c>
    </row>
    <row r="158" spans="1:6" x14ac:dyDescent="0.2">
      <c r="A158" s="7">
        <v>41548</v>
      </c>
      <c r="B158" s="7" t="s">
        <v>3</v>
      </c>
      <c r="C158" s="8" t="s">
        <v>8</v>
      </c>
      <c r="D158" s="9" t="s">
        <v>45</v>
      </c>
      <c r="E158" s="4">
        <v>213.10935186784954</v>
      </c>
      <c r="F158" s="4">
        <v>210.99935828499954</v>
      </c>
    </row>
    <row r="159" spans="1:6" x14ac:dyDescent="0.2">
      <c r="A159" s="7">
        <v>41548</v>
      </c>
      <c r="B159" s="7" t="s">
        <v>3</v>
      </c>
      <c r="C159" s="8" t="s">
        <v>10</v>
      </c>
      <c r="D159" s="9" t="s">
        <v>46</v>
      </c>
      <c r="E159" s="4">
        <v>473.29157052884176</v>
      </c>
      <c r="F159" s="4">
        <v>468.60551537509087</v>
      </c>
    </row>
    <row r="160" spans="1:6" x14ac:dyDescent="0.2">
      <c r="A160" s="7">
        <v>41548</v>
      </c>
      <c r="B160" s="7" t="s">
        <v>3</v>
      </c>
      <c r="C160" s="8" t="s">
        <v>9</v>
      </c>
      <c r="D160" s="9" t="s">
        <v>47</v>
      </c>
      <c r="E160" s="4">
        <v>343.93797310173613</v>
      </c>
      <c r="F160" s="4">
        <v>340.53264663538232</v>
      </c>
    </row>
    <row r="161" spans="1:6" x14ac:dyDescent="0.2">
      <c r="A161" s="7">
        <v>41548</v>
      </c>
      <c r="B161" s="7" t="s">
        <v>3</v>
      </c>
      <c r="C161" s="8" t="s">
        <v>12</v>
      </c>
      <c r="D161" s="9" t="s">
        <v>48</v>
      </c>
      <c r="E161" s="4">
        <v>27.036133345906666</v>
      </c>
      <c r="F161" s="4">
        <v>26.768448857333333</v>
      </c>
    </row>
    <row r="162" spans="1:6" x14ac:dyDescent="0.2">
      <c r="A162" s="7">
        <v>41579</v>
      </c>
      <c r="B162" s="7" t="s">
        <v>3</v>
      </c>
      <c r="C162" s="8" t="s">
        <v>13</v>
      </c>
      <c r="D162" s="6" t="s">
        <v>17</v>
      </c>
      <c r="E162" s="4">
        <v>4.5805031330729991</v>
      </c>
      <c r="F162" s="4">
        <v>4.6739827888499992</v>
      </c>
    </row>
    <row r="163" spans="1:6" x14ac:dyDescent="0.2">
      <c r="A163" s="7">
        <v>41579</v>
      </c>
      <c r="B163" s="7" t="s">
        <v>3</v>
      </c>
      <c r="C163" s="8" t="s">
        <v>16</v>
      </c>
      <c r="D163" s="9" t="s">
        <v>18</v>
      </c>
      <c r="E163" s="4">
        <v>5.0119643570219994</v>
      </c>
      <c r="F163" s="4">
        <v>5.1142493438999992</v>
      </c>
    </row>
    <row r="164" spans="1:6" x14ac:dyDescent="0.2">
      <c r="A164" s="7">
        <v>41579</v>
      </c>
      <c r="B164" s="7" t="s">
        <v>3</v>
      </c>
      <c r="C164" s="8" t="s">
        <v>11</v>
      </c>
      <c r="D164" s="9" t="s">
        <v>19</v>
      </c>
      <c r="E164" s="4">
        <v>2.5323339884090643</v>
      </c>
      <c r="F164" s="4">
        <v>2.5840142738868002</v>
      </c>
    </row>
    <row r="165" spans="1:6" x14ac:dyDescent="0.2">
      <c r="A165" s="7">
        <v>41579</v>
      </c>
      <c r="B165" s="7" t="s">
        <v>3</v>
      </c>
      <c r="C165" s="8" t="s">
        <v>13</v>
      </c>
      <c r="D165" s="9" t="s">
        <v>20</v>
      </c>
      <c r="E165" s="4">
        <v>0.40298045831399998</v>
      </c>
      <c r="F165" s="4">
        <v>0.4112045493</v>
      </c>
    </row>
    <row r="166" spans="1:6" x14ac:dyDescent="0.2">
      <c r="A166" s="7">
        <v>41579</v>
      </c>
      <c r="B166" s="7" t="s">
        <v>3</v>
      </c>
      <c r="C166" s="8" t="s">
        <v>14</v>
      </c>
      <c r="D166" s="9" t="s">
        <v>21</v>
      </c>
      <c r="E166" s="4">
        <v>201.32167543629512</v>
      </c>
      <c r="F166" s="4">
        <v>205.43028105744401</v>
      </c>
    </row>
    <row r="167" spans="1:6" x14ac:dyDescent="0.2">
      <c r="A167" s="7">
        <v>41579</v>
      </c>
      <c r="B167" s="7" t="s">
        <v>3</v>
      </c>
      <c r="C167" s="8" t="s">
        <v>11</v>
      </c>
      <c r="D167" s="9" t="s">
        <v>22</v>
      </c>
      <c r="E167" s="4">
        <v>178.1533943614634</v>
      </c>
      <c r="F167" s="4">
        <v>181.78917791986061</v>
      </c>
    </row>
    <row r="168" spans="1:6" x14ac:dyDescent="0.2">
      <c r="A168" s="7">
        <v>41579</v>
      </c>
      <c r="B168" s="7" t="s">
        <v>3</v>
      </c>
      <c r="C168" s="8" t="s">
        <v>13</v>
      </c>
      <c r="D168" s="9" t="s">
        <v>23</v>
      </c>
      <c r="E168" s="4">
        <v>69.791098059229682</v>
      </c>
      <c r="F168" s="4">
        <v>71.215406182887435</v>
      </c>
    </row>
    <row r="169" spans="1:6" x14ac:dyDescent="0.2">
      <c r="A169" s="7">
        <v>41579</v>
      </c>
      <c r="B169" s="7" t="s">
        <v>3</v>
      </c>
      <c r="C169" s="8" t="s">
        <v>14</v>
      </c>
      <c r="D169" s="9" t="s">
        <v>24</v>
      </c>
      <c r="E169" s="4">
        <v>15.963578754810893</v>
      </c>
      <c r="F169" s="4">
        <v>16.289366076337647</v>
      </c>
    </row>
    <row r="170" spans="1:6" x14ac:dyDescent="0.2">
      <c r="A170" s="7">
        <v>41579</v>
      </c>
      <c r="B170" s="7" t="s">
        <v>3</v>
      </c>
      <c r="C170" s="8" t="s">
        <v>15</v>
      </c>
      <c r="D170" s="9" t="s">
        <v>25</v>
      </c>
      <c r="E170" s="4">
        <v>1225.2831430120559</v>
      </c>
      <c r="F170" s="4">
        <v>1250.2889214408733</v>
      </c>
    </row>
    <row r="171" spans="1:6" x14ac:dyDescent="0.2">
      <c r="A171" s="7">
        <v>41579</v>
      </c>
      <c r="B171" s="7" t="s">
        <v>3</v>
      </c>
      <c r="C171" s="8" t="s">
        <v>8</v>
      </c>
      <c r="D171" s="9" t="s">
        <v>26</v>
      </c>
      <c r="E171" s="4">
        <v>1992.6572980371297</v>
      </c>
      <c r="F171" s="4">
        <v>2033.3237735072753</v>
      </c>
    </row>
    <row r="172" spans="1:6" x14ac:dyDescent="0.2">
      <c r="A172" s="7">
        <v>41579</v>
      </c>
      <c r="B172" s="7" t="s">
        <v>3</v>
      </c>
      <c r="C172" s="8" t="s">
        <v>10</v>
      </c>
      <c r="D172" s="9" t="s">
        <v>27</v>
      </c>
      <c r="E172" s="4">
        <v>1147.5273587821748</v>
      </c>
      <c r="F172" s="4">
        <v>1170.946284471607</v>
      </c>
    </row>
    <row r="173" spans="1:6" x14ac:dyDescent="0.2">
      <c r="A173" s="7">
        <v>41579</v>
      </c>
      <c r="B173" s="7" t="s">
        <v>3</v>
      </c>
      <c r="C173" s="8" t="s">
        <v>9</v>
      </c>
      <c r="D173" s="9" t="s">
        <v>28</v>
      </c>
      <c r="E173" s="4">
        <v>115.61527498755392</v>
      </c>
      <c r="F173" s="4">
        <v>117.97477039546318</v>
      </c>
    </row>
    <row r="174" spans="1:6" x14ac:dyDescent="0.2">
      <c r="A174" s="7">
        <v>41579</v>
      </c>
      <c r="B174" s="7" t="s">
        <v>3</v>
      </c>
      <c r="C174" s="8" t="s">
        <v>12</v>
      </c>
      <c r="D174" s="9" t="s">
        <v>29</v>
      </c>
      <c r="E174" s="4">
        <v>206.77937111929955</v>
      </c>
      <c r="F174" s="4">
        <v>210.99935828499954</v>
      </c>
    </row>
    <row r="175" spans="1:6" x14ac:dyDescent="0.2">
      <c r="A175" s="7">
        <v>41579</v>
      </c>
      <c r="B175" s="7" t="s">
        <v>3</v>
      </c>
      <c r="C175" s="8" t="s">
        <v>13</v>
      </c>
      <c r="D175" s="9" t="s">
        <v>30</v>
      </c>
      <c r="E175" s="4">
        <v>459.23340506758905</v>
      </c>
      <c r="F175" s="4">
        <v>468.60551537509087</v>
      </c>
    </row>
    <row r="176" spans="1:6" x14ac:dyDescent="0.2">
      <c r="A176" s="7">
        <v>41579</v>
      </c>
      <c r="B176" s="7" t="s">
        <v>3</v>
      </c>
      <c r="C176" s="8" t="s">
        <v>16</v>
      </c>
      <c r="D176" s="9" t="s">
        <v>31</v>
      </c>
      <c r="E176" s="4">
        <v>333.72199370267469</v>
      </c>
      <c r="F176" s="4">
        <v>340.53264663538232</v>
      </c>
    </row>
    <row r="177" spans="1:6" x14ac:dyDescent="0.2">
      <c r="A177" s="7">
        <v>41579</v>
      </c>
      <c r="B177" s="7" t="s">
        <v>3</v>
      </c>
      <c r="C177" s="8" t="s">
        <v>11</v>
      </c>
      <c r="D177" s="9" t="s">
        <v>32</v>
      </c>
      <c r="E177" s="4">
        <v>26.233079880186665</v>
      </c>
      <c r="F177" s="4">
        <v>26.768448857333333</v>
      </c>
    </row>
    <row r="178" spans="1:6" x14ac:dyDescent="0.2">
      <c r="A178" s="7">
        <v>41609</v>
      </c>
      <c r="B178" s="7" t="s">
        <v>3</v>
      </c>
      <c r="C178" s="8" t="s">
        <v>13</v>
      </c>
      <c r="D178" s="9" t="s">
        <v>33</v>
      </c>
      <c r="E178" s="3">
        <v>4.7270414169999997</v>
      </c>
      <c r="F178" s="5">
        <v>4.8235116499999995</v>
      </c>
    </row>
    <row r="179" spans="1:6" x14ac:dyDescent="0.2">
      <c r="A179" s="7">
        <v>41609</v>
      </c>
      <c r="B179" s="7" t="s">
        <v>3</v>
      </c>
      <c r="C179" s="8" t="s">
        <v>14</v>
      </c>
      <c r="D179" s="9" t="s">
        <v>34</v>
      </c>
      <c r="E179" s="3">
        <v>5.1723058379999989</v>
      </c>
      <c r="F179" s="5">
        <v>5.2778630999999994</v>
      </c>
    </row>
    <row r="180" spans="1:6" x14ac:dyDescent="0.2">
      <c r="A180" s="7">
        <v>41609</v>
      </c>
      <c r="B180" s="7" t="s">
        <v>3</v>
      </c>
      <c r="C180" s="8" t="s">
        <v>11</v>
      </c>
      <c r="D180" s="9" t="s">
        <v>35</v>
      </c>
      <c r="E180" s="3">
        <v>2.6133477692559999</v>
      </c>
      <c r="F180" s="5">
        <v>2.6666813972000001</v>
      </c>
    </row>
    <row r="181" spans="1:6" x14ac:dyDescent="0.2">
      <c r="A181" s="7">
        <v>41609</v>
      </c>
      <c r="B181" s="7" t="s">
        <v>3</v>
      </c>
      <c r="C181" s="8" t="s">
        <v>13</v>
      </c>
      <c r="D181" s="9" t="s">
        <v>36</v>
      </c>
      <c r="E181" s="3">
        <v>0.41587250599999998</v>
      </c>
      <c r="F181" s="5">
        <v>0.42435970000000001</v>
      </c>
    </row>
    <row r="182" spans="1:6" x14ac:dyDescent="0.2">
      <c r="A182" s="7">
        <v>41609</v>
      </c>
      <c r="B182" s="7" t="s">
        <v>3</v>
      </c>
      <c r="C182" s="8" t="s">
        <v>14</v>
      </c>
      <c r="D182" s="9" t="s">
        <v>37</v>
      </c>
      <c r="E182" s="3">
        <v>207.76230695180098</v>
      </c>
      <c r="F182" s="5">
        <v>212.00235403244997</v>
      </c>
    </row>
    <row r="183" spans="1:6" x14ac:dyDescent="0.2">
      <c r="A183" s="7">
        <v>41609</v>
      </c>
      <c r="B183" s="7" t="s">
        <v>3</v>
      </c>
      <c r="C183" s="8" t="s">
        <v>15</v>
      </c>
      <c r="D183" s="9" t="s">
        <v>38</v>
      </c>
      <c r="E183" s="3">
        <v>183.85283215837296</v>
      </c>
      <c r="F183" s="5">
        <v>187.60493077384996</v>
      </c>
    </row>
    <row r="184" spans="1:6" x14ac:dyDescent="0.2">
      <c r="A184" s="7">
        <v>41609</v>
      </c>
      <c r="B184" s="7" t="s">
        <v>3</v>
      </c>
      <c r="C184" s="8" t="s">
        <v>8</v>
      </c>
      <c r="D184" s="9" t="s">
        <v>39</v>
      </c>
      <c r="E184" s="3">
        <v>72.023837006428991</v>
      </c>
      <c r="F184" s="5">
        <v>73.493711231049986</v>
      </c>
    </row>
    <row r="185" spans="1:6" x14ac:dyDescent="0.2">
      <c r="A185" s="7">
        <v>41609</v>
      </c>
      <c r="B185" s="7" t="s">
        <v>3</v>
      </c>
      <c r="C185" s="8" t="s">
        <v>10</v>
      </c>
      <c r="D185" s="9" t="s">
        <v>40</v>
      </c>
      <c r="E185" s="3">
        <v>16.474281480712996</v>
      </c>
      <c r="F185" s="5">
        <v>16.810491306849997</v>
      </c>
    </row>
    <row r="186" spans="1:6" x14ac:dyDescent="0.2">
      <c r="A186" s="7">
        <v>41609</v>
      </c>
      <c r="B186" s="7" t="s">
        <v>3</v>
      </c>
      <c r="C186" s="8" t="s">
        <v>9</v>
      </c>
      <c r="D186" s="9" t="s">
        <v>41</v>
      </c>
      <c r="E186" s="3">
        <v>1264.4820877317397</v>
      </c>
      <c r="F186" s="11">
        <v>1290.2878446242244</v>
      </c>
    </row>
    <row r="187" spans="1:6" x14ac:dyDescent="0.2">
      <c r="A187" s="7">
        <v>41609</v>
      </c>
      <c r="B187" s="7" t="s">
        <v>3</v>
      </c>
      <c r="C187" s="8" t="s">
        <v>12</v>
      </c>
      <c r="D187" s="9" t="s">
        <v>42</v>
      </c>
      <c r="E187" s="3">
        <v>2056.4058803272751</v>
      </c>
      <c r="F187" s="11">
        <v>2098.3733472727299</v>
      </c>
    </row>
    <row r="188" spans="1:6" x14ac:dyDescent="0.2">
      <c r="A188" s="7">
        <v>41609</v>
      </c>
      <c r="B188" s="7" t="s">
        <v>3</v>
      </c>
      <c r="C188" s="8" t="s">
        <v>13</v>
      </c>
      <c r="D188" s="9" t="s">
        <v>43</v>
      </c>
      <c r="E188" s="4">
        <v>69.791098059229682</v>
      </c>
      <c r="F188" s="4">
        <v>71.215406182887435</v>
      </c>
    </row>
    <row r="189" spans="1:6" x14ac:dyDescent="0.2">
      <c r="A189" s="7">
        <v>41609</v>
      </c>
      <c r="B189" s="7" t="s">
        <v>3</v>
      </c>
      <c r="C189" s="8" t="s">
        <v>16</v>
      </c>
      <c r="D189" s="9" t="s">
        <v>44</v>
      </c>
      <c r="E189" s="3">
        <v>119.31400927508143</v>
      </c>
      <c r="F189" s="11">
        <v>121.74898905620555</v>
      </c>
    </row>
    <row r="190" spans="1:6" x14ac:dyDescent="0.2">
      <c r="A190" s="7">
        <v>41609</v>
      </c>
      <c r="B190" s="7" t="s">
        <v>3</v>
      </c>
      <c r="C190" s="8" t="s">
        <v>11</v>
      </c>
      <c r="D190" s="9" t="s">
        <v>45</v>
      </c>
      <c r="E190" s="3">
        <v>213.39460383828643</v>
      </c>
      <c r="F190" s="5">
        <v>217.7495957533535</v>
      </c>
    </row>
    <row r="191" spans="1:6" x14ac:dyDescent="0.2">
      <c r="A191" s="7">
        <v>41609</v>
      </c>
      <c r="B191" s="7" t="s">
        <v>3</v>
      </c>
      <c r="C191" s="8" t="s">
        <v>13</v>
      </c>
      <c r="D191" s="9" t="s">
        <v>46</v>
      </c>
      <c r="E191" s="3">
        <v>473.92508262909092</v>
      </c>
      <c r="F191" s="5">
        <v>483.59702309090909</v>
      </c>
    </row>
    <row r="192" spans="1:6" x14ac:dyDescent="0.2">
      <c r="A192" s="7">
        <v>41609</v>
      </c>
      <c r="B192" s="7" t="s">
        <v>3</v>
      </c>
      <c r="C192" s="8" t="s">
        <v>14</v>
      </c>
      <c r="D192" s="9" t="s">
        <v>47</v>
      </c>
      <c r="E192" s="3">
        <v>344.39834231442171</v>
      </c>
      <c r="F192" s="5">
        <v>351.42687991267525</v>
      </c>
    </row>
    <row r="193" spans="1:6" x14ac:dyDescent="0.2">
      <c r="A193" s="7">
        <v>41609</v>
      </c>
      <c r="B193" s="7" t="s">
        <v>3</v>
      </c>
      <c r="C193" s="8" t="s">
        <v>11</v>
      </c>
      <c r="D193" s="9" t="s">
        <v>48</v>
      </c>
      <c r="E193" s="3">
        <v>27.07232185777778</v>
      </c>
      <c r="F193" s="5">
        <v>27.624818222222224</v>
      </c>
    </row>
    <row r="194" spans="1:6" x14ac:dyDescent="0.2">
      <c r="C194" s="8"/>
    </row>
    <row r="195" spans="1:6" x14ac:dyDescent="0.2">
      <c r="C195" s="8"/>
    </row>
    <row r="196" spans="1:6" x14ac:dyDescent="0.2">
      <c r="C196" s="8"/>
    </row>
    <row r="197" spans="1:6" x14ac:dyDescent="0.2">
      <c r="C197" s="8"/>
    </row>
    <row r="198" spans="1:6" x14ac:dyDescent="0.2">
      <c r="C198" s="8"/>
    </row>
    <row r="199" spans="1:6" x14ac:dyDescent="0.2">
      <c r="C199" s="8"/>
    </row>
    <row r="200" spans="1:6" x14ac:dyDescent="0.2">
      <c r="C200" s="8"/>
    </row>
    <row r="201" spans="1:6" x14ac:dyDescent="0.2">
      <c r="C201" s="8"/>
    </row>
    <row r="202" spans="1:6" x14ac:dyDescent="0.2">
      <c r="C202" s="8"/>
    </row>
    <row r="203" spans="1:6" x14ac:dyDescent="0.2">
      <c r="C203" s="8"/>
    </row>
    <row r="204" spans="1:6" x14ac:dyDescent="0.2">
      <c r="C204" s="8"/>
    </row>
    <row r="205" spans="1:6" x14ac:dyDescent="0.2">
      <c r="C205" s="8"/>
    </row>
    <row r="206" spans="1:6" x14ac:dyDescent="0.2">
      <c r="C206" s="8"/>
    </row>
    <row r="207" spans="1:6" x14ac:dyDescent="0.2">
      <c r="C207" s="8"/>
    </row>
    <row r="208" spans="1:6" x14ac:dyDescent="0.2">
      <c r="C208" s="8"/>
    </row>
    <row r="209" spans="3:3" x14ac:dyDescent="0.2">
      <c r="C209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showGridLines="0" zoomScale="70" zoomScaleNormal="70" workbookViewId="0">
      <selection activeCell="K10" sqref="K10"/>
    </sheetView>
  </sheetViews>
  <sheetFormatPr defaultRowHeight="15" x14ac:dyDescent="0.25"/>
  <cols>
    <col min="5" max="5" width="11.42578125" bestFit="1" customWidth="1"/>
    <col min="7" max="7" width="14.85546875" bestFit="1" customWidth="1"/>
    <col min="8" max="8" width="12" bestFit="1" customWidth="1"/>
    <col min="9" max="9" width="11.42578125" bestFit="1" customWidth="1"/>
    <col min="10" max="10" width="12" style="30" bestFit="1" customWidth="1"/>
    <col min="11" max="11" width="14.85546875" bestFit="1" customWidth="1"/>
    <col min="13" max="13" width="5" customWidth="1"/>
    <col min="14" max="14" width="7.85546875" customWidth="1"/>
    <col min="16" max="16" width="22.140625" bestFit="1" customWidth="1"/>
    <col min="18" max="19" width="14.85546875" bestFit="1" customWidth="1"/>
    <col min="20" max="20" width="22.140625" bestFit="1" customWidth="1"/>
    <col min="22" max="22" width="14.85546875" bestFit="1" customWidth="1"/>
  </cols>
  <sheetData>
    <row r="1" spans="1:24" x14ac:dyDescent="0.25">
      <c r="E1" s="135" t="s">
        <v>63</v>
      </c>
      <c r="F1" s="136"/>
      <c r="G1" s="127">
        <f>DATE(2013,Home!W2,1)</f>
        <v>41275</v>
      </c>
      <c r="H1" s="137"/>
      <c r="I1" s="138"/>
      <c r="O1" s="50"/>
      <c r="P1" s="154"/>
      <c r="Q1" s="45"/>
      <c r="R1" s="50"/>
      <c r="S1" s="50"/>
      <c r="T1" s="50"/>
      <c r="U1" s="50"/>
      <c r="V1" s="50"/>
      <c r="W1" s="50"/>
      <c r="X1" s="50"/>
    </row>
    <row r="2" spans="1:24" x14ac:dyDescent="0.25">
      <c r="E2" s="139"/>
      <c r="F2" s="131"/>
      <c r="G2" s="132" t="s">
        <v>6</v>
      </c>
      <c r="H2" s="133" t="s">
        <v>7</v>
      </c>
      <c r="I2" s="140"/>
      <c r="O2" s="50"/>
      <c r="P2" s="254" t="s">
        <v>63</v>
      </c>
      <c r="Q2" s="155"/>
      <c r="R2" s="50"/>
      <c r="S2" s="255">
        <f>Q3</f>
        <v>41275</v>
      </c>
      <c r="T2" s="255"/>
      <c r="U2" s="255"/>
      <c r="V2" s="255"/>
      <c r="W2" s="255"/>
      <c r="X2" s="50"/>
    </row>
    <row r="3" spans="1:24" x14ac:dyDescent="0.25">
      <c r="E3" s="141" t="s">
        <v>4</v>
      </c>
      <c r="F3" s="134"/>
      <c r="G3" s="52"/>
      <c r="H3" s="52"/>
      <c r="I3" s="142"/>
      <c r="O3" s="50"/>
      <c r="P3" s="254"/>
      <c r="Q3" s="156">
        <f>DATE(2013,Home!W2,1)</f>
        <v>41275</v>
      </c>
      <c r="R3" s="50"/>
      <c r="S3" s="255"/>
      <c r="T3" s="255"/>
      <c r="U3" s="255"/>
      <c r="V3" s="255"/>
      <c r="W3" s="255"/>
      <c r="X3" s="50"/>
    </row>
    <row r="4" spans="1:24" x14ac:dyDescent="0.25">
      <c r="E4" s="143" t="s">
        <v>8</v>
      </c>
      <c r="F4" s="52"/>
      <c r="G4" s="52">
        <f>HLOOKUP($G$1,'monthly-regional'!$B$32:$P$43,ROW($D$3),1)</f>
        <v>449.61552325574382</v>
      </c>
      <c r="H4" s="52">
        <f>HLOOKUP($G$1,'monthly-regional'!$B$46:$P$57,ROW(E$3),1)</f>
        <v>473.2794981639409</v>
      </c>
      <c r="I4" s="60" t="s">
        <v>8</v>
      </c>
      <c r="K4" s="30">
        <f>MAX(G4:G12)</f>
        <v>1999.3122207056545</v>
      </c>
      <c r="O4" s="50"/>
      <c r="P4" s="159" t="s">
        <v>49</v>
      </c>
      <c r="Q4" s="159"/>
      <c r="R4" s="157" t="s">
        <v>6</v>
      </c>
      <c r="S4" s="157" t="s">
        <v>7</v>
      </c>
      <c r="T4" s="50"/>
      <c r="U4" s="50"/>
      <c r="V4" s="50"/>
      <c r="W4" s="256"/>
      <c r="X4" s="256"/>
    </row>
    <row r="5" spans="1:24" x14ac:dyDescent="0.25">
      <c r="E5" s="143" t="s">
        <v>10</v>
      </c>
      <c r="F5" s="52"/>
      <c r="G5" s="52">
        <f>HLOOKUP($G$1,'monthly-regional'!$B$32:$P$43,ROW(D$4),1)</f>
        <v>328.36455118031819</v>
      </c>
      <c r="H5" s="52">
        <f>HLOOKUP($G$1,'monthly-regional'!$B$46:$P$57,ROW(E$4),1)</f>
        <v>345.64689597928231</v>
      </c>
      <c r="I5" s="60" t="s">
        <v>10</v>
      </c>
      <c r="K5" s="130" t="str">
        <f>VLOOKUP(K4,G4:I12,3,)</f>
        <v>Spain</v>
      </c>
      <c r="O5" s="50"/>
      <c r="P5" s="159" t="s">
        <v>17</v>
      </c>
      <c r="Q5" s="159"/>
      <c r="R5" s="50">
        <f>IF($Q$3="Total",SUMIFS(Data!$E:$E,Data!$D:$D,$P5),SUMIFS(Data!$E:$E,Data!$D:$D,$P5,Data!$A:$A,$Q$3))</f>
        <v>4.4402836494074993</v>
      </c>
      <c r="S5" s="50">
        <f>IF($Q$3="Total",SUMIFS(Data!$F:$F,Data!$D:$D,$P5),SUMIFS(Data!$F:$F,Data!$D:$D,$P5,Data!$A:$A,$Q$3))</f>
        <v>4.6739827888499992</v>
      </c>
      <c r="T5" s="159" t="s">
        <v>17</v>
      </c>
      <c r="U5" s="159"/>
      <c r="V5" s="50">
        <f>MAX(R5:R36)</f>
        <v>1931.6575848319114</v>
      </c>
    </row>
    <row r="6" spans="1:24" x14ac:dyDescent="0.25">
      <c r="E6" s="143" t="s">
        <v>9</v>
      </c>
      <c r="F6" s="52"/>
      <c r="G6" s="52">
        <f>HLOOKUP($G$1,'monthly-regional'!$B$32:$P$43,ROW(D$5),1)</f>
        <v>26.613338653935788</v>
      </c>
      <c r="H6" s="52">
        <f>HLOOKUP($G$1,'monthly-regional'!$B$46:$P$57,ROW(E$5),1)</f>
        <v>29.352463131220134</v>
      </c>
      <c r="I6" s="60" t="s">
        <v>9</v>
      </c>
      <c r="O6" s="50"/>
      <c r="P6" s="159" t="s">
        <v>18</v>
      </c>
      <c r="Q6" s="159"/>
      <c r="R6" s="50">
        <f>IF($Q$3="Total",SUMIFS(Data!$E:$E,Data!$D:$D,$P6),SUMIFS(Data!$E:$E,Data!$D:$D,$P6,Data!$A:$A,$Q$3))</f>
        <v>4.8585368767049992</v>
      </c>
      <c r="S6" s="50">
        <f>IF($Q$3="Total",SUMIFS(Data!$F:$F,Data!$D:$D,$P6),SUMIFS(Data!$F:$F,Data!$D:$D,$P6,Data!$A:$A,$Q$3))</f>
        <v>5.1142493438999992</v>
      </c>
      <c r="T6" s="159" t="s">
        <v>18</v>
      </c>
      <c r="U6" s="159"/>
      <c r="V6" s="50" t="str">
        <f>VLOOKUP(V5,R5:T36,3,)</f>
        <v>The Corporation</v>
      </c>
    </row>
    <row r="7" spans="1:24" x14ac:dyDescent="0.25">
      <c r="E7" s="143" t="s">
        <v>12</v>
      </c>
      <c r="F7" s="52"/>
      <c r="G7" s="52">
        <f>HLOOKUP($G$1,'monthly-regional'!$B$32:$P$43,ROW(D$6),1)</f>
        <v>1.3406443218349999</v>
      </c>
      <c r="H7" s="52">
        <f>HLOOKUP($G$1,'monthly-regional'!$B$46:$P$57,ROW(E$6),1)</f>
        <v>1.4112045493000001</v>
      </c>
      <c r="I7" s="60" t="s">
        <v>12</v>
      </c>
      <c r="O7" s="50"/>
      <c r="P7" s="159" t="s">
        <v>19</v>
      </c>
      <c r="Q7" s="159"/>
      <c r="R7" s="50">
        <f>IF($Q$3="Total",SUMIFS(Data!$E:$E,Data!$D:$D,$P7),SUMIFS(Data!$E:$E,Data!$D:$D,$P7,Data!$A:$A,$Q$3))</f>
        <v>2.4548135601924601</v>
      </c>
      <c r="S7" s="50">
        <f>IF($Q$3="Total",SUMIFS(Data!$F:$F,Data!$D:$D,$P7),SUMIFS(Data!$F:$F,Data!$D:$D,$P7,Data!$A:$A,$Q$3))</f>
        <v>2.5840142738868002</v>
      </c>
      <c r="T7" s="159" t="s">
        <v>19</v>
      </c>
      <c r="U7" s="159"/>
      <c r="V7" s="50"/>
    </row>
    <row r="8" spans="1:24" x14ac:dyDescent="0.25">
      <c r="E8" s="143" t="s">
        <v>13</v>
      </c>
      <c r="F8" s="52"/>
      <c r="G8" s="52">
        <f>HLOOKUP($G$1,'monthly-regional'!$B$32:$P$43,ROW(D$7),1)</f>
        <v>289.63366477709258</v>
      </c>
      <c r="H8" s="52">
        <f>HLOOKUP($G$1,'monthly-regional'!$B$46:$P$57,ROW(E$7),1)</f>
        <v>301.71964713378168</v>
      </c>
      <c r="I8" s="60" t="s">
        <v>13</v>
      </c>
      <c r="K8">
        <f>MIN(G4:G12)</f>
        <v>1.3406443218349999</v>
      </c>
      <c r="O8" s="50"/>
      <c r="P8" s="159" t="s">
        <v>20</v>
      </c>
      <c r="Q8" s="159"/>
      <c r="R8" s="50">
        <f>IF($Q$3="Total",SUMIFS(Data!$E:$E,Data!$D:$D,$P8),SUMIFS(Data!$E:$E,Data!$D:$D,$P8,Data!$A:$A,$Q$3))</f>
        <v>1.3406443218349999</v>
      </c>
      <c r="S8" s="50">
        <f>IF($Q$3="Total",SUMIFS(Data!$F:$F,Data!$D:$D,$P8),SUMIFS(Data!$F:$F,Data!$D:$D,$P8,Data!$A:$A,$Q$3))</f>
        <v>1.4112045493000001</v>
      </c>
      <c r="T8" s="159" t="s">
        <v>20</v>
      </c>
      <c r="U8" s="159"/>
      <c r="V8" s="50"/>
    </row>
    <row r="9" spans="1:24" x14ac:dyDescent="0.25">
      <c r="E9" s="143" t="s">
        <v>16</v>
      </c>
      <c r="F9" s="52"/>
      <c r="G9" s="52">
        <f>HLOOKUP($G$1,'monthly-regional'!$B$32:$P$43,ROW(D$8),1)</f>
        <v>172.69971902386757</v>
      </c>
      <c r="H9" s="52">
        <f>HLOOKUP($G$1,'monthly-regional'!$B$46:$P$57,ROW(E$8),1)</f>
        <v>181.78917791986061</v>
      </c>
      <c r="I9" s="60" t="s">
        <v>16</v>
      </c>
      <c r="K9" s="130" t="str">
        <f>VLOOKUP(K8,G4:I12,3,)</f>
        <v>Italy</v>
      </c>
      <c r="O9" s="50"/>
      <c r="P9" s="159" t="s">
        <v>21</v>
      </c>
      <c r="Q9" s="159"/>
      <c r="R9" s="50">
        <f>IF($Q$3="Total",SUMIFS(Data!$E:$E,Data!$D:$D,$P9),SUMIFS(Data!$E:$E,Data!$D:$D,$P9,Data!$A:$A,$Q$3))</f>
        <v>195.15876700457179</v>
      </c>
      <c r="S9" s="50">
        <f>IF($Q$3="Total",SUMIFS(Data!$F:$F,Data!$D:$D,$P9),SUMIFS(Data!$F:$F,Data!$D:$D,$P9,Data!$A:$A,$Q$3))</f>
        <v>205.43028105744401</v>
      </c>
      <c r="T9" s="159" t="s">
        <v>21</v>
      </c>
      <c r="U9" s="159"/>
      <c r="V9" s="50"/>
    </row>
    <row r="10" spans="1:24" x14ac:dyDescent="0.25">
      <c r="E10" s="143" t="s">
        <v>11</v>
      </c>
      <c r="F10" s="52"/>
      <c r="G10" s="52">
        <f>HLOOKUP($G$1,'monthly-regional'!$B$32:$P$43,ROW(D$9),1)</f>
        <v>1999.3122207056545</v>
      </c>
      <c r="H10" s="52">
        <f>HLOOKUP($G$1,'monthly-regional'!$B$46:$P$57,ROW(E$9),1)</f>
        <v>2104.5391796901627</v>
      </c>
      <c r="I10" s="60" t="s">
        <v>11</v>
      </c>
      <c r="O10" s="50"/>
      <c r="P10" s="159" t="s">
        <v>22</v>
      </c>
      <c r="Q10" s="159"/>
      <c r="R10" s="50">
        <f>IF($Q$3="Total",SUMIFS(Data!$E:$E,Data!$D:$D,$P10),SUMIFS(Data!$E:$E,Data!$D:$D,$P10,Data!$A:$A,$Q$3))</f>
        <v>172.69971902386757</v>
      </c>
      <c r="S10" s="50">
        <f>IF($Q$3="Total",SUMIFS(Data!$F:$F,Data!$D:$D,$P10),SUMIFS(Data!$F:$F,Data!$D:$D,$P10,Data!$A:$A,$Q$3))</f>
        <v>181.78917791986061</v>
      </c>
      <c r="T10" s="159" t="s">
        <v>22</v>
      </c>
      <c r="U10" s="159"/>
      <c r="V10" s="50"/>
    </row>
    <row r="11" spans="1:24" x14ac:dyDescent="0.25">
      <c r="E11" s="143" t="s">
        <v>14</v>
      </c>
      <c r="F11" s="52"/>
      <c r="G11" s="52">
        <f>HLOOKUP($G$1,'monthly-regional'!$B$32:$P$43,ROW(D$10),1)</f>
        <v>1299.8505072445196</v>
      </c>
      <c r="H11" s="52">
        <f>HLOOKUP($G$1,'monthly-regional'!$B$46:$P$57,ROW(E$10),1)</f>
        <v>1368.2636918363364</v>
      </c>
      <c r="I11" s="60" t="s">
        <v>14</v>
      </c>
      <c r="O11" s="50"/>
      <c r="P11" s="159" t="s">
        <v>23</v>
      </c>
      <c r="Q11" s="159"/>
      <c r="R11" s="50">
        <f>IF($Q$3="Total",SUMIFS(Data!$E:$E,Data!$D:$D,$P11),SUMIFS(Data!$E:$E,Data!$D:$D,$P11,Data!$A:$A,$Q$3))</f>
        <v>67.654635873743061</v>
      </c>
      <c r="S11" s="50">
        <f>IF($Q$3="Total",SUMIFS(Data!$F:$F,Data!$D:$D,$P11),SUMIFS(Data!$F:$F,Data!$D:$D,$P11,Data!$A:$A,$Q$3))</f>
        <v>71.215406182887435</v>
      </c>
      <c r="T11" s="159" t="s">
        <v>23</v>
      </c>
      <c r="U11" s="159"/>
      <c r="V11" s="50"/>
    </row>
    <row r="12" spans="1:24" ht="15.75" thickBot="1" x14ac:dyDescent="0.3">
      <c r="E12" s="144" t="s">
        <v>15</v>
      </c>
      <c r="F12" s="145"/>
      <c r="G12" s="145">
        <f>HLOOKUP($G$1,'monthly-regional'!$B$32:$P$43,ROW(D$11),1)</f>
        <v>200.44939037074957</v>
      </c>
      <c r="H12" s="145">
        <f>HLOOKUP($G$1,'monthly-regional'!$B$46:$P$57,ROW(E$11),1)</f>
        <v>210.99935828499954</v>
      </c>
      <c r="I12" s="146" t="s">
        <v>15</v>
      </c>
      <c r="O12" s="50"/>
      <c r="P12" s="159" t="s">
        <v>24</v>
      </c>
      <c r="Q12" s="159"/>
      <c r="R12" s="50">
        <f>IF($Q$3="Total",SUMIFS(Data!$E:$E,Data!$D:$D,$P12),SUMIFS(Data!$E:$E,Data!$D:$D,$P12,Data!$A:$A,$Q$3))</f>
        <v>15.474897772520764</v>
      </c>
      <c r="S12" s="50">
        <f>IF($Q$3="Total",SUMIFS(Data!$F:$F,Data!$D:$D,$P12),SUMIFS(Data!$F:$F,Data!$D:$D,$P12,Data!$A:$A,$Q$3))</f>
        <v>16.289366076337647</v>
      </c>
      <c r="T12" s="159" t="s">
        <v>24</v>
      </c>
      <c r="U12" s="159"/>
      <c r="V12" s="50"/>
    </row>
    <row r="13" spans="1:24" x14ac:dyDescent="0.25">
      <c r="O13" s="50"/>
      <c r="P13" s="159" t="s">
        <v>25</v>
      </c>
      <c r="Q13" s="159"/>
      <c r="R13" s="50">
        <f>IF($Q$3="Total",SUMIFS(Data!$E:$E,Data!$D:$D,$P13),SUMIFS(Data!$E:$E,Data!$D:$D,$P13,Data!$A:$A,$Q$3))</f>
        <v>1187.7744753688296</v>
      </c>
      <c r="S13" s="50">
        <f>IF($Q$3="Total",SUMIFS(Data!$F:$F,Data!$D:$D,$P13),SUMIFS(Data!$F:$F,Data!$D:$D,$P13,Data!$A:$A,$Q$3))</f>
        <v>1250.2889214408733</v>
      </c>
      <c r="T13" s="159" t="s">
        <v>25</v>
      </c>
      <c r="U13" s="159"/>
      <c r="V13" s="50"/>
    </row>
    <row r="14" spans="1:24" x14ac:dyDescent="0.25">
      <c r="O14" s="50"/>
      <c r="P14" s="159" t="s">
        <v>26</v>
      </c>
      <c r="Q14" s="159"/>
      <c r="R14" s="50">
        <f>IF($Q$3="Total",SUMIFS(Data!$E:$E,Data!$D:$D,$P14),SUMIFS(Data!$E:$E,Data!$D:$D,$P14,Data!$A:$A,$Q$3))</f>
        <v>1931.6575848319114</v>
      </c>
      <c r="S14" s="50">
        <f>IF($Q$3="Total",SUMIFS(Data!$F:$F,Data!$D:$D,$P14),SUMIFS(Data!$F:$F,Data!$D:$D,$P14,Data!$A:$A,$Q$3))</f>
        <v>2033.3237735072753</v>
      </c>
      <c r="T14" s="159" t="s">
        <v>26</v>
      </c>
      <c r="U14" s="159"/>
      <c r="V14" s="50"/>
    </row>
    <row r="15" spans="1:24" x14ac:dyDescent="0.25">
      <c r="A15" s="158"/>
      <c r="B15" s="46"/>
      <c r="C15" s="46"/>
      <c r="D15" s="151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50"/>
      <c r="P15" s="159" t="s">
        <v>27</v>
      </c>
      <c r="Q15" s="159"/>
      <c r="R15" s="50">
        <f>IF($Q$3="Total",SUMIFS(Data!$E:$E,Data!$D:$D,$P15),SUMIFS(Data!$E:$E,Data!$D:$D,$P15,Data!$A:$A,$Q$3))</f>
        <v>79</v>
      </c>
      <c r="S15" s="50">
        <f>IF($Q$3="Total",SUMIFS(Data!$F:$F,Data!$D:$D,$P15),SUMIFS(Data!$F:$F,Data!$D:$D,$P15,Data!$A:$A,$Q$3))</f>
        <v>80</v>
      </c>
      <c r="T15" s="159" t="s">
        <v>27</v>
      </c>
      <c r="U15" s="159"/>
      <c r="V15" s="50"/>
    </row>
    <row r="16" spans="1:24" x14ac:dyDescent="0.25">
      <c r="A16" s="150"/>
      <c r="B16" s="46"/>
      <c r="C16" s="46"/>
      <c r="D16" s="151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50"/>
      <c r="P16" s="159" t="s">
        <v>28</v>
      </c>
      <c r="Q16" s="159"/>
      <c r="R16" s="50">
        <f>IF($Q$3="Total",SUMIFS(Data!$E:$E,Data!$D:$D,$P16),SUMIFS(Data!$E:$E,Data!$D:$D,$P16,Data!$A:$A,$Q$3))</f>
        <v>112.07603187569002</v>
      </c>
      <c r="S16" s="50">
        <f>IF($Q$3="Total",SUMIFS(Data!$F:$F,Data!$D:$D,$P16),SUMIFS(Data!$F:$F,Data!$D:$D,$P16,Data!$A:$A,$Q$3))</f>
        <v>117.97477039546318</v>
      </c>
      <c r="T16" s="159" t="s">
        <v>28</v>
      </c>
      <c r="U16" s="159"/>
      <c r="V16" s="50"/>
    </row>
    <row r="17" spans="1:24" x14ac:dyDescent="0.25">
      <c r="A17" s="150"/>
      <c r="B17" s="46"/>
      <c r="M17" s="50"/>
      <c r="N17" s="50"/>
      <c r="O17" s="50"/>
      <c r="P17" s="159" t="s">
        <v>29</v>
      </c>
      <c r="Q17" s="159"/>
      <c r="R17" s="50">
        <f>IF($Q$3="Total",SUMIFS(Data!$E:$E,Data!$D:$D,$P17),SUMIFS(Data!$E:$E,Data!$D:$D,$P17,Data!$A:$A,$Q$3))</f>
        <v>200.44939037074957</v>
      </c>
      <c r="S17" s="50">
        <f>IF($Q$3="Total",SUMIFS(Data!$F:$F,Data!$D:$D,$P17),SUMIFS(Data!$F:$F,Data!$D:$D,$P17,Data!$A:$A,$Q$3))</f>
        <v>210.99935828499954</v>
      </c>
      <c r="T17" s="159" t="s">
        <v>29</v>
      </c>
      <c r="U17" s="159"/>
      <c r="V17" s="50"/>
    </row>
    <row r="18" spans="1:24" ht="15" customHeight="1" x14ac:dyDescent="0.25">
      <c r="A18" s="150"/>
      <c r="B18" s="46"/>
      <c r="M18" s="50"/>
      <c r="N18" s="50"/>
      <c r="O18" s="50"/>
      <c r="P18" s="159" t="s">
        <v>30</v>
      </c>
      <c r="Q18" s="159"/>
      <c r="R18" s="50">
        <f>IF($Q$3="Total",SUMIFS(Data!$E:$E,Data!$D:$D,$P18),SUMIFS(Data!$E:$E,Data!$D:$D,$P18,Data!$A:$A,$Q$3))</f>
        <v>445.17523960633633</v>
      </c>
      <c r="S18" s="50">
        <f>IF($Q$3="Total",SUMIFS(Data!$F:$F,Data!$D:$D,$P18),SUMIFS(Data!$F:$F,Data!$D:$D,$P18,Data!$A:$A,$Q$3))</f>
        <v>468.60551537509087</v>
      </c>
      <c r="T18" s="159" t="s">
        <v>30</v>
      </c>
      <c r="U18" s="159"/>
      <c r="V18" s="50"/>
    </row>
    <row r="19" spans="1:24" ht="19.5" customHeight="1" x14ac:dyDescent="0.25">
      <c r="A19" s="150"/>
      <c r="B19" s="46"/>
      <c r="M19" s="50"/>
      <c r="N19" s="50"/>
      <c r="O19" s="50"/>
      <c r="P19" s="159" t="s">
        <v>31</v>
      </c>
      <c r="Q19" s="159"/>
      <c r="R19" s="50">
        <f>IF($Q$3="Total",SUMIFS(Data!$E:$E,Data!$D:$D,$P19),SUMIFS(Data!$E:$E,Data!$D:$D,$P19,Data!$A:$A,$Q$3))</f>
        <v>323.5060143036132</v>
      </c>
      <c r="S19" s="50">
        <f>IF($Q$3="Total",SUMIFS(Data!$F:$F,Data!$D:$D,$P19),SUMIFS(Data!$F:$F,Data!$D:$D,$P19,Data!$A:$A,$Q$3))</f>
        <v>340.53264663538232</v>
      </c>
      <c r="T19" s="159" t="s">
        <v>31</v>
      </c>
      <c r="U19" s="159"/>
      <c r="V19" s="50"/>
    </row>
    <row r="20" spans="1:24" x14ac:dyDescent="0.25">
      <c r="A20" s="150"/>
      <c r="B20" s="46"/>
      <c r="M20" s="157"/>
      <c r="N20" s="157"/>
      <c r="O20" s="50"/>
      <c r="P20" s="159" t="s">
        <v>32</v>
      </c>
      <c r="Q20" s="159"/>
      <c r="R20" s="50">
        <f>IF($Q$3="Total",SUMIFS(Data!$E:$E,Data!$D:$D,$P20),SUMIFS(Data!$E:$E,Data!$D:$D,$P20,Data!$A:$A,$Q$3))</f>
        <v>24.158525093743329</v>
      </c>
      <c r="S20" s="50">
        <f>IF($Q$3="Total",SUMIFS(Data!$F:$F,Data!$D:$D,$P20),SUMIFS(Data!$F:$F,Data!$D:$D,$P20,Data!$A:$A,$Q$3))</f>
        <v>26.768448857333333</v>
      </c>
      <c r="T20" s="159" t="s">
        <v>32</v>
      </c>
      <c r="U20" s="159"/>
      <c r="V20" s="50"/>
    </row>
    <row r="21" spans="1:24" x14ac:dyDescent="0.25">
      <c r="A21" s="150"/>
      <c r="B21" s="46"/>
      <c r="O21" s="50"/>
      <c r="P21" s="159" t="s">
        <v>33</v>
      </c>
      <c r="Q21" s="159"/>
      <c r="R21" s="50">
        <f>IF($Q$3="Total",SUMIFS(Data!$E:$E,Data!$D:$D,$P21),SUMIFS(Data!$E:$E,Data!$D:$D,$P21,Data!$A:$A,$Q$3))</f>
        <v>0</v>
      </c>
      <c r="S21" s="50">
        <f>IF($Q$3="Total",SUMIFS(Data!$F:$F,Data!$D:$D,$P21),SUMIFS(Data!$F:$F,Data!$D:$D,$P21,Data!$A:$A,$Q$3))</f>
        <v>0</v>
      </c>
      <c r="T21" s="159" t="s">
        <v>33</v>
      </c>
      <c r="U21" s="159"/>
      <c r="V21" s="50"/>
      <c r="W21" s="50"/>
      <c r="X21" s="50"/>
    </row>
    <row r="22" spans="1:24" x14ac:dyDescent="0.25">
      <c r="A22" s="150"/>
      <c r="B22" s="46"/>
      <c r="O22" s="46"/>
      <c r="P22" s="159" t="s">
        <v>34</v>
      </c>
      <c r="Q22" s="159"/>
      <c r="R22" s="50">
        <f>IF($Q$3="Total",SUMIFS(Data!$E:$E,Data!$D:$D,$P22),SUMIFS(Data!$E:$E,Data!$D:$D,$P22,Data!$A:$A,$Q$3))</f>
        <v>0</v>
      </c>
      <c r="S22" s="50">
        <f>IF($Q$3="Total",SUMIFS(Data!$F:$F,Data!$D:$D,$P22),SUMIFS(Data!$F:$F,Data!$D:$D,$P22,Data!$A:$A,$Q$3))</f>
        <v>0</v>
      </c>
      <c r="T22" s="159" t="s">
        <v>34</v>
      </c>
      <c r="U22" s="159"/>
      <c r="V22" s="46"/>
      <c r="W22" s="46"/>
      <c r="X22" s="46"/>
    </row>
    <row r="23" spans="1:24" x14ac:dyDescent="0.25">
      <c r="A23" s="150"/>
      <c r="B23" s="46"/>
      <c r="P23" s="159" t="s">
        <v>35</v>
      </c>
      <c r="Q23" s="159"/>
      <c r="R23" s="50">
        <f>IF($Q$3="Total",SUMIFS(Data!$E:$E,Data!$D:$D,$P23),SUMIFS(Data!$E:$E,Data!$D:$D,$P23,Data!$A:$A,$Q$3))</f>
        <v>0</v>
      </c>
      <c r="S23" s="50">
        <f>IF($Q$3="Total",SUMIFS(Data!$F:$F,Data!$D:$D,$P23),SUMIFS(Data!$F:$F,Data!$D:$D,$P23,Data!$A:$A,$Q$3))</f>
        <v>0</v>
      </c>
      <c r="T23" s="159" t="s">
        <v>35</v>
      </c>
      <c r="U23" s="159"/>
      <c r="V23" s="30"/>
    </row>
    <row r="24" spans="1:24" x14ac:dyDescent="0.25">
      <c r="A24" s="150"/>
      <c r="B24" s="46"/>
      <c r="P24" s="159" t="s">
        <v>36</v>
      </c>
      <c r="Q24" s="159"/>
      <c r="R24" s="50">
        <f>IF($Q$3="Total",SUMIFS(Data!$E:$E,Data!$D:$D,$P24),SUMIFS(Data!$E:$E,Data!$D:$D,$P24,Data!$A:$A,$Q$3))</f>
        <v>0</v>
      </c>
      <c r="S24" s="50">
        <f>IF($Q$3="Total",SUMIFS(Data!$F:$F,Data!$D:$D,$P24),SUMIFS(Data!$F:$F,Data!$D:$D,$P24,Data!$A:$A,$Q$3))</f>
        <v>0</v>
      </c>
      <c r="T24" s="159" t="s">
        <v>36</v>
      </c>
      <c r="U24" s="159"/>
      <c r="V24" s="30"/>
    </row>
    <row r="25" spans="1:24" x14ac:dyDescent="0.25">
      <c r="A25" s="150"/>
      <c r="B25" s="46"/>
      <c r="P25" s="159" t="s">
        <v>37</v>
      </c>
      <c r="Q25" s="159"/>
      <c r="R25" s="50">
        <f>IF($Q$3="Total",SUMIFS(Data!$E:$E,Data!$D:$D,$P25),SUMIFS(Data!$E:$E,Data!$D:$D,$P25,Data!$A:$A,$Q$3))</f>
        <v>0</v>
      </c>
      <c r="S25" s="50">
        <f>IF($Q$3="Total",SUMIFS(Data!$F:$F,Data!$D:$D,$P25),SUMIFS(Data!$F:$F,Data!$D:$D,$P25,Data!$A:$A,$Q$3))</f>
        <v>0</v>
      </c>
      <c r="T25" s="159" t="s">
        <v>37</v>
      </c>
      <c r="U25" s="159"/>
      <c r="V25" s="30"/>
    </row>
    <row r="26" spans="1:24" x14ac:dyDescent="0.25">
      <c r="A26" s="150"/>
      <c r="B26" s="46"/>
      <c r="P26" s="159" t="s">
        <v>38</v>
      </c>
      <c r="Q26" s="159"/>
      <c r="R26" s="50">
        <f>IF($Q$3="Total",SUMIFS(Data!$E:$E,Data!$D:$D,$P26),SUMIFS(Data!$E:$E,Data!$D:$D,$P26,Data!$A:$A,$Q$3))</f>
        <v>0</v>
      </c>
      <c r="S26" s="50">
        <f>IF($Q$3="Total",SUMIFS(Data!$F:$F,Data!$D:$D,$P26),SUMIFS(Data!$F:$F,Data!$D:$D,$P26,Data!$A:$A,$Q$3))</f>
        <v>0</v>
      </c>
      <c r="T26" s="159" t="s">
        <v>38</v>
      </c>
      <c r="U26" s="159"/>
      <c r="V26" s="30"/>
    </row>
    <row r="27" spans="1:24" x14ac:dyDescent="0.25">
      <c r="A27" s="152"/>
      <c r="B27" s="46"/>
      <c r="P27" s="159" t="s">
        <v>39</v>
      </c>
      <c r="Q27" s="159"/>
      <c r="R27" s="50">
        <f>IF($Q$3="Total",SUMIFS(Data!$E:$E,Data!$D:$D,$P27),SUMIFS(Data!$E:$E,Data!$D:$D,$P27,Data!$A:$A,$Q$3))</f>
        <v>0</v>
      </c>
      <c r="S27" s="50">
        <f>IF($Q$3="Total",SUMIFS(Data!$F:$F,Data!$D:$D,$P27),SUMIFS(Data!$F:$F,Data!$D:$D,$P27,Data!$A:$A,$Q$3))</f>
        <v>0</v>
      </c>
      <c r="T27" s="159" t="s">
        <v>39</v>
      </c>
      <c r="U27" s="159"/>
      <c r="V27" s="30"/>
    </row>
    <row r="28" spans="1:24" x14ac:dyDescent="0.25">
      <c r="A28" s="153"/>
      <c r="B28" s="46"/>
      <c r="P28" s="159" t="s">
        <v>40</v>
      </c>
      <c r="Q28" s="159"/>
      <c r="R28" s="50">
        <f>IF($Q$3="Total",SUMIFS(Data!$E:$E,Data!$D:$D,$P28),SUMIFS(Data!$E:$E,Data!$D:$D,$P28,Data!$A:$A,$Q$3))</f>
        <v>0</v>
      </c>
      <c r="S28" s="50">
        <f>IF($Q$3="Total",SUMIFS(Data!$F:$F,Data!$D:$D,$P28),SUMIFS(Data!$F:$F,Data!$D:$D,$P28,Data!$A:$A,$Q$3))</f>
        <v>0</v>
      </c>
      <c r="T28" s="159" t="s">
        <v>40</v>
      </c>
      <c r="U28" s="159"/>
      <c r="V28" s="30"/>
    </row>
    <row r="29" spans="1:24" x14ac:dyDescent="0.25">
      <c r="A29" s="153"/>
      <c r="B29" s="46"/>
      <c r="P29" s="159" t="s">
        <v>41</v>
      </c>
      <c r="Q29" s="159"/>
      <c r="R29" s="50">
        <f>IF($Q$3="Total",SUMIFS(Data!$E:$E,Data!$D:$D,$P29),SUMIFS(Data!$E:$E,Data!$D:$D,$P29,Data!$A:$A,$Q$3))</f>
        <v>0</v>
      </c>
      <c r="S29" s="50">
        <f>IF($Q$3="Total",SUMIFS(Data!$F:$F,Data!$D:$D,$P29),SUMIFS(Data!$F:$F,Data!$D:$D,$P29,Data!$A:$A,$Q$3))</f>
        <v>0</v>
      </c>
      <c r="T29" s="159" t="s">
        <v>41</v>
      </c>
      <c r="U29" s="159"/>
      <c r="V29" s="30"/>
    </row>
    <row r="30" spans="1:24" x14ac:dyDescent="0.25">
      <c r="A30" s="153"/>
      <c r="B30" s="46"/>
      <c r="P30" s="159" t="s">
        <v>42</v>
      </c>
      <c r="Q30" s="159"/>
      <c r="R30" s="50">
        <f>IF($Q$3="Total",SUMIFS(Data!$E:$E,Data!$D:$D,$P30),SUMIFS(Data!$E:$E,Data!$D:$D,$P30,Data!$A:$A,$Q$3))</f>
        <v>0</v>
      </c>
      <c r="S30" s="50">
        <f>IF($Q$3="Total",SUMIFS(Data!$F:$F,Data!$D:$D,$P30),SUMIFS(Data!$F:$F,Data!$D:$D,$P30,Data!$A:$A,$Q$3))</f>
        <v>0</v>
      </c>
      <c r="T30" s="159" t="s">
        <v>42</v>
      </c>
      <c r="U30" s="159"/>
      <c r="V30" s="30"/>
    </row>
    <row r="31" spans="1:24" x14ac:dyDescent="0.25">
      <c r="A31" s="153"/>
      <c r="B31" s="46"/>
      <c r="P31" s="159" t="s">
        <v>43</v>
      </c>
      <c r="Q31" s="159"/>
      <c r="R31" s="50">
        <f>IF($Q$3="Total",SUMIFS(Data!$E:$E,Data!$D:$D,$P31),SUMIFS(Data!$E:$E,Data!$D:$D,$P31,Data!$A:$A,$Q$3))</f>
        <v>0</v>
      </c>
      <c r="S31" s="50">
        <f>IF($Q$3="Total",SUMIFS(Data!$F:$F,Data!$D:$D,$P31),SUMIFS(Data!$F:$F,Data!$D:$D,$P31,Data!$A:$A,$Q$3))</f>
        <v>0</v>
      </c>
      <c r="T31" s="159" t="s">
        <v>43</v>
      </c>
      <c r="U31" s="159"/>
      <c r="V31" s="30"/>
    </row>
    <row r="32" spans="1:24" x14ac:dyDescent="0.25">
      <c r="A32" s="153"/>
      <c r="B32" s="46"/>
      <c r="P32" s="159" t="s">
        <v>44</v>
      </c>
      <c r="Q32" s="159"/>
      <c r="R32" s="50">
        <f>IF($Q$3="Total",SUMIFS(Data!$E:$E,Data!$D:$D,$P32),SUMIFS(Data!$E:$E,Data!$D:$D,$P32,Data!$A:$A,$Q$3))</f>
        <v>0</v>
      </c>
      <c r="S32" s="50">
        <f>IF($Q$3="Total",SUMIFS(Data!$F:$F,Data!$D:$D,$P32),SUMIFS(Data!$F:$F,Data!$D:$D,$P32,Data!$A:$A,$Q$3))</f>
        <v>0</v>
      </c>
      <c r="T32" s="159" t="s">
        <v>44</v>
      </c>
      <c r="U32" s="159"/>
      <c r="V32" s="30"/>
    </row>
    <row r="33" spans="1:22" x14ac:dyDescent="0.25">
      <c r="A33" s="153"/>
      <c r="B33" s="46"/>
      <c r="P33" s="159" t="s">
        <v>45</v>
      </c>
      <c r="Q33" s="159"/>
      <c r="R33" s="50">
        <f>IF($Q$3="Total",SUMIFS(Data!$E:$E,Data!$D:$D,$P33),SUMIFS(Data!$E:$E,Data!$D:$D,$P33,Data!$A:$A,$Q$3))</f>
        <v>0</v>
      </c>
      <c r="S33" s="50">
        <f>IF($Q$3="Total",SUMIFS(Data!$F:$F,Data!$D:$D,$P33),SUMIFS(Data!$F:$F,Data!$D:$D,$P33,Data!$A:$A,$Q$3))</f>
        <v>0</v>
      </c>
      <c r="T33" s="159" t="s">
        <v>45</v>
      </c>
      <c r="U33" s="159"/>
      <c r="V33" s="30"/>
    </row>
    <row r="34" spans="1:22" x14ac:dyDescent="0.25">
      <c r="A34" s="153"/>
      <c r="B34" s="46"/>
      <c r="P34" s="159" t="s">
        <v>46</v>
      </c>
      <c r="Q34" s="159"/>
      <c r="R34" s="50">
        <f>IF($Q$3="Total",SUMIFS(Data!$E:$E,Data!$D:$D,$P34),SUMIFS(Data!$E:$E,Data!$D:$D,$P34,Data!$A:$A,$Q$3))</f>
        <v>0</v>
      </c>
      <c r="S34" s="50">
        <f>IF($Q$3="Total",SUMIFS(Data!$F:$F,Data!$D:$D,$P34),SUMIFS(Data!$F:$F,Data!$D:$D,$P34,Data!$A:$A,$Q$3))</f>
        <v>0</v>
      </c>
      <c r="T34" s="159" t="s">
        <v>46</v>
      </c>
      <c r="U34" s="159"/>
      <c r="V34" s="30"/>
    </row>
    <row r="35" spans="1:22" x14ac:dyDescent="0.25">
      <c r="A35" s="153"/>
      <c r="B35" s="46"/>
      <c r="P35" s="159" t="s">
        <v>47</v>
      </c>
      <c r="Q35" s="159"/>
      <c r="R35" s="50">
        <f>IF($Q$3="Total",SUMIFS(Data!$E:$E,Data!$D:$D,$P35),SUMIFS(Data!$E:$E,Data!$D:$D,$P35,Data!$A:$A,$Q$3))</f>
        <v>0</v>
      </c>
      <c r="S35" s="50">
        <f>IF($Q$3="Total",SUMIFS(Data!$F:$F,Data!$D:$D,$P35),SUMIFS(Data!$F:$F,Data!$D:$D,$P35,Data!$A:$A,$Q$3))</f>
        <v>0</v>
      </c>
      <c r="T35" s="159" t="s">
        <v>47</v>
      </c>
      <c r="U35" s="159"/>
      <c r="V35" s="30"/>
    </row>
    <row r="36" spans="1:22" x14ac:dyDescent="0.25">
      <c r="A36" s="153"/>
      <c r="B36" s="46"/>
      <c r="P36" s="159" t="s">
        <v>48</v>
      </c>
      <c r="Q36" s="159"/>
      <c r="R36" s="50">
        <f>IF($Q$3="Total",SUMIFS(Data!$E:$E,Data!$D:$D,$P36),SUMIFS(Data!$E:$E,Data!$D:$D,$P36,Data!$A:$A,$Q$3))</f>
        <v>0</v>
      </c>
      <c r="S36" s="50">
        <f>IF($Q$3="Total",SUMIFS(Data!$F:$F,Data!$D:$D,$P36),SUMIFS(Data!$F:$F,Data!$D:$D,$P36,Data!$A:$A,$Q$3))</f>
        <v>0</v>
      </c>
      <c r="T36" s="159" t="s">
        <v>48</v>
      </c>
      <c r="U36" s="159"/>
      <c r="V36" s="30"/>
    </row>
    <row r="37" spans="1:22" x14ac:dyDescent="0.25">
      <c r="A37" s="153"/>
      <c r="B37" s="46"/>
      <c r="M37" s="50"/>
      <c r="N37" s="50"/>
      <c r="V37" s="30"/>
    </row>
    <row r="38" spans="1:22" x14ac:dyDescent="0.25">
      <c r="A38" s="153"/>
      <c r="B38" s="46"/>
      <c r="M38" s="46"/>
      <c r="N38" s="46"/>
      <c r="V38" s="30"/>
    </row>
  </sheetData>
  <mergeCells count="3">
    <mergeCell ref="P2:P3"/>
    <mergeCell ref="S2:W3"/>
    <mergeCell ref="W4:X4"/>
  </mergeCells>
  <conditionalFormatting sqref="R5:S36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5"/>
  <sheetViews>
    <sheetView showGridLines="0" zoomScale="70" zoomScaleNormal="70" workbookViewId="0">
      <selection activeCell="A8" sqref="A8"/>
    </sheetView>
  </sheetViews>
  <sheetFormatPr defaultRowHeight="15" x14ac:dyDescent="0.25"/>
  <cols>
    <col min="2" max="2" width="14.7109375" style="6" customWidth="1"/>
    <col min="3" max="3" width="9.5703125" customWidth="1"/>
    <col min="4" max="4" width="8.28515625" customWidth="1"/>
    <col min="6" max="6" width="9" customWidth="1"/>
    <col min="9" max="10" width="7.28515625" style="6" customWidth="1"/>
    <col min="11" max="11" width="8.7109375" customWidth="1"/>
    <col min="12" max="12" width="8.42578125" customWidth="1"/>
    <col min="15" max="16" width="8.5703125" customWidth="1"/>
    <col min="17" max="17" width="9.28515625" customWidth="1"/>
    <col min="18" max="18" width="8" customWidth="1"/>
    <col min="19" max="19" width="8.28515625" customWidth="1"/>
    <col min="20" max="20" width="7.5703125" customWidth="1"/>
  </cols>
  <sheetData>
    <row r="1" spans="2:22" ht="15.75" thickBot="1" x14ac:dyDescent="0.3">
      <c r="I1"/>
      <c r="J1"/>
      <c r="K1" s="1"/>
      <c r="L1" s="1"/>
    </row>
    <row r="2" spans="2:22" x14ac:dyDescent="0.25">
      <c r="B2" s="12"/>
      <c r="C2" s="13"/>
      <c r="D2" s="13"/>
      <c r="E2" s="13"/>
      <c r="F2" s="13"/>
      <c r="G2" s="13"/>
      <c r="H2" s="13"/>
      <c r="I2" s="14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</row>
    <row r="3" spans="2:22" ht="16.5" customHeight="1" x14ac:dyDescent="0.25">
      <c r="B3" s="16"/>
      <c r="C3" s="257" t="s">
        <v>8</v>
      </c>
      <c r="D3" s="257"/>
      <c r="E3" s="257" t="s">
        <v>10</v>
      </c>
      <c r="F3" s="257"/>
      <c r="G3" s="257" t="s">
        <v>9</v>
      </c>
      <c r="H3" s="257"/>
      <c r="I3" s="257" t="s">
        <v>12</v>
      </c>
      <c r="J3" s="257"/>
      <c r="K3" s="257" t="s">
        <v>13</v>
      </c>
      <c r="L3" s="257"/>
      <c r="M3" s="257" t="s">
        <v>16</v>
      </c>
      <c r="N3" s="257"/>
      <c r="O3" s="257" t="s">
        <v>11</v>
      </c>
      <c r="P3" s="257"/>
      <c r="Q3" s="257" t="s">
        <v>14</v>
      </c>
      <c r="R3" s="257"/>
      <c r="S3" s="257" t="s">
        <v>15</v>
      </c>
      <c r="T3" s="257"/>
      <c r="U3" s="258" t="s">
        <v>53</v>
      </c>
      <c r="V3" s="259"/>
    </row>
    <row r="4" spans="2:22" ht="16.5" customHeight="1" x14ac:dyDescent="0.25">
      <c r="B4" s="25" t="s">
        <v>51</v>
      </c>
      <c r="C4" s="23" t="s">
        <v>6</v>
      </c>
      <c r="D4" s="23" t="s">
        <v>52</v>
      </c>
      <c r="E4" s="23" t="s">
        <v>6</v>
      </c>
      <c r="F4" s="23" t="s">
        <v>52</v>
      </c>
      <c r="G4" s="23" t="s">
        <v>6</v>
      </c>
      <c r="H4" s="23" t="s">
        <v>52</v>
      </c>
      <c r="I4" s="23" t="s">
        <v>6</v>
      </c>
      <c r="J4" s="23" t="s">
        <v>52</v>
      </c>
      <c r="K4" s="23" t="s">
        <v>6</v>
      </c>
      <c r="L4" s="23" t="s">
        <v>52</v>
      </c>
      <c r="M4" s="23" t="s">
        <v>6</v>
      </c>
      <c r="N4" s="23" t="s">
        <v>52</v>
      </c>
      <c r="O4" s="23" t="s">
        <v>6</v>
      </c>
      <c r="P4" s="23" t="s">
        <v>52</v>
      </c>
      <c r="Q4" s="23" t="s">
        <v>6</v>
      </c>
      <c r="R4" s="23" t="s">
        <v>52</v>
      </c>
      <c r="S4" s="23" t="s">
        <v>6</v>
      </c>
      <c r="T4" s="23" t="s">
        <v>52</v>
      </c>
      <c r="U4" s="23" t="s">
        <v>6</v>
      </c>
      <c r="V4" s="24" t="s">
        <v>52</v>
      </c>
    </row>
    <row r="5" spans="2:22" x14ac:dyDescent="0.25">
      <c r="B5" s="16" t="s">
        <v>17</v>
      </c>
      <c r="C5" s="17">
        <f>SUMIFS(Data!$E:$E,Data!$D:$D,regional!$B5,Data!$C:$C,regional!C$3)</f>
        <v>4.4402836494074993</v>
      </c>
      <c r="D5" s="17">
        <f>SUMIFS(Data!$F:$F,Data!$D:$D,regional!$B5,Data!$C:$C,regional!C$3)</f>
        <v>4.6739827888499992</v>
      </c>
      <c r="E5" s="17">
        <f>SUMIFS(Data!$E:$E,Data!$D:$D,regional!$B5,Data!$C:$C,regional!E$3)</f>
        <v>0</v>
      </c>
      <c r="F5" s="17">
        <f>SUMIFS(Data!$F:$F,Data!$D:$D,regional!$B5,Data!$C:$C,regional!E$3)</f>
        <v>0</v>
      </c>
      <c r="G5" s="17">
        <f>SUMIFS(Data!$E:$E,Data!$D:$D,regional!$B5,Data!$C:$C,regional!G$3)</f>
        <v>0</v>
      </c>
      <c r="H5" s="17">
        <f>SUMIFS(Data!$F:$F,Data!$D:$D,regional!$B5,Data!$C:$C,regional!G$3)</f>
        <v>0</v>
      </c>
      <c r="I5" s="17">
        <f>SUMIFS(Data!$E:$E,Data!$D:$D,regional!$B5,Data!$C:$C,regional!I$3)</f>
        <v>0</v>
      </c>
      <c r="J5" s="17">
        <f>SUMIFS(Data!$F:$F,Data!$D:$D,regional!$B5,Data!$C:$C,regional!I$3)</f>
        <v>0</v>
      </c>
      <c r="K5" s="17">
        <f>SUMIFS(Data!$E:$E,Data!$D:$D,regional!$B5,Data!$C:$C,regional!K$3)</f>
        <v>4.5805031330729991</v>
      </c>
      <c r="L5" s="17">
        <f>SUMIFS(Data!$F:$F,Data!$D:$D,regional!$B5,Data!$C:$C,regional!K$3)</f>
        <v>4.6739827888499992</v>
      </c>
      <c r="M5" s="17">
        <f>SUMIFS(Data!$E:$E,Data!$D:$D,regional!$B5,Data!$C:$C,regional!M$3)</f>
        <v>4.7089208101966529</v>
      </c>
      <c r="N5" s="17">
        <f>SUMIFS(Data!$F:$F,Data!$D:$D,regional!$B5,Data!$C:$C,regional!M$3)</f>
        <v>4.9567587475754245</v>
      </c>
      <c r="O5" s="17">
        <f>SUMIFS(Data!$E:$E,Data!$D:$D,regional!$B5,Data!$C:$C,regional!O$3)</f>
        <v>5.4582677528534527</v>
      </c>
      <c r="P5" s="17">
        <f>SUMIFS(Data!$F:$F,Data!$D:$D,regional!$B5,Data!$C:$C,regional!O$3)</f>
        <v>4.7674624446269993</v>
      </c>
      <c r="Q5" s="17">
        <f>SUMIFS(Data!$E:$E,Data!$D:$D,regional!$B5,Data!$C:$C,regional!Q$3)</f>
        <v>4.6512036906215091</v>
      </c>
      <c r="R5" s="17">
        <f>SUMIFS(Data!$F:$F,Data!$D:$D,regional!$B5,Data!$C:$C,regional!Q$3)</f>
        <v>5.1455876522449637</v>
      </c>
      <c r="S5" s="17">
        <f>SUMIFS(Data!$E:$E,Data!$D:$D,regional!$B5,Data!$C:$C,regional!S$3)</f>
        <v>4.4247660265485171</v>
      </c>
      <c r="T5" s="17">
        <f>SUMIFS(Data!$F:$F,Data!$D:$D,regional!$B5,Data!$C:$C,regional!S$3)</f>
        <v>4.5150673740290994</v>
      </c>
      <c r="U5" s="17">
        <f>SUMIFS(Data!E:E,Data!D:D,regional!B5)</f>
        <v>28.263945062700632</v>
      </c>
      <c r="V5" s="18">
        <f>SUMIFS(Data!F:F,Data!D:D,regional!B5)</f>
        <v>28.73284179617648</v>
      </c>
    </row>
    <row r="6" spans="2:22" x14ac:dyDescent="0.25">
      <c r="B6" s="19" t="s">
        <v>18</v>
      </c>
      <c r="C6" s="17">
        <f>SUMIFS(Data!$E:$E,Data!$D:$D,regional!$B6,Data!$C:$C,regional!C$3)</f>
        <v>4.8415575688832506</v>
      </c>
      <c r="D6" s="17">
        <f>SUMIFS(Data!$F:$F,Data!$D:$D,regional!$B6,Data!$C:$C,regional!C$3)</f>
        <v>4.9403648662073989</v>
      </c>
      <c r="E6" s="17">
        <f>SUMIFS(Data!$E:$E,Data!$D:$D,regional!$B6,Data!$C:$C,regional!E$3)</f>
        <v>4.8585368767049992</v>
      </c>
      <c r="F6" s="17">
        <f>SUMIFS(Data!$F:$F,Data!$D:$D,regional!$B6,Data!$C:$C,regional!E$3)</f>
        <v>5.1142493438999992</v>
      </c>
      <c r="G6" s="17">
        <f>SUMIFS(Data!$E:$E,Data!$D:$D,regional!$B6,Data!$C:$C,regional!G$3)</f>
        <v>0</v>
      </c>
      <c r="H6" s="17">
        <f>SUMIFS(Data!$F:$F,Data!$D:$D,regional!$B6,Data!$C:$C,regional!G$3)</f>
        <v>0</v>
      </c>
      <c r="I6" s="17">
        <f>SUMIFS(Data!$E:$E,Data!$D:$D,regional!$B6,Data!$C:$C,regional!I$3)</f>
        <v>0</v>
      </c>
      <c r="J6" s="17">
        <f>SUMIFS(Data!$F:$F,Data!$D:$D,regional!$B6,Data!$C:$C,regional!I$3)</f>
        <v>0</v>
      </c>
      <c r="K6" s="17">
        <f>SUMIFS(Data!$E:$E,Data!$D:$D,regional!$B6,Data!$C:$C,regional!K$3)</f>
        <v>5.9724101553077311</v>
      </c>
      <c r="L6" s="17">
        <f>SUMIFS(Data!$F:$F,Data!$D:$D,regional!$B6,Data!$C:$C,regional!K$3)</f>
        <v>5.216534330777999</v>
      </c>
      <c r="M6" s="17">
        <f>SUMIFS(Data!$E:$E,Data!$D:$D,regional!$B6,Data!$C:$C,regional!M$3)</f>
        <v>5.0119643570219994</v>
      </c>
      <c r="N6" s="17">
        <f>SUMIFS(Data!$F:$F,Data!$D:$D,regional!$B6,Data!$C:$C,regional!M$3)</f>
        <v>5.1142493438999992</v>
      </c>
      <c r="O6" s="17">
        <f>SUMIFS(Data!$E:$E,Data!$D:$D,regional!$B6,Data!$C:$C,regional!O$3)</f>
        <v>5.1524783577456512</v>
      </c>
      <c r="P6" s="17">
        <f>SUMIFS(Data!$F:$F,Data!$D:$D,regional!$B6,Data!$C:$C,regional!O$3)</f>
        <v>5.4236614292059491</v>
      </c>
      <c r="Q6" s="17">
        <f>SUMIFS(Data!$E:$E,Data!$D:$D,regional!$B6,Data!$C:$C,regional!Q$3)</f>
        <v>0</v>
      </c>
      <c r="R6" s="17">
        <f>SUMIFS(Data!$F:$F,Data!$D:$D,regional!$B6,Data!$C:$C,regional!Q$3)</f>
        <v>0</v>
      </c>
      <c r="S6" s="17">
        <f>SUMIFS(Data!$E:$E,Data!$D:$D,regional!$B6,Data!$C:$C,regional!S$3)</f>
        <v>5.089324564876935</v>
      </c>
      <c r="T6" s="17">
        <f>SUMIFS(Data!$F:$F,Data!$D:$D,regional!$B6,Data!$C:$C,regional!S$3)</f>
        <v>5.6302771026995098</v>
      </c>
      <c r="U6" s="17">
        <f>SUMIFS(Data!E:E,Data!D:D,regional!B6)</f>
        <v>30.926271880540565</v>
      </c>
      <c r="V6" s="18">
        <f>SUMIFS(Data!F:F,Data!D:D,regional!B6)</f>
        <v>31.439336416690857</v>
      </c>
    </row>
    <row r="7" spans="2:22" x14ac:dyDescent="0.25">
      <c r="B7" s="19" t="s">
        <v>19</v>
      </c>
      <c r="C7" s="17">
        <f>SUMIFS(Data!$E:$E,Data!$D:$D,regional!$B7,Data!$C:$C,regional!C$3)</f>
        <v>2.5459612231198201</v>
      </c>
      <c r="D7" s="17">
        <f>SUMIFS(Data!$F:$F,Data!$D:$D,regional!$B7,Data!$C:$C,regional!C$3)</f>
        <v>2.8165755585366123</v>
      </c>
      <c r="E7" s="17">
        <f>SUMIFS(Data!$E:$E,Data!$D:$D,regional!$B7,Data!$C:$C,regional!E$3)</f>
        <v>2.4462346328031561</v>
      </c>
      <c r="F7" s="17">
        <f>SUMIFS(Data!$F:$F,Data!$D:$D,regional!$B7,Data!$C:$C,regional!E$3)</f>
        <v>2.4961577885746493</v>
      </c>
      <c r="G7" s="17">
        <f>SUMIFS(Data!$E:$E,Data!$D:$D,regional!$B7,Data!$C:$C,regional!G$3)</f>
        <v>2.4548135601924601</v>
      </c>
      <c r="H7" s="17">
        <f>SUMIFS(Data!$F:$F,Data!$D:$D,regional!$B7,Data!$C:$C,regional!G$3)</f>
        <v>2.5840142738868002</v>
      </c>
      <c r="I7" s="17">
        <f>SUMIFS(Data!$E:$E,Data!$D:$D,regional!$B7,Data!$C:$C,regional!I$3)</f>
        <v>0</v>
      </c>
      <c r="J7" s="17">
        <f>SUMIFS(Data!$F:$F,Data!$D:$D,regional!$B7,Data!$C:$C,regional!I$3)</f>
        <v>0</v>
      </c>
      <c r="K7" s="17">
        <f>SUMIFS(Data!$E:$E,Data!$D:$D,regional!$B7,Data!$C:$C,regional!K$3)</f>
        <v>2.6033297805841036</v>
      </c>
      <c r="L7" s="17">
        <f>SUMIFS(Data!$F:$F,Data!$D:$D,regional!$B7,Data!$C:$C,regional!K$3)</f>
        <v>2.7403471374569515</v>
      </c>
      <c r="M7" s="17">
        <f>SUMIFS(Data!$E:$E,Data!$D:$D,regional!$B7,Data!$C:$C,regional!M$3)</f>
        <v>0</v>
      </c>
      <c r="N7" s="17">
        <f>SUMIFS(Data!$F:$F,Data!$D:$D,regional!$B7,Data!$C:$C,regional!M$3)</f>
        <v>0</v>
      </c>
      <c r="O7" s="17">
        <f>SUMIFS(Data!$E:$E,Data!$D:$D,regional!$B7,Data!$C:$C,regional!O$3)</f>
        <v>2.5323339884090643</v>
      </c>
      <c r="P7" s="17">
        <f>SUMIFS(Data!$F:$F,Data!$D:$D,regional!$B7,Data!$C:$C,regional!O$3)</f>
        <v>2.5840142738868002</v>
      </c>
      <c r="Q7" s="17">
        <f>SUMIFS(Data!$E:$E,Data!$D:$D,regional!$B7,Data!$C:$C,regional!Q$3)</f>
        <v>3.0176067010164576</v>
      </c>
      <c r="R7" s="17">
        <f>SUMIFS(Data!$F:$F,Data!$D:$D,regional!$B7,Data!$C:$C,regional!Q$3)</f>
        <v>2.635694559364536</v>
      </c>
      <c r="S7" s="17">
        <f>SUMIFS(Data!$E:$E,Data!$D:$D,regional!$B7,Data!$C:$C,regional!S$3)</f>
        <v>0</v>
      </c>
      <c r="T7" s="17">
        <f>SUMIFS(Data!$F:$F,Data!$D:$D,regional!$B7,Data!$C:$C,regional!S$3)</f>
        <v>0</v>
      </c>
      <c r="U7" s="17">
        <f>SUMIFS(Data!E:E,Data!D:D,regional!B7)</f>
        <v>15.60027988612506</v>
      </c>
      <c r="V7" s="18">
        <f>SUMIFS(Data!F:F,Data!D:D,regional!B7)</f>
        <v>15.856803591706349</v>
      </c>
    </row>
    <row r="8" spans="2:22" x14ac:dyDescent="0.25">
      <c r="B8" s="19" t="s">
        <v>20</v>
      </c>
      <c r="C8" s="17">
        <f>SUMIFS(Data!$E:$E,Data!$D:$D,regional!$B8,Data!$C:$C,regional!C$3)</f>
        <v>0</v>
      </c>
      <c r="D8" s="17">
        <f>SUMIFS(Data!$F:$F,Data!$D:$D,regional!$B8,Data!$C:$C,regional!C$3)</f>
        <v>0</v>
      </c>
      <c r="E8" s="17">
        <f>SUMIFS(Data!$E:$E,Data!$D:$D,regional!$B8,Data!$C:$C,regional!E$3)</f>
        <v>0.40514901479763449</v>
      </c>
      <c r="F8" s="17">
        <f>SUMIFS(Data!$F:$F,Data!$D:$D,regional!$B8,Data!$C:$C,regional!E$3)</f>
        <v>0.44821295873700001</v>
      </c>
      <c r="G8" s="17">
        <f>SUMIFS(Data!$E:$E,Data!$D:$D,regional!$B8,Data!$C:$C,regional!G$3)</f>
        <v>1.3359591227313243</v>
      </c>
      <c r="H8" s="17">
        <f>SUMIFS(Data!$F:$F,Data!$D:$D,regional!$B8,Data!$C:$C,regional!G$3)</f>
        <v>1.3632235946238003</v>
      </c>
      <c r="I8" s="17">
        <f>SUMIFS(Data!$E:$E,Data!$D:$D,regional!$B8,Data!$C:$C,regional!I$3)</f>
        <v>1.3406443218349999</v>
      </c>
      <c r="J8" s="17">
        <f>SUMIFS(Data!$F:$F,Data!$D:$D,regional!$B8,Data!$C:$C,regional!I$3)</f>
        <v>1.4112045493000001</v>
      </c>
      <c r="K8" s="17">
        <f>SUMIFS(Data!$E:$E,Data!$D:$D,regional!$B8,Data!$C:$C,regional!K$3)</f>
        <v>0.40298045831399998</v>
      </c>
      <c r="L8" s="17">
        <f>SUMIFS(Data!$F:$F,Data!$D:$D,regional!$B8,Data!$C:$C,regional!K$3)</f>
        <v>0.4112045493</v>
      </c>
      <c r="M8" s="17">
        <f>SUMIFS(Data!$E:$E,Data!$D:$D,regional!$B8,Data!$C:$C,regional!M$3)</f>
        <v>0</v>
      </c>
      <c r="N8" s="17">
        <f>SUMIFS(Data!$F:$F,Data!$D:$D,regional!$B8,Data!$C:$C,regional!M$3)</f>
        <v>0</v>
      </c>
      <c r="O8" s="17">
        <f>SUMIFS(Data!$E:$E,Data!$D:$D,regional!$B8,Data!$C:$C,regional!O$3)</f>
        <v>0.48020385026344148</v>
      </c>
      <c r="P8" s="17">
        <f>SUMIFS(Data!$F:$F,Data!$D:$D,regional!$B8,Data!$C:$C,regional!O$3)</f>
        <v>0.41942864028600002</v>
      </c>
      <c r="Q8" s="17">
        <f>SUMIFS(Data!$E:$E,Data!$D:$D,regional!$B8,Data!$C:$C,regional!Q$3)</f>
        <v>0.4142783033060175</v>
      </c>
      <c r="R8" s="17">
        <f>SUMIFS(Data!$F:$F,Data!$D:$D,regional!$B8,Data!$C:$C,regional!Q$3)</f>
        <v>0.43608242453265</v>
      </c>
      <c r="S8" s="17">
        <f>SUMIFS(Data!$E:$E,Data!$D:$D,regional!$B8,Data!$C:$C,regional!S$3)</f>
        <v>0</v>
      </c>
      <c r="T8" s="17">
        <f>SUMIFS(Data!$F:$F,Data!$D:$D,regional!$B8,Data!$C:$C,regional!S$3)</f>
        <v>0</v>
      </c>
      <c r="U8" s="17">
        <f>SUMIFS(Data!E:E,Data!D:D,regional!B8)</f>
        <v>4.3792150712474172</v>
      </c>
      <c r="V8" s="18">
        <f>SUMIFS(Data!F:F,Data!D:D,regional!B8)</f>
        <v>4.4893567167794499</v>
      </c>
    </row>
    <row r="9" spans="2:22" x14ac:dyDescent="0.25">
      <c r="B9" s="19" t="s">
        <v>21</v>
      </c>
      <c r="C9" s="17">
        <f>SUMIFS(Data!$E:$E,Data!$D:$D,regional!$B9,Data!$C:$C,regional!C$3)</f>
        <v>0</v>
      </c>
      <c r="D9" s="17">
        <f>SUMIFS(Data!$F:$F,Data!$D:$D,regional!$B9,Data!$C:$C,regional!C$3)</f>
        <v>0</v>
      </c>
      <c r="E9" s="17">
        <f>SUMIFS(Data!$E:$E,Data!$D:$D,regional!$B9,Data!$C:$C,regional!E$3)</f>
        <v>0</v>
      </c>
      <c r="F9" s="17">
        <f>SUMIFS(Data!$F:$F,Data!$D:$D,regional!$B9,Data!$C:$C,regional!E$3)</f>
        <v>0</v>
      </c>
      <c r="G9" s="17">
        <f>SUMIFS(Data!$E:$E,Data!$D:$D,regional!$B9,Data!$C:$C,regional!G$3)</f>
        <v>202.40504664091907</v>
      </c>
      <c r="H9" s="17">
        <f>SUMIFS(Data!$F:$F,Data!$D:$D,regional!$B9,Data!$C:$C,regional!G$3)</f>
        <v>223.91900635261399</v>
      </c>
      <c r="I9" s="17">
        <f>SUMIFS(Data!$E:$E,Data!$D:$D,regional!$B9,Data!$C:$C,regional!I$3)</f>
        <v>194.47673847146112</v>
      </c>
      <c r="J9" s="17">
        <f>SUMIFS(Data!$F:$F,Data!$D:$D,regional!$B9,Data!$C:$C,regional!I$3)</f>
        <v>198.44565150149094</v>
      </c>
      <c r="K9" s="17">
        <f>SUMIFS(Data!$E:$E,Data!$D:$D,regional!$B9,Data!$C:$C,regional!K$3)</f>
        <v>435.05983836289283</v>
      </c>
      <c r="L9" s="26">
        <f>SUMIFS(Data!$F:$F,Data!$D:$D,regional!$B9,Data!$C:$C,regional!K$3)</f>
        <v>414.96916773603687</v>
      </c>
      <c r="M9" s="17">
        <f>SUMIFS(Data!$E:$E,Data!$D:$D,regional!$B9,Data!$C:$C,regional!M$3)</f>
        <v>0</v>
      </c>
      <c r="N9" s="17">
        <f>SUMIFS(Data!$F:$F,Data!$D:$D,regional!$B9,Data!$C:$C,regional!M$3)</f>
        <v>0</v>
      </c>
      <c r="O9" s="17">
        <f>SUMIFS(Data!$E:$E,Data!$D:$D,regional!$B9,Data!$C:$C,regional!O$3)</f>
        <v>206.96587240834842</v>
      </c>
      <c r="P9" s="17">
        <f>SUMIFS(Data!$F:$F,Data!$D:$D,regional!$B9,Data!$C:$C,regional!O$3)</f>
        <v>217.8588130614194</v>
      </c>
      <c r="Q9" s="17">
        <f>SUMIFS(Data!$E:$E,Data!$D:$D,regional!$B9,Data!$C:$C,regional!Q$3)</f>
        <v>201.32167543629512</v>
      </c>
      <c r="R9" s="17">
        <f>SUMIFS(Data!$F:$F,Data!$D:$D,regional!$B9,Data!$C:$C,regional!Q$3)</f>
        <v>205.43028105744401</v>
      </c>
      <c r="S9" s="17">
        <f>SUMIFS(Data!$E:$E,Data!$D:$D,regional!$B9,Data!$C:$C,regional!S$3)</f>
        <v>0</v>
      </c>
      <c r="T9" s="17">
        <f>SUMIFS(Data!$F:$F,Data!$D:$D,regional!$B9,Data!$C:$C,regional!S$3)</f>
        <v>0</v>
      </c>
      <c r="U9" s="17">
        <f>SUMIFS(Data!E:E,Data!D:D,regional!B9)</f>
        <v>1240.2291713199165</v>
      </c>
      <c r="V9" s="18">
        <f>SUMIFS(Data!F:F,Data!D:D,regional!B9)</f>
        <v>1260.6229197090051</v>
      </c>
    </row>
    <row r="10" spans="2:22" x14ac:dyDescent="0.25">
      <c r="B10" s="19" t="s">
        <v>22</v>
      </c>
      <c r="C10" s="17">
        <f>SUMIFS(Data!$E:$E,Data!$D:$D,regional!$B10,Data!$C:$C,regional!C$3)</f>
        <v>0</v>
      </c>
      <c r="D10" s="17">
        <f>SUMIFS(Data!$F:$F,Data!$D:$D,regional!$B10,Data!$C:$C,regional!C$3)</f>
        <v>0</v>
      </c>
      <c r="E10" s="17">
        <f>SUMIFS(Data!$E:$E,Data!$D:$D,regional!$B10,Data!$C:$C,regional!E$3)</f>
        <v>0</v>
      </c>
      <c r="F10" s="17">
        <f>SUMIFS(Data!$F:$F,Data!$D:$D,regional!$B10,Data!$C:$C,regional!E$3)</f>
        <v>0</v>
      </c>
      <c r="G10" s="17">
        <f>SUMIFS(Data!$E:$E,Data!$D:$D,regional!$B10,Data!$C:$C,regional!G$3)</f>
        <v>0</v>
      </c>
      <c r="H10" s="17">
        <f>SUMIFS(Data!$F:$F,Data!$D:$D,regional!$B10,Data!$C:$C,regional!G$3)</f>
        <v>0</v>
      </c>
      <c r="I10" s="17">
        <f>SUMIFS(Data!$E:$E,Data!$D:$D,regional!$B10,Data!$C:$C,regional!I$3)</f>
        <v>179.11209022488171</v>
      </c>
      <c r="J10" s="17">
        <f>SUMIFS(Data!$F:$F,Data!$D:$D,regional!$B10,Data!$C:$C,regional!I$3)</f>
        <v>198.15020393264808</v>
      </c>
      <c r="K10" s="17">
        <f>SUMIFS(Data!$E:$E,Data!$D:$D,regional!$B10,Data!$C:$C,regional!K$3)</f>
        <v>355.24423097798524</v>
      </c>
      <c r="L10" s="17">
        <f>SUMIFS(Data!$F:$F,Data!$D:$D,regional!$B10,Data!$C:$C,regional!K$3)</f>
        <v>368.39576905459751</v>
      </c>
      <c r="M10" s="17">
        <f>SUMIFS(Data!$E:$E,Data!$D:$D,regional!$B10,Data!$C:$C,regional!M$3)</f>
        <v>172.69971902386757</v>
      </c>
      <c r="N10" s="17">
        <f>SUMIFS(Data!$F:$F,Data!$D:$D,regional!$B10,Data!$C:$C,regional!M$3)</f>
        <v>181.78917791986061</v>
      </c>
      <c r="O10" s="17">
        <f>SUMIFS(Data!$E:$E,Data!$D:$D,regional!$B10,Data!$C:$C,regional!O$3)</f>
        <v>178.1533943614634</v>
      </c>
      <c r="P10" s="17">
        <f>SUMIFS(Data!$F:$F,Data!$D:$D,regional!$B10,Data!$C:$C,regional!O$3)</f>
        <v>181.78917791986061</v>
      </c>
      <c r="Q10" s="17">
        <f>SUMIFS(Data!$E:$E,Data!$D:$D,regional!$B10,Data!$C:$C,regional!Q$3)</f>
        <v>212.2930383964574</v>
      </c>
      <c r="R10" s="17">
        <f>SUMIFS(Data!$F:$F,Data!$D:$D,regional!$B10,Data!$C:$C,regional!Q$3)</f>
        <v>185.42496147825781</v>
      </c>
      <c r="S10" s="17">
        <f>SUMIFS(Data!$E:$E,Data!$D:$D,regional!$B10,Data!$C:$C,regional!S$3)</f>
        <v>0</v>
      </c>
      <c r="T10" s="17">
        <f>SUMIFS(Data!$F:$F,Data!$D:$D,regional!$B10,Data!$C:$C,regional!S$3)</f>
        <v>0</v>
      </c>
      <c r="U10" s="17">
        <f>SUMIFS(Data!E:E,Data!D:D,regional!B10)</f>
        <v>1097.5024729846555</v>
      </c>
      <c r="V10" s="18">
        <f>SUMIFS(Data!F:F,Data!D:D,regional!B10)</f>
        <v>1115.5492903052245</v>
      </c>
    </row>
    <row r="11" spans="2:22" x14ac:dyDescent="0.25">
      <c r="B11" s="19" t="s">
        <v>23</v>
      </c>
      <c r="C11" s="17">
        <f>SUMIFS(Data!$E:$E,Data!$D:$D,regional!$B11,Data!$C:$C,regional!C$3)</f>
        <v>0</v>
      </c>
      <c r="D11" s="17">
        <f>SUMIFS(Data!$F:$F,Data!$D:$D,regional!$B11,Data!$C:$C,regional!C$3)</f>
        <v>0</v>
      </c>
      <c r="E11" s="17">
        <f>SUMIFS(Data!$E:$E,Data!$D:$D,regional!$B11,Data!$C:$C,regional!E$3)</f>
        <v>0</v>
      </c>
      <c r="F11" s="17">
        <f>SUMIFS(Data!$F:$F,Data!$D:$D,regional!$B11,Data!$C:$C,regional!E$3)</f>
        <v>0</v>
      </c>
      <c r="G11" s="17">
        <f>SUMIFS(Data!$E:$E,Data!$D:$D,regional!$B11,Data!$C:$C,regional!G$3)</f>
        <v>0</v>
      </c>
      <c r="H11" s="17">
        <f>SUMIFS(Data!$F:$F,Data!$D:$D,regional!$B11,Data!$C:$C,regional!G$3)</f>
        <v>0</v>
      </c>
      <c r="I11" s="17">
        <f>SUMIFS(Data!$E:$E,Data!$D:$D,regional!$B11,Data!$C:$C,regional!I$3)</f>
        <v>0</v>
      </c>
      <c r="J11" s="17">
        <f>SUMIFS(Data!$F:$F,Data!$D:$D,regional!$B11,Data!$C:$C,regional!I$3)</f>
        <v>0</v>
      </c>
      <c r="K11" s="17">
        <f>SUMIFS(Data!$E:$E,Data!$D:$D,regional!$B11,Data!$C:$C,regional!K$3)</f>
        <v>139.95776256361535</v>
      </c>
      <c r="L11" s="17">
        <f>SUMIFS(Data!$F:$F,Data!$D:$D,regional!$B11,Data!$C:$C,regional!K$3)</f>
        <v>148.84019892223475</v>
      </c>
      <c r="M11" s="17">
        <f>SUMIFS(Data!$E:$E,Data!$D:$D,regional!$B11,Data!$C:$C,regional!M$3)</f>
        <v>67.418200725215883</v>
      </c>
      <c r="N11" s="17">
        <f>SUMIFS(Data!$F:$F,Data!$D:$D,regional!$B11,Data!$C:$C,regional!M$3)</f>
        <v>68.794082372669266</v>
      </c>
      <c r="O11" s="17">
        <f>SUMIFS(Data!$E:$E,Data!$D:$D,regional!$B11,Data!$C:$C,regional!O$3)</f>
        <v>67.654635873743061</v>
      </c>
      <c r="P11" s="17">
        <f>SUMIFS(Data!$F:$F,Data!$D:$D,regional!$B11,Data!$C:$C,regional!O$3)</f>
        <v>71.215406182887435</v>
      </c>
      <c r="Q11" s="17">
        <f>SUMIFS(Data!$E:$E,Data!$D:$D,regional!$B11,Data!$C:$C,regional!Q$3)</f>
        <v>71.747741344104512</v>
      </c>
      <c r="R11" s="17">
        <f>SUMIFS(Data!$F:$F,Data!$D:$D,regional!$B11,Data!$C:$C,regional!Q$3)</f>
        <v>75.523938256952121</v>
      </c>
      <c r="S11" s="17">
        <f>SUMIFS(Data!$E:$E,Data!$D:$D,regional!$B11,Data!$C:$C,regional!S$3)</f>
        <v>83.165208909563603</v>
      </c>
      <c r="T11" s="17">
        <f>SUMIFS(Data!$F:$F,Data!$D:$D,regional!$B11,Data!$C:$C,regional!S$3)</f>
        <v>72.639714306545187</v>
      </c>
      <c r="U11" s="17">
        <f>SUMIFS(Data!E:E,Data!D:D,regional!B11)</f>
        <v>429.94354941624243</v>
      </c>
      <c r="V11" s="18">
        <f>SUMIFS(Data!F:F,Data!D:D,regional!B11)</f>
        <v>437.01334004128876</v>
      </c>
    </row>
    <row r="12" spans="2:22" x14ac:dyDescent="0.25">
      <c r="B12" s="19" t="s">
        <v>24</v>
      </c>
      <c r="C12" s="17">
        <f>SUMIFS(Data!$E:$E,Data!$D:$D,regional!$B12,Data!$C:$C,regional!C$3)</f>
        <v>19.022689125214953</v>
      </c>
      <c r="D12" s="17">
        <f>SUMIFS(Data!$F:$F,Data!$D:$D,regional!$B12,Data!$C:$C,regional!C$3)</f>
        <v>16.6151533978644</v>
      </c>
      <c r="E12" s="17">
        <f>SUMIFS(Data!$E:$E,Data!$D:$D,regional!$B12,Data!$C:$C,regional!E$3)</f>
        <v>0</v>
      </c>
      <c r="F12" s="17">
        <f>SUMIFS(Data!$F:$F,Data!$D:$D,regional!$B12,Data!$C:$C,regional!E$3)</f>
        <v>0</v>
      </c>
      <c r="G12" s="17">
        <f>SUMIFS(Data!$E:$E,Data!$D:$D,regional!$B12,Data!$C:$C,regional!G$3)</f>
        <v>0</v>
      </c>
      <c r="H12" s="17">
        <f>SUMIFS(Data!$F:$F,Data!$D:$D,regional!$B12,Data!$C:$C,regional!G$3)</f>
        <v>0</v>
      </c>
      <c r="I12" s="17">
        <f>SUMIFS(Data!$E:$E,Data!$D:$D,regional!$B12,Data!$C:$C,regional!I$3)</f>
        <v>0</v>
      </c>
      <c r="J12" s="17">
        <f>SUMIFS(Data!$F:$F,Data!$D:$D,regional!$B12,Data!$C:$C,regional!I$3)</f>
        <v>0</v>
      </c>
      <c r="K12" s="17">
        <f>SUMIFS(Data!$E:$E,Data!$D:$D,regional!$B12,Data!$C:$C,regional!K$3)</f>
        <v>15.474897772520764</v>
      </c>
      <c r="L12" s="17">
        <f>SUMIFS(Data!$F:$F,Data!$D:$D,regional!$B12,Data!$C:$C,regional!K$3)</f>
        <v>16.289366076337647</v>
      </c>
      <c r="M12" s="17">
        <f>SUMIFS(Data!$E:$E,Data!$D:$D,regional!$B12,Data!$C:$C,regional!M$3)</f>
        <v>16.049483471768113</v>
      </c>
      <c r="N12" s="17">
        <f>SUMIFS(Data!$F:$F,Data!$D:$D,regional!$B12,Data!$C:$C,regional!M$3)</f>
        <v>17.755409023208035</v>
      </c>
      <c r="O12" s="17">
        <f>SUMIFS(Data!$E:$E,Data!$D:$D,regional!$B12,Data!$C:$C,regional!O$3)</f>
        <v>15.420817077147323</v>
      </c>
      <c r="P12" s="17">
        <f>SUMIFS(Data!$F:$F,Data!$D:$D,regional!$B12,Data!$C:$C,regional!O$3)</f>
        <v>15.735527629742167</v>
      </c>
      <c r="Q12" s="17">
        <f>SUMIFS(Data!$E:$E,Data!$D:$D,regional!$B12,Data!$C:$C,regional!Q$3)</f>
        <v>15.963578754810893</v>
      </c>
      <c r="R12" s="17">
        <f>SUMIFS(Data!$F:$F,Data!$D:$D,regional!$B12,Data!$C:$C,regional!Q$3)</f>
        <v>16.289366076337647</v>
      </c>
      <c r="S12" s="17">
        <f>SUMIFS(Data!$E:$E,Data!$D:$D,regional!$B12,Data!$C:$C,regional!S$3)</f>
        <v>16.411129087758273</v>
      </c>
      <c r="T12" s="17">
        <f>SUMIFS(Data!$F:$F,Data!$D:$D,regional!$B12,Data!$C:$C,regional!S$3)</f>
        <v>17.274872723956076</v>
      </c>
      <c r="U12" s="17">
        <f>SUMIFS(Data!E:E,Data!D:D,regional!B12)</f>
        <v>98.342595289220313</v>
      </c>
      <c r="V12" s="18">
        <f>SUMIFS(Data!F:F,Data!D:D,regional!B12)</f>
        <v>99.959694927445966</v>
      </c>
    </row>
    <row r="13" spans="2:22" x14ac:dyDescent="0.25">
      <c r="B13" s="19" t="s">
        <v>25</v>
      </c>
      <c r="C13" s="17">
        <f>SUMIFS(Data!$E:$E,Data!$D:$D,regional!$B13,Data!$C:$C,regional!C$3)</f>
        <v>1259.6348311286438</v>
      </c>
      <c r="D13" s="17">
        <f>SUMIFS(Data!$F:$F,Data!$D:$D,regional!$B13,Data!$C:$C,regional!C$3)</f>
        <v>1325.9314011880463</v>
      </c>
      <c r="E13" s="17">
        <f>SUMIFS(Data!$E:$E,Data!$D:$D,regional!$B13,Data!$C:$C,regional!E$3)</f>
        <v>1460.084901880809</v>
      </c>
      <c r="F13" s="17">
        <f>SUMIFS(Data!$F:$F,Data!$D:$D,regional!$B13,Data!$C:$C,regional!E$3)</f>
        <v>1275.2946998696907</v>
      </c>
      <c r="G13" s="17">
        <f>SUMIFS(Data!$E:$E,Data!$D:$D,regional!$B13,Data!$C:$C,regional!G$3)</f>
        <v>0</v>
      </c>
      <c r="H13" s="17">
        <f>SUMIFS(Data!$F:$F,Data!$D:$D,regional!$B13,Data!$C:$C,regional!G$3)</f>
        <v>0</v>
      </c>
      <c r="I13" s="17">
        <f>SUMIFS(Data!$E:$E,Data!$D:$D,regional!$B13,Data!$C:$C,regional!I$3)</f>
        <v>0</v>
      </c>
      <c r="J13" s="17">
        <f>SUMIFS(Data!$F:$F,Data!$D:$D,regional!$B13,Data!$C:$C,regional!I$3)</f>
        <v>0</v>
      </c>
      <c r="K13" s="17">
        <f>SUMIFS(Data!$E:$E,Data!$D:$D,regional!$B13,Data!$C:$C,regional!K$3)</f>
        <v>100</v>
      </c>
      <c r="L13" s="17">
        <f>SUMIFS(Data!$F:$F,Data!$D:$D,regional!$B13,Data!$C:$C,regional!K$3)</f>
        <v>112</v>
      </c>
      <c r="M13" s="17">
        <f>SUMIFS(Data!$E:$E,Data!$D:$D,regional!$B13,Data!$C:$C,regional!M$3)</f>
        <v>0</v>
      </c>
      <c r="N13" s="17">
        <f>SUMIFS(Data!$F:$F,Data!$D:$D,regional!$B13,Data!$C:$C,regional!M$3)</f>
        <v>0</v>
      </c>
      <c r="O13" s="17">
        <f>SUMIFS(Data!$E:$E,Data!$D:$D,regional!$B13,Data!$C:$C,regional!O$3)</f>
        <v>1231.8767523279612</v>
      </c>
      <c r="P13" s="17">
        <f>SUMIFS(Data!$F:$F,Data!$D:$D,regional!$B13,Data!$C:$C,regional!O$3)</f>
        <v>1362.814924370552</v>
      </c>
      <c r="Q13" s="17">
        <f>SUMIFS(Data!$E:$E,Data!$D:$D,regional!$B13,Data!$C:$C,regional!Q$3)</f>
        <v>1187.7744753688296</v>
      </c>
      <c r="R13" s="17">
        <f>SUMIFS(Data!$F:$F,Data!$D:$D,regional!$B13,Data!$C:$C,regional!Q$3)</f>
        <v>1250.2889214408733</v>
      </c>
      <c r="S13" s="17">
        <f>SUMIFS(Data!$E:$E,Data!$D:$D,regional!$B13,Data!$C:$C,regional!S$3)</f>
        <v>1225.2831430120559</v>
      </c>
      <c r="T13" s="17">
        <f>SUMIFS(Data!$F:$F,Data!$D:$D,regional!$B13,Data!$C:$C,regional!S$3)</f>
        <v>1250.2889214408733</v>
      </c>
      <c r="U13" s="17">
        <f>SUMIFS(Data!E:E,Data!D:D,regional!B13)</f>
        <v>6464.6541037182997</v>
      </c>
      <c r="V13" s="18">
        <f>SUMIFS(Data!F:F,Data!D:D,regional!B13)</f>
        <v>6576.6188683100354</v>
      </c>
    </row>
    <row r="14" spans="2:22" x14ac:dyDescent="0.25">
      <c r="B14" s="19" t="s">
        <v>26</v>
      </c>
      <c r="C14" s="17">
        <f>SUMIFS(Data!$E:$E,Data!$D:$D,regional!$B14,Data!$C:$C,regional!C$3)</f>
        <v>1992.6572980371297</v>
      </c>
      <c r="D14" s="17">
        <f>SUMIFS(Data!$F:$F,Data!$D:$D,regional!$B14,Data!$C:$C,regional!C$3)</f>
        <v>2033.3237735072753</v>
      </c>
      <c r="E14" s="17">
        <f>SUMIFS(Data!$E:$E,Data!$D:$D,regional!$B14,Data!$C:$C,regional!E$3)</f>
        <v>1950.9741606802304</v>
      </c>
      <c r="F14" s="17">
        <f>SUMIFS(Data!$F:$F,Data!$D:$D,regional!$B14,Data!$C:$C,regional!E$3)</f>
        <v>2053.6570112423478</v>
      </c>
      <c r="G14" s="17">
        <f>SUMIFS(Data!$E:$E,Data!$D:$D,regional!$B14,Data!$C:$C,regional!G$3)</f>
        <v>2374.5114360542493</v>
      </c>
      <c r="H14" s="17">
        <f>SUMIFS(Data!$F:$F,Data!$D:$D,regional!$B14,Data!$C:$C,regional!G$3)</f>
        <v>2073.9902489774208</v>
      </c>
      <c r="I14" s="17">
        <f>SUMIFS(Data!$E:$E,Data!$D:$D,regional!$B14,Data!$C:$C,regional!I$3)</f>
        <v>0</v>
      </c>
      <c r="J14" s="17">
        <f>SUMIFS(Data!$F:$F,Data!$D:$D,regional!$B14,Data!$C:$C,regional!I$3)</f>
        <v>0</v>
      </c>
      <c r="K14" s="17">
        <f>SUMIFS(Data!$E:$E,Data!$D:$D,regional!$B14,Data!$C:$C,regional!K$3)</f>
        <v>44</v>
      </c>
      <c r="L14" s="17">
        <f>SUMIFS(Data!$F:$F,Data!$D:$D,regional!$B14,Data!$C:$C,regional!K$3)</f>
        <v>60</v>
      </c>
      <c r="M14" s="17">
        <f>SUMIFS(Data!$E:$E,Data!$D:$D,regional!$B14,Data!$C:$C,regional!M$3)</f>
        <v>0</v>
      </c>
      <c r="N14" s="17">
        <f>SUMIFS(Data!$F:$F,Data!$D:$D,regional!$B14,Data!$C:$C,regional!M$3)</f>
        <v>0</v>
      </c>
      <c r="O14" s="17">
        <f>SUMIFS(Data!$E:$E,Data!$D:$D,regional!$B14,Data!$C:$C,regional!O$3)</f>
        <v>1931.6575848319114</v>
      </c>
      <c r="P14" s="17">
        <f>SUMIFS(Data!$F:$F,Data!$D:$D,regional!$B14,Data!$C:$C,regional!O$3)</f>
        <v>2033.3237735072753</v>
      </c>
      <c r="Q14" s="17">
        <f>SUMIFS(Data!$E:$E,Data!$D:$D,regional!$B14,Data!$C:$C,regional!Q$3)</f>
        <v>1924.9069499038676</v>
      </c>
      <c r="R14" s="17">
        <f>SUMIFS(Data!$F:$F,Data!$D:$D,regional!$B14,Data!$C:$C,regional!Q$3)</f>
        <v>1964.1907652080281</v>
      </c>
      <c r="S14" s="17">
        <f>SUMIFS(Data!$E:$E,Data!$D:$D,regional!$B14,Data!$C:$C,regional!S$3)</f>
        <v>0</v>
      </c>
      <c r="T14" s="17">
        <f>SUMIFS(Data!$F:$F,Data!$D:$D,regional!$B14,Data!$C:$C,regional!S$3)</f>
        <v>0</v>
      </c>
      <c r="U14" s="17">
        <f>SUMIFS(Data!E:E,Data!D:D,regional!B14)</f>
        <v>10218.707429507389</v>
      </c>
      <c r="V14" s="18">
        <f>SUMIFS(Data!F:F,Data!D:D,regional!B14)</f>
        <v>10218.485572442347</v>
      </c>
    </row>
    <row r="15" spans="2:22" x14ac:dyDescent="0.25">
      <c r="B15" s="19" t="s">
        <v>27</v>
      </c>
      <c r="C15" s="17">
        <f>SUMIFS(Data!$E:$E,Data!$D:$D,regional!$B15,Data!$C:$C,regional!C$3)</f>
        <v>0</v>
      </c>
      <c r="D15" s="17">
        <f>SUMIFS(Data!$F:$F,Data!$D:$D,regional!$B15,Data!$C:$C,regional!C$3)</f>
        <v>0</v>
      </c>
      <c r="E15" s="17">
        <f>SUMIFS(Data!$E:$E,Data!$D:$D,regional!$B15,Data!$C:$C,regional!E$3)</f>
        <v>1147.5273587821748</v>
      </c>
      <c r="F15" s="17">
        <f>SUMIFS(Data!$F:$F,Data!$D:$D,regional!$B15,Data!$C:$C,regional!E$3)</f>
        <v>1170.946284471607</v>
      </c>
      <c r="G15" s="17">
        <f>SUMIFS(Data!$E:$E,Data!$D:$D,regional!$B15,Data!$C:$C,regional!G$3)</f>
        <v>1123.5229599505067</v>
      </c>
      <c r="H15" s="17">
        <f>SUMIFS(Data!$F:$F,Data!$D:$D,regional!$B15,Data!$C:$C,regional!G$3)</f>
        <v>1182.655747316323</v>
      </c>
      <c r="I15" s="17">
        <f>SUMIFS(Data!$E:$E,Data!$D:$D,regional!$B15,Data!$C:$C,regional!I$3)</f>
        <v>1367.4287291133739</v>
      </c>
      <c r="J15" s="17">
        <f>SUMIFS(Data!$F:$F,Data!$D:$D,regional!$B15,Data!$C:$C,regional!I$3)</f>
        <v>1194.3652101610392</v>
      </c>
      <c r="K15" s="17">
        <f>SUMIFS(Data!$E:$E,Data!$D:$D,regional!$B15,Data!$C:$C,regional!K$3)</f>
        <v>79</v>
      </c>
      <c r="L15" s="17">
        <f>SUMIFS(Data!$F:$F,Data!$D:$D,regional!$B15,Data!$C:$C,regional!K$3)</f>
        <v>80</v>
      </c>
      <c r="M15" s="17">
        <f>SUMIFS(Data!$E:$E,Data!$D:$D,regional!$B15,Data!$C:$C,regional!M$3)</f>
        <v>0</v>
      </c>
      <c r="N15" s="17">
        <f>SUMIFS(Data!$F:$F,Data!$D:$D,regional!$B15,Data!$C:$C,regional!M$3)</f>
        <v>0</v>
      </c>
      <c r="O15" s="17">
        <f>SUMIFS(Data!$E:$E,Data!$D:$D,regional!$B15,Data!$C:$C,regional!O$3)</f>
        <v>1108.5114285835809</v>
      </c>
      <c r="P15" s="17">
        <f>SUMIFS(Data!$F:$F,Data!$D:$D,regional!$B15,Data!$C:$C,regional!O$3)</f>
        <v>1131.1341107995725</v>
      </c>
      <c r="Q15" s="17">
        <f>SUMIFS(Data!$E:$E,Data!$D:$D,regional!$B15,Data!$C:$C,regional!Q$3)</f>
        <v>1153.7025413318358</v>
      </c>
      <c r="R15" s="17">
        <f>SUMIFS(Data!$F:$F,Data!$D:$D,regional!$B15,Data!$C:$C,regional!Q$3)</f>
        <v>1276.3314500740516</v>
      </c>
      <c r="S15" s="17">
        <f>SUMIFS(Data!$E:$E,Data!$D:$D,regional!$B15,Data!$C:$C,regional!S$3)</f>
        <v>0</v>
      </c>
      <c r="T15" s="17">
        <f>SUMIFS(Data!$F:$F,Data!$D:$D,regional!$B15,Data!$C:$C,regional!S$3)</f>
        <v>0</v>
      </c>
      <c r="U15" s="17">
        <f>SUMIFS(Data!E:E,Data!D:D,regional!B15)</f>
        <v>5979.6930177614722</v>
      </c>
      <c r="V15" s="18">
        <f>SUMIFS(Data!F:F,Data!D:D,regional!B15)</f>
        <v>6035.4328028225937</v>
      </c>
    </row>
    <row r="16" spans="2:22" x14ac:dyDescent="0.25">
      <c r="B16" s="19" t="s">
        <v>28</v>
      </c>
      <c r="C16" s="17">
        <f>SUMIFS(Data!$E:$E,Data!$D:$D,regional!$B16,Data!$C:$C,regional!C$3)</f>
        <v>0</v>
      </c>
      <c r="D16" s="17">
        <f>SUMIFS(Data!$F:$F,Data!$D:$D,regional!$B16,Data!$C:$C,regional!C$3)</f>
        <v>0</v>
      </c>
      <c r="E16" s="17">
        <f>SUMIFS(Data!$E:$E,Data!$D:$D,regional!$B16,Data!$C:$C,regional!E$3)</f>
        <v>0</v>
      </c>
      <c r="F16" s="17">
        <f>SUMIFS(Data!$F:$F,Data!$D:$D,regional!$B16,Data!$C:$C,regional!E$3)</f>
        <v>0</v>
      </c>
      <c r="G16" s="17">
        <f>SUMIFS(Data!$E:$E,Data!$D:$D,regional!$B16,Data!$C:$C,regional!G$3)</f>
        <v>115.61527498755392</v>
      </c>
      <c r="H16" s="17">
        <f>SUMIFS(Data!$F:$F,Data!$D:$D,regional!$B16,Data!$C:$C,regional!G$3)</f>
        <v>117.97477039546318</v>
      </c>
      <c r="I16" s="17">
        <f>SUMIFS(Data!$E:$E,Data!$D:$D,regional!$B16,Data!$C:$C,regional!I$3)</f>
        <v>113.19679219444691</v>
      </c>
      <c r="J16" s="17">
        <f>SUMIFS(Data!$F:$F,Data!$D:$D,regional!$B16,Data!$C:$C,regional!I$3)</f>
        <v>119.15451809941781</v>
      </c>
      <c r="K16" s="17">
        <f>SUMIFS(Data!$E:$E,Data!$D:$D,regional!$B16,Data!$C:$C,regional!K$3)</f>
        <v>249.45505655625823</v>
      </c>
      <c r="L16" s="17">
        <f>SUMIFS(Data!$F:$F,Data!$D:$D,regional!$B16,Data!$C:$C,regional!K$3)</f>
        <v>234.29789400538988</v>
      </c>
      <c r="M16" s="17">
        <f>SUMIFS(Data!$E:$E,Data!$D:$D,regional!$B16,Data!$C:$C,regional!M$3)</f>
        <v>0</v>
      </c>
      <c r="N16" s="17">
        <f>SUMIFS(Data!$F:$F,Data!$D:$D,regional!$B16,Data!$C:$C,regional!M$3)</f>
        <v>0</v>
      </c>
      <c r="O16" s="17">
        <f>SUMIFS(Data!$E:$E,Data!$D:$D,regional!$B16,Data!$C:$C,regional!O$3)</f>
        <v>106.63984845816411</v>
      </c>
      <c r="P16" s="17">
        <f>SUMIFS(Data!$F:$F,Data!$D:$D,regional!$B16,Data!$C:$C,regional!O$3)</f>
        <v>117.97477039546318</v>
      </c>
      <c r="Q16" s="17">
        <f>SUMIFS(Data!$E:$E,Data!$D:$D,regional!$B16,Data!$C:$C,regional!Q$3)</f>
        <v>112.07603187569002</v>
      </c>
      <c r="R16" s="17">
        <f>SUMIFS(Data!$F:$F,Data!$D:$D,regional!$B16,Data!$C:$C,regional!Q$3)</f>
        <v>117.97477039546318</v>
      </c>
      <c r="S16" s="17">
        <f>SUMIFS(Data!$E:$E,Data!$D:$D,regional!$B16,Data!$C:$C,regional!S$3)</f>
        <v>0</v>
      </c>
      <c r="T16" s="17">
        <f>SUMIFS(Data!$F:$F,Data!$D:$D,regional!$B16,Data!$C:$C,regional!S$3)</f>
        <v>0</v>
      </c>
      <c r="U16" s="17">
        <f>SUMIFS(Data!E:E,Data!D:D,regional!B16)</f>
        <v>696.9830040721132</v>
      </c>
      <c r="V16" s="18">
        <f>SUMIFS(Data!F:F,Data!D:D,regional!B16)</f>
        <v>707.37672329119732</v>
      </c>
    </row>
    <row r="17" spans="2:22" x14ac:dyDescent="0.25">
      <c r="B17" s="19" t="s">
        <v>29</v>
      </c>
      <c r="C17" s="17">
        <f>SUMIFS(Data!$E:$E,Data!$D:$D,regional!$B17,Data!$C:$C,regional!C$3)</f>
        <v>0</v>
      </c>
      <c r="D17" s="17">
        <f>SUMIFS(Data!$F:$F,Data!$D:$D,regional!$B17,Data!$C:$C,regional!C$3)</f>
        <v>0</v>
      </c>
      <c r="E17" s="17">
        <f>SUMIFS(Data!$E:$E,Data!$D:$D,regional!$B17,Data!$C:$C,regional!E$3)</f>
        <v>0</v>
      </c>
      <c r="F17" s="17">
        <f>SUMIFS(Data!$F:$F,Data!$D:$D,regional!$B17,Data!$C:$C,regional!E$3)</f>
        <v>0</v>
      </c>
      <c r="G17" s="17">
        <f>SUMIFS(Data!$E:$E,Data!$D:$D,regional!$B17,Data!$C:$C,regional!G$3)</f>
        <v>0</v>
      </c>
      <c r="H17" s="17">
        <f>SUMIFS(Data!$F:$F,Data!$D:$D,regional!$B17,Data!$C:$C,regional!G$3)</f>
        <v>0</v>
      </c>
      <c r="I17" s="17">
        <f>SUMIFS(Data!$E:$E,Data!$D:$D,regional!$B17,Data!$C:$C,regional!I$3)</f>
        <v>206.77937111929955</v>
      </c>
      <c r="J17" s="17">
        <f>SUMIFS(Data!$F:$F,Data!$D:$D,regional!$B17,Data!$C:$C,regional!I$3)</f>
        <v>210.99935828499954</v>
      </c>
      <c r="K17" s="17">
        <f>SUMIFS(Data!$E:$E,Data!$D:$D,regional!$B17,Data!$C:$C,regional!K$3)</f>
        <v>393.18059233972252</v>
      </c>
      <c r="L17" s="17">
        <f>SUMIFS(Data!$F:$F,Data!$D:$D,regional!$B17,Data!$C:$C,regional!K$3)</f>
        <v>424.10871015284908</v>
      </c>
      <c r="M17" s="17">
        <f>SUMIFS(Data!$E:$E,Data!$D:$D,regional!$B17,Data!$C:$C,regional!M$3)</f>
        <v>246.40462860650592</v>
      </c>
      <c r="N17" s="17">
        <f>SUMIFS(Data!$F:$F,Data!$D:$D,regional!$B17,Data!$C:$C,regional!M$3)</f>
        <v>215.21934545069954</v>
      </c>
      <c r="O17" s="17">
        <f>SUMIFS(Data!$E:$E,Data!$D:$D,regional!$B17,Data!$C:$C,regional!O$3)</f>
        <v>0</v>
      </c>
      <c r="P17" s="17">
        <f>SUMIFS(Data!$F:$F,Data!$D:$D,regional!$B17,Data!$C:$C,regional!O$3)</f>
        <v>0</v>
      </c>
      <c r="Q17" s="17">
        <f>SUMIFS(Data!$E:$E,Data!$D:$D,regional!$B17,Data!$C:$C,regional!Q$3)</f>
        <v>199.7488725012434</v>
      </c>
      <c r="R17" s="17">
        <f>SUMIFS(Data!$F:$F,Data!$D:$D,regional!$B17,Data!$C:$C,regional!Q$3)</f>
        <v>203.82538010330958</v>
      </c>
      <c r="S17" s="17">
        <f>SUMIFS(Data!$E:$E,Data!$D:$D,regional!$B17,Data!$C:$C,regional!S$3)</f>
        <v>200.44939037074957</v>
      </c>
      <c r="T17" s="17">
        <f>SUMIFS(Data!$F:$F,Data!$D:$D,regional!$B17,Data!$C:$C,regional!S$3)</f>
        <v>210.99935828499954</v>
      </c>
      <c r="U17" s="17">
        <f>SUMIFS(Data!E:E,Data!D:D,regional!B17)</f>
        <v>1246.562854937521</v>
      </c>
      <c r="V17" s="18">
        <f>SUMIFS(Data!F:F,Data!D:D,regional!B17)</f>
        <v>1265.1521522768574</v>
      </c>
    </row>
    <row r="18" spans="2:22" x14ac:dyDescent="0.25">
      <c r="B18" s="19" t="s">
        <v>30</v>
      </c>
      <c r="C18" s="17">
        <f>SUMIFS(Data!$E:$E,Data!$D:$D,regional!$B18,Data!$C:$C,regional!C$3)</f>
        <v>445.17523960633633</v>
      </c>
      <c r="D18" s="17">
        <f>SUMIFS(Data!$F:$F,Data!$D:$D,regional!$B18,Data!$C:$C,regional!C$3)</f>
        <v>468.60551537509087</v>
      </c>
      <c r="E18" s="17">
        <f>SUMIFS(Data!$E:$E,Data!$D:$D,regional!$B18,Data!$C:$C,regional!E$3)</f>
        <v>0</v>
      </c>
      <c r="F18" s="17">
        <f>SUMIFS(Data!$F:$F,Data!$D:$D,regional!$B18,Data!$C:$C,regional!E$3)</f>
        <v>0</v>
      </c>
      <c r="G18" s="17">
        <f>SUMIFS(Data!$E:$E,Data!$D:$D,regional!$B18,Data!$C:$C,regional!G$3)</f>
        <v>0</v>
      </c>
      <c r="H18" s="17">
        <f>SUMIFS(Data!$F:$F,Data!$D:$D,regional!$B18,Data!$C:$C,regional!G$3)</f>
        <v>0</v>
      </c>
      <c r="I18" s="17">
        <f>SUMIFS(Data!$E:$E,Data!$D:$D,regional!$B18,Data!$C:$C,regional!I$3)</f>
        <v>0</v>
      </c>
      <c r="J18" s="17">
        <f>SUMIFS(Data!$F:$F,Data!$D:$D,regional!$B18,Data!$C:$C,regional!I$3)</f>
        <v>0</v>
      </c>
      <c r="K18" s="17">
        <f>SUMIFS(Data!$E:$E,Data!$D:$D,regional!$B18,Data!$C:$C,regional!K$3)</f>
        <v>459.23340506758905</v>
      </c>
      <c r="L18" s="17">
        <f>SUMIFS(Data!$F:$F,Data!$D:$D,regional!$B18,Data!$C:$C,regional!K$3)</f>
        <v>468.60551537509087</v>
      </c>
      <c r="M18" s="17">
        <f>SUMIFS(Data!$E:$E,Data!$D:$D,regional!$B18,Data!$C:$C,regional!M$3)</f>
        <v>449.62699200239967</v>
      </c>
      <c r="N18" s="17">
        <f>SUMIFS(Data!$F:$F,Data!$D:$D,regional!$B18,Data!$C:$C,regional!M$3)</f>
        <v>473.29157052884176</v>
      </c>
      <c r="O18" s="17">
        <f>SUMIFS(Data!$E:$E,Data!$D:$D,regional!$B18,Data!$C:$C,regional!O$3)</f>
        <v>547.23658364400046</v>
      </c>
      <c r="P18" s="17">
        <f>SUMIFS(Data!$F:$F,Data!$D:$D,regional!$B18,Data!$C:$C,regional!O$3)</f>
        <v>477.9776256825927</v>
      </c>
      <c r="Q18" s="17">
        <f>SUMIFS(Data!$E:$E,Data!$D:$D,regional!$B18,Data!$C:$C,regional!Q$3)</f>
        <v>423.58227084272676</v>
      </c>
      <c r="R18" s="17">
        <f>SUMIFS(Data!$F:$F,Data!$D:$D,regional!$B18,Data!$C:$C,regional!Q$3)</f>
        <v>468.60551537509087</v>
      </c>
      <c r="S18" s="17">
        <f>SUMIFS(Data!$E:$E,Data!$D:$D,regional!$B18,Data!$C:$C,regional!S$3)</f>
        <v>443.61946929529103</v>
      </c>
      <c r="T18" s="17">
        <f>SUMIFS(Data!$F:$F,Data!$D:$D,regional!$B18,Data!$C:$C,regional!S$3)</f>
        <v>452.67292785233781</v>
      </c>
      <c r="U18" s="17">
        <f>SUMIFS(Data!E:E,Data!D:D,regional!B18)</f>
        <v>2768.4739604583433</v>
      </c>
      <c r="V18" s="18">
        <f>SUMIFS(Data!F:F,Data!D:D,regional!B18)</f>
        <v>2809.758670189045</v>
      </c>
    </row>
    <row r="19" spans="2:22" x14ac:dyDescent="0.25">
      <c r="B19" s="19" t="s">
        <v>31</v>
      </c>
      <c r="C19" s="17">
        <f>SUMIFS(Data!$E:$E,Data!$D:$D,regional!$B19,Data!$C:$C,regional!C$3)</f>
        <v>322.37544591678375</v>
      </c>
      <c r="D19" s="17">
        <f>SUMIFS(Data!$F:$F,Data!$D:$D,regional!$B19,Data!$C:$C,regional!C$3)</f>
        <v>328.95453664977936</v>
      </c>
      <c r="E19" s="17">
        <f>SUMIFS(Data!$E:$E,Data!$D:$D,regional!$B19,Data!$C:$C,regional!E$3)</f>
        <v>323.5060143036132</v>
      </c>
      <c r="F19" s="17">
        <f>SUMIFS(Data!$F:$F,Data!$D:$D,regional!$B19,Data!$C:$C,regional!E$3)</f>
        <v>340.53264663538232</v>
      </c>
      <c r="G19" s="17">
        <f>SUMIFS(Data!$E:$E,Data!$D:$D,regional!$B19,Data!$C:$C,regional!G$3)</f>
        <v>0</v>
      </c>
      <c r="H19" s="17">
        <f>SUMIFS(Data!$F:$F,Data!$D:$D,regional!$B19,Data!$C:$C,regional!G$3)</f>
        <v>0</v>
      </c>
      <c r="I19" s="17">
        <f>SUMIFS(Data!$E:$E,Data!$D:$D,regional!$B19,Data!$C:$C,regional!I$3)</f>
        <v>0</v>
      </c>
      <c r="J19" s="17">
        <f>SUMIFS(Data!$F:$F,Data!$D:$D,regional!$B19,Data!$C:$C,regional!I$3)</f>
        <v>0</v>
      </c>
      <c r="K19" s="17">
        <f>SUMIFS(Data!$E:$E,Data!$D:$D,regional!$B19,Data!$C:$C,regional!K$3)</f>
        <v>397.6733436755062</v>
      </c>
      <c r="L19" s="17">
        <f>SUMIFS(Data!$F:$F,Data!$D:$D,regional!$B19,Data!$C:$C,regional!K$3)</f>
        <v>347.34329956808995</v>
      </c>
      <c r="M19" s="17">
        <f>SUMIFS(Data!$E:$E,Data!$D:$D,regional!$B19,Data!$C:$C,regional!M$3)</f>
        <v>333.72199370267469</v>
      </c>
      <c r="N19" s="17">
        <f>SUMIFS(Data!$F:$F,Data!$D:$D,regional!$B19,Data!$C:$C,regional!M$3)</f>
        <v>340.53264663538232</v>
      </c>
      <c r="O19" s="17">
        <f>SUMIFS(Data!$E:$E,Data!$D:$D,regional!$B19,Data!$C:$C,regional!O$3)</f>
        <v>326.74107444664929</v>
      </c>
      <c r="P19" s="17">
        <f>SUMIFS(Data!$F:$F,Data!$D:$D,regional!$B19,Data!$C:$C,regional!O$3)</f>
        <v>343.93797310173613</v>
      </c>
      <c r="Q19" s="17">
        <f>SUMIFS(Data!$E:$E,Data!$D:$D,regional!$B19,Data!$C:$C,regional!Q$3)</f>
        <v>0</v>
      </c>
      <c r="R19" s="17">
        <f>SUMIFS(Data!$F:$F,Data!$D:$D,regional!$B19,Data!$C:$C,regional!Q$3)</f>
        <v>0</v>
      </c>
      <c r="S19" s="17">
        <f>SUMIFS(Data!$E:$E,Data!$D:$D,regional!$B19,Data!$C:$C,regional!S$3)</f>
        <v>307.81454128306763</v>
      </c>
      <c r="T19" s="17">
        <f>SUMIFS(Data!$F:$F,Data!$D:$D,regional!$B19,Data!$C:$C,regional!S$3)</f>
        <v>340.53264663538232</v>
      </c>
      <c r="U19" s="17">
        <f>SUMIFS(Data!E:E,Data!D:D,regional!B19)</f>
        <v>2011.8324133282949</v>
      </c>
      <c r="V19" s="18">
        <f>SUMIFS(Data!F:F,Data!D:D,regional!B19)</f>
        <v>2041.8337492257524</v>
      </c>
    </row>
    <row r="20" spans="2:22" x14ac:dyDescent="0.25">
      <c r="B20" s="19" t="s">
        <v>32</v>
      </c>
      <c r="C20" s="17">
        <f>SUMIFS(Data!$E:$E,Data!$D:$D,regional!$B20,Data!$C:$C,regional!C$3)</f>
        <v>24.196557620220791</v>
      </c>
      <c r="D20" s="17">
        <f>SUMIFS(Data!$F:$F,Data!$D:$D,regional!$B20,Data!$C:$C,regional!C$3)</f>
        <v>26.768448857333333</v>
      </c>
      <c r="E20" s="17">
        <f>SUMIFS(Data!$E:$E,Data!$D:$D,regional!$B20,Data!$C:$C,regional!E$3)</f>
        <v>25.341155164260318</v>
      </c>
      <c r="F20" s="17">
        <f>SUMIFS(Data!$F:$F,Data!$D:$D,regional!$B20,Data!$C:$C,regional!E$3)</f>
        <v>25.858321596183998</v>
      </c>
      <c r="G20" s="17">
        <f>SUMIFS(Data!$E:$E,Data!$D:$D,regional!$B20,Data!$C:$C,regional!G$3)</f>
        <v>24.158525093743329</v>
      </c>
      <c r="H20" s="17">
        <f>SUMIFS(Data!$F:$F,Data!$D:$D,regional!$B20,Data!$C:$C,regional!G$3)</f>
        <v>26.768448857333333</v>
      </c>
      <c r="I20" s="17">
        <f>SUMIFS(Data!$E:$E,Data!$D:$D,regional!$B20,Data!$C:$C,regional!I$3)</f>
        <v>0</v>
      </c>
      <c r="J20" s="17">
        <f>SUMIFS(Data!$F:$F,Data!$D:$D,regional!$B20,Data!$C:$C,regional!I$3)</f>
        <v>0</v>
      </c>
      <c r="K20" s="17">
        <f>SUMIFS(Data!$E:$E,Data!$D:$D,regional!$B20,Data!$C:$C,regional!K$3)</f>
        <v>25.684326678611331</v>
      </c>
      <c r="L20" s="17">
        <f>SUMIFS(Data!$F:$F,Data!$D:$D,regional!$B20,Data!$C:$C,regional!K$3)</f>
        <v>27.036133345906666</v>
      </c>
      <c r="M20" s="17">
        <f>SUMIFS(Data!$E:$E,Data!$D:$D,regional!$B20,Data!$C:$C,regional!M$3)</f>
        <v>0</v>
      </c>
      <c r="N20" s="17">
        <f>SUMIFS(Data!$F:$F,Data!$D:$D,regional!$B20,Data!$C:$C,regional!M$3)</f>
        <v>0</v>
      </c>
      <c r="O20" s="17">
        <f>SUMIFS(Data!$E:$E,Data!$D:$D,regional!$B20,Data!$C:$C,regional!O$3)</f>
        <v>26.233079880186665</v>
      </c>
      <c r="P20" s="17">
        <f>SUMIFS(Data!$F:$F,Data!$D:$D,regional!$B20,Data!$C:$C,regional!O$3)</f>
        <v>26.768448857333333</v>
      </c>
      <c r="Q20" s="17">
        <f>SUMIFS(Data!$E:$E,Data!$D:$D,regional!$B20,Data!$C:$C,regional!Q$3)</f>
        <v>31.260141038696155</v>
      </c>
      <c r="R20" s="17">
        <f>SUMIFS(Data!$F:$F,Data!$D:$D,regional!$B20,Data!$C:$C,regional!Q$3)</f>
        <v>27.30381783448</v>
      </c>
      <c r="S20" s="17">
        <f>SUMIFS(Data!$E:$E,Data!$D:$D,regional!$B20,Data!$C:$C,regional!S$3)</f>
        <v>0</v>
      </c>
      <c r="T20" s="17">
        <f>SUMIFS(Data!$F:$F,Data!$D:$D,regional!$B20,Data!$C:$C,regional!S$3)</f>
        <v>0</v>
      </c>
      <c r="U20" s="17">
        <f>SUMIFS(Data!E:E,Data!D:D,regional!B20)</f>
        <v>156.87378547571859</v>
      </c>
      <c r="V20" s="18">
        <f>SUMIFS(Data!F:F,Data!D:D,regional!B20)</f>
        <v>160.50361934857065</v>
      </c>
    </row>
    <row r="21" spans="2:22" x14ac:dyDescent="0.25">
      <c r="B21" s="19" t="s">
        <v>33</v>
      </c>
      <c r="C21" s="17">
        <f>SUMIFS(Data!$E:$E,Data!$D:$D,regional!$B21,Data!$C:$C,regional!C$3)</f>
        <v>0</v>
      </c>
      <c r="D21" s="17">
        <f>SUMIFS(Data!$F:$F,Data!$D:$D,regional!$B21,Data!$C:$C,regional!C$3)</f>
        <v>0</v>
      </c>
      <c r="E21" s="17">
        <f>SUMIFS(Data!$E:$E,Data!$D:$D,regional!$B21,Data!$C:$C,regional!E$3)</f>
        <v>4.7207226167384988</v>
      </c>
      <c r="F21" s="17">
        <f>SUMIFS(Data!$F:$F,Data!$D:$D,regional!$B21,Data!$C:$C,regional!E$3)</f>
        <v>4.6739827888499992</v>
      </c>
      <c r="G21" s="17">
        <f>SUMIFS(Data!$E:$E,Data!$D:$D,regional!$B21,Data!$C:$C,regional!G$3)</f>
        <v>4.8095282897266491</v>
      </c>
      <c r="H21" s="17">
        <f>SUMIFS(Data!$F:$F,Data!$D:$D,regional!$B21,Data!$C:$C,regional!G$3)</f>
        <v>4.9076819282924991</v>
      </c>
      <c r="I21" s="17">
        <f>SUMIFS(Data!$E:$E,Data!$D:$D,regional!$B21,Data!$C:$C,regional!I$3)</f>
        <v>4.5290893223956488</v>
      </c>
      <c r="J21" s="17">
        <f>SUMIFS(Data!$F:$F,Data!$D:$D,regional!$B21,Data!$C:$C,regional!I$3)</f>
        <v>4.7674624446269993</v>
      </c>
      <c r="K21" s="17">
        <f>SUMIFS(Data!$E:$E,Data!$D:$D,regional!$B21,Data!$C:$C,regional!K$3)</f>
        <v>4.7270414169999997</v>
      </c>
      <c r="L21" s="17">
        <f>SUMIFS(Data!$F:$F,Data!$D:$D,regional!$B21,Data!$C:$C,regional!K$3)</f>
        <v>4.8235116499999995</v>
      </c>
      <c r="M21" s="17">
        <f>SUMIFS(Data!$E:$E,Data!$D:$D,regional!$B21,Data!$C:$C,regional!M$3)</f>
        <v>0</v>
      </c>
      <c r="N21" s="17">
        <f>SUMIFS(Data!$F:$F,Data!$D:$D,regional!$B21,Data!$C:$C,regional!M$3)</f>
        <v>0</v>
      </c>
      <c r="O21" s="17">
        <f>SUMIFS(Data!$E:$E,Data!$D:$D,regional!$B21,Data!$C:$C,regional!O$3)</f>
        <v>4.1710622407697393</v>
      </c>
      <c r="P21" s="17">
        <f>SUMIFS(Data!$F:$F,Data!$D:$D,regional!$B21,Data!$C:$C,regional!O$3)</f>
        <v>4.3000641657419996</v>
      </c>
      <c r="Q21" s="17">
        <f>SUMIFS(Data!$E:$E,Data!$D:$D,regional!$B21,Data!$C:$C,regional!Q$3)</f>
        <v>4.484686485901574</v>
      </c>
      <c r="R21" s="17">
        <f>SUMIFS(Data!$F:$F,Data!$D:$D,regional!$B21,Data!$C:$C,regional!Q$3)</f>
        <v>4.7207226167384988</v>
      </c>
      <c r="S21" s="17">
        <f>SUMIFS(Data!$E:$E,Data!$D:$D,regional!$B21,Data!$C:$C,regional!S$3)</f>
        <v>0</v>
      </c>
      <c r="T21" s="17">
        <f>SUMIFS(Data!$F:$F,Data!$D:$D,regional!$B21,Data!$C:$C,regional!S$3)</f>
        <v>0</v>
      </c>
      <c r="U21" s="17">
        <f>SUMIFS(Data!E:E,Data!D:D,regional!B21)</f>
        <v>27.442130372532109</v>
      </c>
      <c r="V21" s="18">
        <f>SUMIFS(Data!F:F,Data!D:D,regional!B21)</f>
        <v>28.193425594249995</v>
      </c>
    </row>
    <row r="22" spans="2:22" x14ac:dyDescent="0.25">
      <c r="B22" s="19" t="s">
        <v>34</v>
      </c>
      <c r="C22" s="17">
        <f>SUMIFS(Data!$E:$E,Data!$D:$D,regional!$B22,Data!$C:$C,regional!C$3)</f>
        <v>0</v>
      </c>
      <c r="D22" s="17">
        <f>SUMIFS(Data!$F:$F,Data!$D:$D,regional!$B22,Data!$C:$C,regional!C$3)</f>
        <v>0</v>
      </c>
      <c r="E22" s="17">
        <f>SUMIFS(Data!$E:$E,Data!$D:$D,regional!$B22,Data!$C:$C,regional!E$3)</f>
        <v>0</v>
      </c>
      <c r="F22" s="17">
        <f>SUMIFS(Data!$F:$F,Data!$D:$D,regional!$B22,Data!$C:$C,regional!E$3)</f>
        <v>0</v>
      </c>
      <c r="G22" s="17">
        <f>SUMIFS(Data!$E:$E,Data!$D:$D,regional!$B22,Data!$C:$C,regional!G$3)</f>
        <v>5.1653918373389995</v>
      </c>
      <c r="H22" s="17">
        <f>SUMIFS(Data!$F:$F,Data!$D:$D,regional!$B22,Data!$C:$C,regional!G$3)</f>
        <v>5.1142493438999992</v>
      </c>
      <c r="I22" s="17">
        <f>SUMIFS(Data!$E:$E,Data!$D:$D,regional!$B22,Data!$C:$C,regional!I$3)</f>
        <v>5.2625625748730993</v>
      </c>
      <c r="J22" s="17">
        <f>SUMIFS(Data!$F:$F,Data!$D:$D,regional!$B22,Data!$C:$C,regional!I$3)</f>
        <v>5.3699618110949991</v>
      </c>
      <c r="K22" s="17">
        <f>SUMIFS(Data!$E:$E,Data!$D:$D,regional!$B22,Data!$C:$C,regional!K$3)</f>
        <v>9.5196637287354591</v>
      </c>
      <c r="L22" s="17">
        <f>SUMIFS(Data!$F:$F,Data!$D:$D,regional!$B22,Data!$C:$C,regional!K$3)</f>
        <v>9.9216437271659981</v>
      </c>
      <c r="M22" s="17">
        <f>SUMIFS(Data!$E:$E,Data!$D:$D,regional!$B22,Data!$C:$C,regional!M$3)</f>
        <v>0</v>
      </c>
      <c r="N22" s="17">
        <f>SUMIFS(Data!$F:$F,Data!$D:$D,regional!$B22,Data!$C:$C,regional!M$3)</f>
        <v>0</v>
      </c>
      <c r="O22" s="17">
        <f>SUMIFS(Data!$E:$E,Data!$D:$D,regional!$B22,Data!$C:$C,regional!O$3)</f>
        <v>4.9071222454720491</v>
      </c>
      <c r="P22" s="17">
        <f>SUMIFS(Data!$F:$F,Data!$D:$D,regional!$B22,Data!$C:$C,regional!O$3)</f>
        <v>5.1653918373389995</v>
      </c>
      <c r="Q22" s="17">
        <f>SUMIFS(Data!$E:$E,Data!$D:$D,regional!$B22,Data!$C:$C,regional!Q$3)</f>
        <v>5.1723058379999989</v>
      </c>
      <c r="R22" s="17">
        <f>SUMIFS(Data!$F:$F,Data!$D:$D,regional!$B22,Data!$C:$C,regional!Q$3)</f>
        <v>5.2778630999999994</v>
      </c>
      <c r="S22" s="17">
        <f>SUMIFS(Data!$E:$E,Data!$D:$D,regional!$B22,Data!$C:$C,regional!S$3)</f>
        <v>0</v>
      </c>
      <c r="T22" s="17">
        <f>SUMIFS(Data!$F:$F,Data!$D:$D,regional!$B22,Data!$C:$C,regional!S$3)</f>
        <v>0</v>
      </c>
      <c r="U22" s="17">
        <f>SUMIFS(Data!E:E,Data!D:D,regional!B22)</f>
        <v>30.027046224419607</v>
      </c>
      <c r="V22" s="18">
        <f>SUMIFS(Data!F:F,Data!D:D,regional!B22)</f>
        <v>30.849109819499994</v>
      </c>
    </row>
    <row r="23" spans="2:22" x14ac:dyDescent="0.25">
      <c r="B23" s="19" t="s">
        <v>35</v>
      </c>
      <c r="C23" s="17">
        <f>SUMIFS(Data!$E:$E,Data!$D:$D,regional!$B23,Data!$C:$C,regional!C$3)</f>
        <v>0</v>
      </c>
      <c r="D23" s="17">
        <f>SUMIFS(Data!$F:$F,Data!$D:$D,regional!$B23,Data!$C:$C,regional!C$3)</f>
        <v>0</v>
      </c>
      <c r="E23" s="17">
        <f>SUMIFS(Data!$E:$E,Data!$D:$D,regional!$B23,Data!$C:$C,regional!E$3)</f>
        <v>0</v>
      </c>
      <c r="F23" s="17">
        <f>SUMIFS(Data!$F:$F,Data!$D:$D,regional!$B23,Data!$C:$C,regional!E$3)</f>
        <v>0</v>
      </c>
      <c r="G23" s="17">
        <f>SUMIFS(Data!$E:$E,Data!$D:$D,regional!$B23,Data!$C:$C,regional!G$3)</f>
        <v>0</v>
      </c>
      <c r="H23" s="17">
        <f>SUMIFS(Data!$F:$F,Data!$D:$D,regional!$B23,Data!$C:$C,regional!G$3)</f>
        <v>0</v>
      </c>
      <c r="I23" s="17">
        <f>SUMIFS(Data!$E:$E,Data!$D:$D,regional!$B23,Data!$C:$C,regional!I$3)</f>
        <v>2.6098544166256681</v>
      </c>
      <c r="J23" s="17">
        <f>SUMIFS(Data!$F:$F,Data!$D:$D,regional!$B23,Data!$C:$C,regional!I$3)</f>
        <v>2.5840142738868002</v>
      </c>
      <c r="K23" s="17">
        <f>SUMIFS(Data!$E:$E,Data!$D:$D,regional!$B23,Data!$C:$C,regional!K$3)</f>
        <v>5.4965801486661903</v>
      </c>
      <c r="L23" s="17">
        <f>SUMIFS(Data!$F:$F,Data!$D:$D,regional!$B23,Data!$C:$C,regional!K$3)</f>
        <v>5.7001933674092173</v>
      </c>
      <c r="M23" s="17">
        <f>SUMIFS(Data!$E:$E,Data!$D:$D,regional!$B23,Data!$C:$C,regional!M$3)</f>
        <v>2.5039098313963093</v>
      </c>
      <c r="N23" s="17">
        <f>SUMIFS(Data!$F:$F,Data!$D:$D,regional!$B23,Data!$C:$C,regional!M$3)</f>
        <v>2.635694559364536</v>
      </c>
      <c r="O23" s="17">
        <f>SUMIFS(Data!$E:$E,Data!$D:$D,regional!$B23,Data!$C:$C,regional!O$3)</f>
        <v>2.6133477692559999</v>
      </c>
      <c r="P23" s="17">
        <f>SUMIFS(Data!$F:$F,Data!$D:$D,regional!$B23,Data!$C:$C,regional!O$3)</f>
        <v>2.6666813972000001</v>
      </c>
      <c r="Q23" s="17">
        <f>SUMIFS(Data!$E:$E,Data!$D:$D,regional!$B23,Data!$C:$C,regional!Q$3)</f>
        <v>2.3059743380165805</v>
      </c>
      <c r="R23" s="17">
        <f>SUMIFS(Data!$F:$F,Data!$D:$D,regional!$B23,Data!$C:$C,regional!Q$3)</f>
        <v>2.3772931319758563</v>
      </c>
      <c r="S23" s="17">
        <f>SUMIFS(Data!$E:$E,Data!$D:$D,regional!$B23,Data!$C:$C,regional!S$3)</f>
        <v>0</v>
      </c>
      <c r="T23" s="17">
        <f>SUMIFS(Data!$F:$F,Data!$D:$D,regional!$B23,Data!$C:$C,regional!S$3)</f>
        <v>0</v>
      </c>
      <c r="U23" s="17">
        <f>SUMIFS(Data!E:E,Data!D:D,regional!B23)</f>
        <v>15.529666503960748</v>
      </c>
      <c r="V23" s="18">
        <f>SUMIFS(Data!F:F,Data!D:D,regional!B23)</f>
        <v>15.963876729836409</v>
      </c>
    </row>
    <row r="24" spans="2:22" x14ac:dyDescent="0.25">
      <c r="B24" s="19" t="s">
        <v>36</v>
      </c>
      <c r="C24" s="17">
        <f>SUMIFS(Data!$E:$E,Data!$D:$D,regional!$B24,Data!$C:$C,regional!C$3)</f>
        <v>0</v>
      </c>
      <c r="D24" s="17">
        <f>SUMIFS(Data!$F:$F,Data!$D:$D,regional!$B24,Data!$C:$C,regional!C$3)</f>
        <v>0</v>
      </c>
      <c r="E24" s="17">
        <f>SUMIFS(Data!$E:$E,Data!$D:$D,regional!$B24,Data!$C:$C,regional!E$3)</f>
        <v>0</v>
      </c>
      <c r="F24" s="17">
        <f>SUMIFS(Data!$F:$F,Data!$D:$D,regional!$B24,Data!$C:$C,regional!E$3)</f>
        <v>0</v>
      </c>
      <c r="G24" s="17">
        <f>SUMIFS(Data!$E:$E,Data!$D:$D,regional!$B24,Data!$C:$C,regional!G$3)</f>
        <v>0</v>
      </c>
      <c r="H24" s="17">
        <f>SUMIFS(Data!$F:$F,Data!$D:$D,regional!$B24,Data!$C:$C,regional!G$3)</f>
        <v>0</v>
      </c>
      <c r="I24" s="17">
        <f>SUMIFS(Data!$E:$E,Data!$D:$D,regional!$B24,Data!$C:$C,regional!I$3)</f>
        <v>0</v>
      </c>
      <c r="J24" s="17">
        <f>SUMIFS(Data!$F:$F,Data!$D:$D,regional!$B24,Data!$C:$C,regional!I$3)</f>
        <v>0</v>
      </c>
      <c r="K24" s="17">
        <f>SUMIFS(Data!$E:$E,Data!$D:$D,regional!$B24,Data!$C:$C,regional!K$3)</f>
        <v>0.8311891007929999</v>
      </c>
      <c r="L24" s="17">
        <f>SUMIFS(Data!$F:$F,Data!$D:$D,regional!$B24,Data!$C:$C,regional!K$3)</f>
        <v>0.83556424929999995</v>
      </c>
      <c r="M24" s="17">
        <f>SUMIFS(Data!$E:$E,Data!$D:$D,regional!$B24,Data!$C:$C,regional!M$3)</f>
        <v>0.42312948122970001</v>
      </c>
      <c r="N24" s="17">
        <f>SUMIFS(Data!$F:$F,Data!$D:$D,regional!$B24,Data!$C:$C,regional!M$3)</f>
        <v>0.43176477676500002</v>
      </c>
      <c r="O24" s="17">
        <f>SUMIFS(Data!$E:$E,Data!$D:$D,regional!$B24,Data!$C:$C,regional!O$3)</f>
        <v>1.3674572082717</v>
      </c>
      <c r="P24" s="17">
        <f>SUMIFS(Data!$F:$F,Data!$D:$D,regional!$B24,Data!$C:$C,regional!O$3)</f>
        <v>1.4394286402860001</v>
      </c>
      <c r="Q24" s="17">
        <f>SUMIFS(Data!$E:$E,Data!$D:$D,regional!$B24,Data!$C:$C,regional!Q$3)</f>
        <v>0.45156335060355907</v>
      </c>
      <c r="R24" s="17">
        <f>SUMIFS(Data!$F:$F,Data!$D:$D,regional!$B24,Data!$C:$C,regional!Q$3)</f>
        <v>0.47532984274058854</v>
      </c>
      <c r="S24" s="17">
        <f>SUMIFS(Data!$E:$E,Data!$D:$D,regional!$B24,Data!$C:$C,regional!S$3)</f>
        <v>1.25935893979532</v>
      </c>
      <c r="T24" s="17">
        <f>SUMIFS(Data!$F:$F,Data!$D:$D,regional!$B24,Data!$C:$C,regional!S$3)</f>
        <v>1.2983081853560001</v>
      </c>
      <c r="U24" s="17">
        <f>SUMIFS(Data!E:E,Data!D:D,regional!B24)</f>
        <v>4.3326980806932793</v>
      </c>
      <c r="V24" s="18">
        <f>SUMIFS(Data!F:F,Data!D:D,regional!B24)</f>
        <v>4.4803956944475889</v>
      </c>
    </row>
    <row r="25" spans="2:22" x14ac:dyDescent="0.25">
      <c r="B25" s="19" t="s">
        <v>37</v>
      </c>
      <c r="C25" s="17">
        <f>SUMIFS(Data!$E:$E,Data!$D:$D,regional!$B25,Data!$C:$C,regional!C$3)</f>
        <v>183.32598281566305</v>
      </c>
      <c r="D25" s="17">
        <f>SUMIFS(Data!$F:$F,Data!$D:$D,regional!$B25,Data!$C:$C,regional!C$3)</f>
        <v>188.9958585728485</v>
      </c>
      <c r="E25" s="17">
        <f>SUMIFS(Data!$E:$E,Data!$D:$D,regional!$B25,Data!$C:$C,regional!E$3)</f>
        <v>0</v>
      </c>
      <c r="F25" s="17">
        <f>SUMIFS(Data!$F:$F,Data!$D:$D,regional!$B25,Data!$C:$C,regional!E$3)</f>
        <v>0</v>
      </c>
      <c r="G25" s="17">
        <f>SUMIFS(Data!$E:$E,Data!$D:$D,regional!$B25,Data!$C:$C,regional!G$3)</f>
        <v>0</v>
      </c>
      <c r="H25" s="17">
        <f>SUMIFS(Data!$F:$F,Data!$D:$D,regional!$B25,Data!$C:$C,regional!G$3)</f>
        <v>0</v>
      </c>
      <c r="I25" s="17">
        <f>SUMIFS(Data!$E:$E,Data!$D:$D,regional!$B25,Data!$C:$C,regional!I$3)</f>
        <v>0</v>
      </c>
      <c r="J25" s="17">
        <f>SUMIFS(Data!$F:$F,Data!$D:$D,regional!$B25,Data!$C:$C,regional!I$3)</f>
        <v>0</v>
      </c>
      <c r="K25" s="17">
        <f>SUMIFS(Data!$E:$E,Data!$D:$D,regional!$B25,Data!$C:$C,regional!K$3)</f>
        <v>199.06194234466324</v>
      </c>
      <c r="L25" s="17">
        <f>SUMIFS(Data!$F:$F,Data!$D:$D,regional!$B25,Data!$C:$C,regional!K$3)</f>
        <v>209.53888667859289</v>
      </c>
      <c r="M25" s="17">
        <f>SUMIFS(Data!$E:$E,Data!$D:$D,regional!$B25,Data!$C:$C,regional!M$3)</f>
        <v>207.48458386801846</v>
      </c>
      <c r="N25" s="17">
        <f>SUMIFS(Data!$F:$F,Data!$D:$D,regional!$B25,Data!$C:$C,regional!M$3)</f>
        <v>205.43028105744401</v>
      </c>
      <c r="O25" s="17">
        <f>SUMIFS(Data!$E:$E,Data!$D:$D,regional!$B25,Data!$C:$C,regional!O$3)</f>
        <v>211.38775920810988</v>
      </c>
      <c r="P25" s="17">
        <f>SUMIFS(Data!$F:$F,Data!$D:$D,regional!$B25,Data!$C:$C,regional!O$3)</f>
        <v>215.70179511031623</v>
      </c>
      <c r="Q25" s="17">
        <f>SUMIFS(Data!$E:$E,Data!$D:$D,regional!$B25,Data!$C:$C,regional!Q$3)</f>
        <v>207.76230695180098</v>
      </c>
      <c r="R25" s="17">
        <f>SUMIFS(Data!$F:$F,Data!$D:$D,regional!$B25,Data!$C:$C,regional!Q$3)</f>
        <v>212.00235403244997</v>
      </c>
      <c r="S25" s="17">
        <f>SUMIFS(Data!$E:$E,Data!$D:$D,regional!$B25,Data!$C:$C,regional!S$3)</f>
        <v>225.59280092509979</v>
      </c>
      <c r="T25" s="17">
        <f>SUMIFS(Data!$F:$F,Data!$D:$D,regional!$B25,Data!$C:$C,regional!S$3)</f>
        <v>237.46610623694716</v>
      </c>
      <c r="U25" s="17">
        <f>SUMIFS(Data!E:E,Data!D:D,regional!B25)</f>
        <v>1234.6153761133555</v>
      </c>
      <c r="V25" s="18">
        <f>SUMIFS(Data!F:F,Data!D:D,regional!B25)</f>
        <v>1269.135281688599</v>
      </c>
    </row>
    <row r="26" spans="2:22" x14ac:dyDescent="0.25">
      <c r="B26" s="19" t="s">
        <v>38</v>
      </c>
      <c r="C26" s="17">
        <f>SUMIFS(Data!$E:$E,Data!$D:$D,regional!$B26,Data!$C:$C,regional!C$3)</f>
        <v>199.63137670704461</v>
      </c>
      <c r="D26" s="17">
        <f>SUMIFS(Data!$F:$F,Data!$D:$D,regional!$B26,Data!$C:$C,regional!C$3)</f>
        <v>210.13829127057329</v>
      </c>
      <c r="E26" s="17">
        <f>SUMIFS(Data!$E:$E,Data!$D:$D,regional!$B26,Data!$C:$C,regional!E$3)</f>
        <v>162.22866237568363</v>
      </c>
      <c r="F26" s="17">
        <f>SUMIFS(Data!$F:$F,Data!$D:$D,regional!$B26,Data!$C:$C,regional!E$3)</f>
        <v>167.24604368627178</v>
      </c>
      <c r="G26" s="17">
        <f>SUMIFS(Data!$E:$E,Data!$D:$D,regional!$B26,Data!$C:$C,regional!G$3)</f>
        <v>0</v>
      </c>
      <c r="H26" s="17">
        <f>SUMIFS(Data!$F:$F,Data!$D:$D,regional!$B26,Data!$C:$C,regional!G$3)</f>
        <v>0</v>
      </c>
      <c r="I26" s="17">
        <f>SUMIFS(Data!$E:$E,Data!$D:$D,regional!$B26,Data!$C:$C,regional!I$3)</f>
        <v>0</v>
      </c>
      <c r="J26" s="17">
        <f>SUMIFS(Data!$F:$F,Data!$D:$D,regional!$B26,Data!$C:$C,regional!I$3)</f>
        <v>0</v>
      </c>
      <c r="K26" s="17">
        <f>SUMIFS(Data!$E:$E,Data!$D:$D,regional!$B26,Data!$C:$C,regional!K$3)</f>
        <v>187.06106407953655</v>
      </c>
      <c r="L26" s="17">
        <f>SUMIFS(Data!$F:$F,Data!$D:$D,regional!$B26,Data!$C:$C,regional!K$3)</f>
        <v>190.87863681585364</v>
      </c>
      <c r="M26" s="17">
        <f>SUMIFS(Data!$E:$E,Data!$D:$D,regional!$B26,Data!$C:$C,regional!M$3)</f>
        <v>0</v>
      </c>
      <c r="N26" s="17">
        <f>SUMIFS(Data!$F:$F,Data!$D:$D,regional!$B26,Data!$C:$C,regional!M$3)</f>
        <v>0</v>
      </c>
      <c r="O26" s="17">
        <f>SUMIFS(Data!$E:$E,Data!$D:$D,regional!$B26,Data!$C:$C,regional!O$3)</f>
        <v>183.60706969905922</v>
      </c>
      <c r="P26" s="17">
        <f>SUMIFS(Data!$F:$F,Data!$D:$D,regional!$B26,Data!$C:$C,regional!O$3)</f>
        <v>181.78917791986061</v>
      </c>
      <c r="Q26" s="17">
        <f>SUMIFS(Data!$E:$E,Data!$D:$D,regional!$B26,Data!$C:$C,regional!Q$3)</f>
        <v>176.15371340434493</v>
      </c>
      <c r="R26" s="17">
        <f>SUMIFS(Data!$F:$F,Data!$D:$D,regional!$B26,Data!$C:$C,regional!Q$3)</f>
        <v>185.42496147825781</v>
      </c>
      <c r="S26" s="17">
        <f>SUMIFS(Data!$E:$E,Data!$D:$D,regional!$B26,Data!$C:$C,regional!S$3)</f>
        <v>183.85283215837296</v>
      </c>
      <c r="T26" s="17">
        <f>SUMIFS(Data!$F:$F,Data!$D:$D,regional!$B26,Data!$C:$C,regional!S$3)</f>
        <v>187.60493077384996</v>
      </c>
      <c r="U26" s="17">
        <f>SUMIFS(Data!E:E,Data!D:D,regional!B26)</f>
        <v>1092.534718424042</v>
      </c>
      <c r="V26" s="18">
        <f>SUMIFS(Data!F:F,Data!D:D,regional!B26)</f>
        <v>1123.082041944667</v>
      </c>
    </row>
    <row r="27" spans="2:22" x14ac:dyDescent="0.25">
      <c r="B27" s="19" t="s">
        <v>39</v>
      </c>
      <c r="C27" s="17">
        <f>SUMIFS(Data!$E:$E,Data!$D:$D,regional!$B27,Data!$C:$C,regional!C$3)</f>
        <v>72.023837006428991</v>
      </c>
      <c r="D27" s="17">
        <f>SUMIFS(Data!$F:$F,Data!$D:$D,regional!$B27,Data!$C:$C,regional!C$3)</f>
        <v>73.493711231049986</v>
      </c>
      <c r="E27" s="17">
        <f>SUMIFS(Data!$E:$E,Data!$D:$D,regional!$B27,Data!$C:$C,regional!E$3)</f>
        <v>78.205038065073921</v>
      </c>
      <c r="F27" s="17">
        <f>SUMIFS(Data!$F:$F,Data!$D:$D,regional!$B27,Data!$C:$C,regional!E$3)</f>
        <v>82.321092700077813</v>
      </c>
      <c r="G27" s="17">
        <f>SUMIFS(Data!$E:$E,Data!$D:$D,regional!$B27,Data!$C:$C,regional!G$3)</f>
        <v>63.552628477608742</v>
      </c>
      <c r="H27" s="17">
        <f>SUMIFS(Data!$F:$F,Data!$D:$D,regional!$B27,Data!$C:$C,regional!G$3)</f>
        <v>65.518173688256439</v>
      </c>
      <c r="I27" s="17">
        <f>SUMIFS(Data!$E:$E,Data!$D:$D,regional!$B27,Data!$C:$C,regional!I$3)</f>
        <v>0</v>
      </c>
      <c r="J27" s="17">
        <f>SUMIFS(Data!$F:$F,Data!$D:$D,regional!$B27,Data!$C:$C,regional!I$3)</f>
        <v>0</v>
      </c>
      <c r="K27" s="17">
        <f>SUMIFS(Data!$E:$E,Data!$D:$D,regional!$B27,Data!$C:$C,regional!K$3)</f>
        <v>71.927560244716304</v>
      </c>
      <c r="L27" s="17">
        <f>SUMIFS(Data!$F:$F,Data!$D:$D,regional!$B27,Data!$C:$C,regional!K$3)</f>
        <v>71.215406182887435</v>
      </c>
      <c r="M27" s="17">
        <f>SUMIFS(Data!$E:$E,Data!$D:$D,regional!$B27,Data!$C:$C,regional!M$3)</f>
        <v>0</v>
      </c>
      <c r="N27" s="17">
        <f>SUMIFS(Data!$F:$F,Data!$D:$D,regional!$B27,Data!$C:$C,regional!M$3)</f>
        <v>0</v>
      </c>
      <c r="O27" s="17">
        <f>SUMIFS(Data!$E:$E,Data!$D:$D,regional!$B27,Data!$C:$C,regional!O$3)</f>
        <v>69.007728591217926</v>
      </c>
      <c r="P27" s="17">
        <f>SUMIFS(Data!$F:$F,Data!$D:$D,regional!$B27,Data!$C:$C,regional!O$3)</f>
        <v>72.639714306545187</v>
      </c>
      <c r="Q27" s="17">
        <f>SUMIFS(Data!$E:$E,Data!$D:$D,regional!$B27,Data!$C:$C,regional!Q$3)</f>
        <v>73.280652962191169</v>
      </c>
      <c r="R27" s="17">
        <f>SUMIFS(Data!$F:$F,Data!$D:$D,regional!$B27,Data!$C:$C,regional!Q$3)</f>
        <v>74.776176492031809</v>
      </c>
      <c r="S27" s="17">
        <f>SUMIFS(Data!$E:$E,Data!$D:$D,regional!$B27,Data!$C:$C,regional!S$3)</f>
        <v>0</v>
      </c>
      <c r="T27" s="17">
        <f>SUMIFS(Data!$F:$F,Data!$D:$D,regional!$B27,Data!$C:$C,regional!S$3)</f>
        <v>0</v>
      </c>
      <c r="U27" s="17">
        <f>SUMIFS(Data!E:E,Data!D:D,regional!B27)</f>
        <v>427.99744534723709</v>
      </c>
      <c r="V27" s="18">
        <f>SUMIFS(Data!F:F,Data!D:D,regional!B27)</f>
        <v>439.96427460084868</v>
      </c>
    </row>
    <row r="28" spans="2:22" x14ac:dyDescent="0.25">
      <c r="B28" s="19" t="s">
        <v>40</v>
      </c>
      <c r="C28" s="17">
        <f>SUMIFS(Data!$E:$E,Data!$D:$D,regional!$B28,Data!$C:$C,regional!C$3)</f>
        <v>0</v>
      </c>
      <c r="D28" s="17">
        <f>SUMIFS(Data!$F:$F,Data!$D:$D,regional!$B28,Data!$C:$C,regional!C$3)</f>
        <v>0</v>
      </c>
      <c r="E28" s="17">
        <f>SUMIFS(Data!$E:$E,Data!$D:$D,regional!$B28,Data!$C:$C,regional!E$3)</f>
        <v>16.474281480712996</v>
      </c>
      <c r="F28" s="17">
        <f>SUMIFS(Data!$F:$F,Data!$D:$D,regional!$B28,Data!$C:$C,regional!E$3)</f>
        <v>16.810491306849997</v>
      </c>
      <c r="G28" s="17">
        <f>SUMIFS(Data!$E:$E,Data!$D:$D,regional!$B28,Data!$C:$C,regional!G$3)</f>
        <v>17.888130705656518</v>
      </c>
      <c r="H28" s="17">
        <f>SUMIFS(Data!$F:$F,Data!$D:$D,regional!$B28,Data!$C:$C,regional!G$3)</f>
        <v>18.829611269112124</v>
      </c>
      <c r="I28" s="17">
        <f>SUMIFS(Data!$E:$E,Data!$D:$D,regional!$B28,Data!$C:$C,regional!I$3)</f>
        <v>14.536630286523716</v>
      </c>
      <c r="J28" s="17">
        <f>SUMIFS(Data!$F:$F,Data!$D:$D,regional!$B28,Data!$C:$C,regional!I$3)</f>
        <v>14.986216790230635</v>
      </c>
      <c r="K28" s="17">
        <f>SUMIFS(Data!$E:$E,Data!$D:$D,regional!$B28,Data!$C:$C,regional!K$3)</f>
        <v>15.78439572797118</v>
      </c>
      <c r="L28" s="17">
        <f>SUMIFS(Data!$F:$F,Data!$D:$D,regional!$B28,Data!$C:$C,regional!K$3)</f>
        <v>16.6151533978644</v>
      </c>
      <c r="M28" s="17">
        <f>SUMIFS(Data!$E:$E,Data!$D:$D,regional!$B28,Data!$C:$C,regional!M$3)</f>
        <v>0</v>
      </c>
      <c r="N28" s="17">
        <f>SUMIFS(Data!$F:$F,Data!$D:$D,regional!$B28,Data!$C:$C,regional!M$3)</f>
        <v>0</v>
      </c>
      <c r="O28" s="17">
        <f>SUMIFS(Data!$E:$E,Data!$D:$D,regional!$B28,Data!$C:$C,regional!O$3)</f>
        <v>16.761757692551441</v>
      </c>
      <c r="P28" s="17">
        <f>SUMIFS(Data!$F:$F,Data!$D:$D,regional!$B28,Data!$C:$C,regional!O$3)</f>
        <v>17.103834380154531</v>
      </c>
      <c r="Q28" s="17">
        <f>SUMIFS(Data!$E:$E,Data!$D:$D,regional!$B28,Data!$C:$C,regional!Q$3)</f>
        <v>16.452259737101024</v>
      </c>
      <c r="R28" s="17">
        <f>SUMIFS(Data!$F:$F,Data!$D:$D,regional!$B28,Data!$C:$C,regional!Q$3)</f>
        <v>16.289366076337647</v>
      </c>
      <c r="S28" s="17">
        <f>SUMIFS(Data!$E:$E,Data!$D:$D,regional!$B28,Data!$C:$C,regional!S$3)</f>
        <v>0</v>
      </c>
      <c r="T28" s="17">
        <f>SUMIFS(Data!$F:$F,Data!$D:$D,regional!$B28,Data!$C:$C,regional!S$3)</f>
        <v>0</v>
      </c>
      <c r="U28" s="17">
        <f>SUMIFS(Data!E:E,Data!D:D,regional!B28)</f>
        <v>97.897455630516873</v>
      </c>
      <c r="V28" s="18">
        <f>SUMIFS(Data!F:F,Data!D:D,regional!B28)</f>
        <v>100.63467322054933</v>
      </c>
    </row>
    <row r="29" spans="2:22" x14ac:dyDescent="0.25">
      <c r="B29" s="19" t="s">
        <v>41</v>
      </c>
      <c r="C29" s="17">
        <f>SUMIFS(Data!$E:$E,Data!$D:$D,regional!$B29,Data!$C:$C,regional!C$3)</f>
        <v>0</v>
      </c>
      <c r="D29" s="17">
        <f>SUMIFS(Data!$F:$F,Data!$D:$D,regional!$B29,Data!$C:$C,regional!C$3)</f>
        <v>0</v>
      </c>
      <c r="E29" s="17">
        <f>SUMIFS(Data!$E:$E,Data!$D:$D,regional!$B29,Data!$C:$C,regional!E$3)</f>
        <v>0</v>
      </c>
      <c r="F29" s="17">
        <f>SUMIFS(Data!$F:$F,Data!$D:$D,regional!$B29,Data!$C:$C,regional!E$3)</f>
        <v>0</v>
      </c>
      <c r="G29" s="17">
        <f>SUMIFS(Data!$E:$E,Data!$D:$D,regional!$B29,Data!$C:$C,regional!G$3)</f>
        <v>1264.4820877317397</v>
      </c>
      <c r="H29" s="17">
        <f>SUMIFS(Data!$F:$F,Data!$D:$D,regional!$B29,Data!$C:$C,regional!G$3)</f>
        <v>1290.2878446242244</v>
      </c>
      <c r="I29" s="17">
        <f>SUMIFS(Data!$E:$E,Data!$D:$D,regional!$B29,Data!$C:$C,regional!I$3)</f>
        <v>1373.001965930222</v>
      </c>
      <c r="J29" s="17">
        <f>SUMIFS(Data!$F:$F,Data!$D:$D,regional!$B29,Data!$C:$C,regional!I$3)</f>
        <v>1445.2652272949706</v>
      </c>
      <c r="K29" s="17">
        <f>SUMIFS(Data!$E:$E,Data!$D:$D,regional!$B29,Data!$C:$C,regional!K$3)</f>
        <v>69</v>
      </c>
      <c r="L29" s="17">
        <f>SUMIFS(Data!$F:$F,Data!$D:$D,regional!$B29,Data!$C:$C,regional!K$3)</f>
        <v>114</v>
      </c>
      <c r="M29" s="17">
        <f>SUMIFS(Data!$E:$E,Data!$D:$D,regional!$B29,Data!$C:$C,regional!M$3)</f>
        <v>0</v>
      </c>
      <c r="N29" s="17">
        <f>SUMIFS(Data!$F:$F,Data!$D:$D,regional!$B29,Data!$C:$C,regional!M$3)</f>
        <v>0</v>
      </c>
      <c r="O29" s="17">
        <f>SUMIFS(Data!$E:$E,Data!$D:$D,regional!$B29,Data!$C:$C,regional!O$3)</f>
        <v>1262.791810655282</v>
      </c>
      <c r="P29" s="17">
        <f>SUMIFS(Data!$F:$F,Data!$D:$D,regional!$B29,Data!$C:$C,regional!O$3)</f>
        <v>1250.2889214408733</v>
      </c>
      <c r="Q29" s="17">
        <f>SUMIFS(Data!$E:$E,Data!$D:$D,regional!$B29,Data!$C:$C,regional!Q$3)</f>
        <v>1211.5299648762061</v>
      </c>
      <c r="R29" s="17">
        <f>SUMIFS(Data!$F:$F,Data!$D:$D,regional!$B29,Data!$C:$C,regional!Q$3)</f>
        <v>1275.2946998696907</v>
      </c>
      <c r="S29" s="17">
        <f>SUMIFS(Data!$E:$E,Data!$D:$D,regional!$B29,Data!$C:$C,regional!S$3)</f>
        <v>0</v>
      </c>
      <c r="T29" s="17">
        <f>SUMIFS(Data!$F:$F,Data!$D:$D,regional!$B29,Data!$C:$C,regional!S$3)</f>
        <v>0</v>
      </c>
      <c r="U29" s="17">
        <f>SUMIFS(Data!E:E,Data!D:D,regional!B29)</f>
        <v>5180.8058291934503</v>
      </c>
      <c r="V29" s="18">
        <f>SUMIFS(Data!F:F,Data!D:D,regional!B29)</f>
        <v>5375.1366932297587</v>
      </c>
    </row>
    <row r="30" spans="2:22" x14ac:dyDescent="0.25">
      <c r="B30" s="19" t="s">
        <v>42</v>
      </c>
      <c r="C30" s="17">
        <f>SUMIFS(Data!$E:$E,Data!$D:$D,regional!$B30,Data!$C:$C,regional!C$3)</f>
        <v>0</v>
      </c>
      <c r="D30" s="17">
        <f>SUMIFS(Data!$F:$F,Data!$D:$D,regional!$B30,Data!$C:$C,regional!C$3)</f>
        <v>0</v>
      </c>
      <c r="E30" s="17">
        <f>SUMIFS(Data!$E:$E,Data!$D:$D,regional!$B30,Data!$C:$C,regional!E$3)</f>
        <v>0</v>
      </c>
      <c r="F30" s="17">
        <f>SUMIFS(Data!$F:$F,Data!$D:$D,regional!$B30,Data!$C:$C,regional!E$3)</f>
        <v>0</v>
      </c>
      <c r="G30" s="17">
        <f>SUMIFS(Data!$E:$E,Data!$D:$D,regional!$B30,Data!$C:$C,regional!G$3)</f>
        <v>0</v>
      </c>
      <c r="H30" s="17">
        <f>SUMIFS(Data!$F:$F,Data!$D:$D,regional!$B30,Data!$C:$C,regional!G$3)</f>
        <v>0</v>
      </c>
      <c r="I30" s="17">
        <f>SUMIFS(Data!$E:$E,Data!$D:$D,regional!$B30,Data!$C:$C,regional!I$3)</f>
        <v>2056.4058803272751</v>
      </c>
      <c r="J30" s="17">
        <f>SUMIFS(Data!$F:$F,Data!$D:$D,regional!$B30,Data!$C:$C,regional!I$3)</f>
        <v>2098.3733472727299</v>
      </c>
      <c r="K30" s="17">
        <f>SUMIFS(Data!$E:$E,Data!$D:$D,regional!$B30,Data!$C:$C,regional!K$3)</f>
        <v>72.628727520066349</v>
      </c>
      <c r="L30" s="17">
        <f>SUMIFS(Data!$F:$F,Data!$D:$D,regional!$B30,Data!$C:$C,regional!K$3)</f>
        <v>74.202384562715508</v>
      </c>
      <c r="M30" s="17">
        <f>SUMIFS(Data!$E:$E,Data!$D:$D,regional!$B30,Data!$C:$C,regional!M$3)</f>
        <v>1814.5381354778924</v>
      </c>
      <c r="N30" s="17">
        <f>SUMIFS(Data!$F:$F,Data!$D:$D,regional!$B30,Data!$C:$C,regional!M$3)</f>
        <v>1870.6578716266933</v>
      </c>
      <c r="O30" s="17">
        <f>SUMIFS(Data!$E:$E,Data!$D:$D,regional!$B30,Data!$C:$C,regional!O$3)</f>
        <v>0</v>
      </c>
      <c r="P30" s="17">
        <f>SUMIFS(Data!$F:$F,Data!$D:$D,regional!$B30,Data!$C:$C,regional!O$3)</f>
        <v>0</v>
      </c>
      <c r="Q30" s="17">
        <f>SUMIFS(Data!$E:$E,Data!$D:$D,regional!$B30,Data!$C:$C,regional!Q$3)</f>
        <v>1944.1560194029062</v>
      </c>
      <c r="R30" s="17">
        <f>SUMIFS(Data!$F:$F,Data!$D:$D,regional!$B30,Data!$C:$C,regional!Q$3)</f>
        <v>1983.8326728601085</v>
      </c>
      <c r="S30" s="17">
        <f>SUMIFS(Data!$E:$E,Data!$D:$D,regional!$B30,Data!$C:$C,regional!S$3)</f>
        <v>1970.2907365285496</v>
      </c>
      <c r="T30" s="17">
        <f>SUMIFS(Data!$F:$F,Data!$D:$D,regional!$B30,Data!$C:$C,regional!S$3)</f>
        <v>2073.9902489774208</v>
      </c>
      <c r="U30" s="17">
        <f>SUMIFS(Data!E:E,Data!D:D,regional!B30)</f>
        <v>7858.0194992566903</v>
      </c>
      <c r="V30" s="18">
        <f>SUMIFS(Data!F:F,Data!D:D,regional!B30)</f>
        <v>8101.0565252996685</v>
      </c>
    </row>
    <row r="31" spans="2:22" x14ac:dyDescent="0.25">
      <c r="B31" s="19" t="s">
        <v>43</v>
      </c>
      <c r="C31" s="17">
        <f>SUMIFS(Data!$E:$E,Data!$D:$D,regional!$B31,Data!$C:$C,regional!C$3)</f>
        <v>1134.6469496529871</v>
      </c>
      <c r="D31" s="17">
        <f>SUMIFS(Data!$F:$F,Data!$D:$D,regional!$B31,Data!$C:$C,regional!C$3)</f>
        <v>1194.3652101610392</v>
      </c>
      <c r="E31" s="17">
        <f>SUMIFS(Data!$E:$E,Data!$D:$D,regional!$B31,Data!$C:$C,regional!E$3)</f>
        <v>0</v>
      </c>
      <c r="F31" s="17">
        <f>SUMIFS(Data!$F:$F,Data!$D:$D,regional!$B31,Data!$C:$C,regional!E$3)</f>
        <v>0</v>
      </c>
      <c r="G31" s="17">
        <f>SUMIFS(Data!$E:$E,Data!$D:$D,regional!$B31,Data!$C:$C,regional!G$3)</f>
        <v>0</v>
      </c>
      <c r="H31" s="17">
        <f>SUMIFS(Data!$F:$F,Data!$D:$D,regional!$B31,Data!$C:$C,regional!G$3)</f>
        <v>0</v>
      </c>
      <c r="I31" s="17">
        <f>SUMIFS(Data!$E:$E,Data!$D:$D,regional!$B31,Data!$C:$C,regional!I$3)</f>
        <v>0</v>
      </c>
      <c r="J31" s="17">
        <f>SUMIFS(Data!$F:$F,Data!$D:$D,regional!$B31,Data!$C:$C,regional!I$3)</f>
        <v>0</v>
      </c>
      <c r="K31" s="17">
        <f>SUMIFS(Data!$E:$E,Data!$D:$D,regional!$B31,Data!$C:$C,regional!K$3)</f>
        <v>69.791098059229682</v>
      </c>
      <c r="L31" s="17">
        <f>SUMIFS(Data!$F:$F,Data!$D:$D,regional!$B31,Data!$C:$C,regional!K$3)</f>
        <v>71.215406182887435</v>
      </c>
      <c r="M31" s="17">
        <f>SUMIFS(Data!$E:$E,Data!$D:$D,regional!$B31,Data!$C:$C,regional!M$3)</f>
        <v>1224.6400263460525</v>
      </c>
      <c r="N31" s="17">
        <f>SUMIFS(Data!$F:$F,Data!$D:$D,regional!$B31,Data!$C:$C,regional!M$3)</f>
        <v>1289.0947645747922</v>
      </c>
      <c r="O31" s="17">
        <f>SUMIFS(Data!$E:$E,Data!$D:$D,regional!$B31,Data!$C:$C,regional!O$3)</f>
        <v>1044.9524642624622</v>
      </c>
      <c r="P31" s="17">
        <f>SUMIFS(Data!$F:$F,Data!$D:$D,regional!$B31,Data!$C:$C,regional!O$3)</f>
        <v>1077.2705817138785</v>
      </c>
      <c r="Q31" s="17">
        <f>SUMIFS(Data!$E:$E,Data!$D:$D,regional!$B31,Data!$C:$C,regional!Q$3)</f>
        <v>1182.655747316323</v>
      </c>
      <c r="R31" s="17">
        <f>SUMIFS(Data!$F:$F,Data!$D:$D,regional!$B31,Data!$C:$C,regional!Q$3)</f>
        <v>1170.946284471607</v>
      </c>
      <c r="S31" s="17">
        <f>SUMIFS(Data!$E:$E,Data!$D:$D,regional!$B31,Data!$C:$C,regional!S$3)</f>
        <v>1119.5965428694169</v>
      </c>
      <c r="T31" s="17">
        <f>SUMIFS(Data!$F:$F,Data!$D:$D,regional!$B31,Data!$C:$C,regional!S$3)</f>
        <v>1142.4454519075682</v>
      </c>
      <c r="U31" s="17">
        <f>SUMIFS(Data!E:E,Data!D:D,regional!B31)</f>
        <v>5776.2828285064716</v>
      </c>
      <c r="V31" s="18">
        <f>SUMIFS(Data!F:F,Data!D:D,regional!B31)</f>
        <v>5945.3376990117731</v>
      </c>
    </row>
    <row r="32" spans="2:22" x14ac:dyDescent="0.25">
      <c r="B32" s="19" t="s">
        <v>44</v>
      </c>
      <c r="C32" s="17">
        <f>SUMIFS(Data!$E:$E,Data!$D:$D,regional!$B32,Data!$C:$C,regional!C$3)</f>
        <v>112.80119919435687</v>
      </c>
      <c r="D32" s="17">
        <f>SUMIFS(Data!$F:$F,Data!$D:$D,regional!$B32,Data!$C:$C,regional!C$3)</f>
        <v>115.10326448403762</v>
      </c>
      <c r="E32" s="17">
        <f>SUMIFS(Data!$E:$E,Data!$D:$D,regional!$B32,Data!$C:$C,regional!E$3)</f>
        <v>114.31755251320382</v>
      </c>
      <c r="F32" s="17">
        <f>SUMIFS(Data!$F:$F,Data!$D:$D,regional!$B32,Data!$C:$C,regional!E$3)</f>
        <v>120.33426580337245</v>
      </c>
      <c r="G32" s="17">
        <f>SUMIFS(Data!$E:$E,Data!$D:$D,regional!$B32,Data!$C:$C,regional!G$3)</f>
        <v>0</v>
      </c>
      <c r="H32" s="17">
        <f>SUMIFS(Data!$F:$F,Data!$D:$D,regional!$B32,Data!$C:$C,regional!G$3)</f>
        <v>0</v>
      </c>
      <c r="I32" s="17">
        <f>SUMIFS(Data!$E:$E,Data!$D:$D,regional!$B32,Data!$C:$C,regional!I$3)</f>
        <v>0</v>
      </c>
      <c r="J32" s="17">
        <f>SUMIFS(Data!$F:$F,Data!$D:$D,regional!$B32,Data!$C:$C,regional!I$3)</f>
        <v>0</v>
      </c>
      <c r="K32" s="17">
        <f>SUMIFS(Data!$E:$E,Data!$D:$D,regional!$B32,Data!$C:$C,regional!K$3)</f>
        <v>105.28068510091136</v>
      </c>
      <c r="L32" s="17">
        <f>SUMIFS(Data!$F:$F,Data!$D:$D,regional!$B32,Data!$C:$C,regional!K$3)</f>
        <v>108.53678876382614</v>
      </c>
      <c r="M32" s="17">
        <f>SUMIFS(Data!$E:$E,Data!$D:$D,regional!$B32,Data!$C:$C,regional!M$3)</f>
        <v>119.31400927508143</v>
      </c>
      <c r="N32" s="17">
        <f>SUMIFS(Data!$F:$F,Data!$D:$D,regional!$B32,Data!$C:$C,regional!M$3)</f>
        <v>121.74898905620555</v>
      </c>
      <c r="O32" s="17">
        <f>SUMIFS(Data!$E:$E,Data!$D:$D,regional!$B32,Data!$C:$C,regional!O$3)</f>
        <v>123.38450349194714</v>
      </c>
      <c r="P32" s="17">
        <f>SUMIFS(Data!$F:$F,Data!$D:$D,regional!$B32,Data!$C:$C,regional!O$3)</f>
        <v>129.87842472836542</v>
      </c>
      <c r="Q32" s="17">
        <f>SUMIFS(Data!$E:$E,Data!$D:$D,regional!$B32,Data!$C:$C,regional!Q$3)</f>
        <v>0</v>
      </c>
      <c r="R32" s="17">
        <f>SUMIFS(Data!$F:$F,Data!$D:$D,regional!$B32,Data!$C:$C,regional!Q$3)</f>
        <v>0</v>
      </c>
      <c r="S32" s="17">
        <f>SUMIFS(Data!$E:$E,Data!$D:$D,regional!$B32,Data!$C:$C,regional!S$3)</f>
        <v>119.15451809941781</v>
      </c>
      <c r="T32" s="17">
        <f>SUMIFS(Data!$F:$F,Data!$D:$D,regional!$B32,Data!$C:$C,regional!S$3)</f>
        <v>117.97477039546318</v>
      </c>
      <c r="U32" s="17">
        <f>SUMIFS(Data!E:E,Data!D:D,regional!B32)</f>
        <v>694.25246767491842</v>
      </c>
      <c r="V32" s="18">
        <f>SUMIFS(Data!F:F,Data!D:D,regional!B32)</f>
        <v>713.57650323127041</v>
      </c>
    </row>
    <row r="33" spans="2:22" x14ac:dyDescent="0.25">
      <c r="B33" s="19" t="s">
        <v>45</v>
      </c>
      <c r="C33" s="17">
        <f>SUMIFS(Data!$E:$E,Data!$D:$D,regional!$B33,Data!$C:$C,regional!C$3)</f>
        <v>213.10935186784954</v>
      </c>
      <c r="D33" s="17">
        <f>SUMIFS(Data!$F:$F,Data!$D:$D,regional!$B33,Data!$C:$C,regional!C$3)</f>
        <v>210.99935828499954</v>
      </c>
      <c r="E33" s="17">
        <f>SUMIFS(Data!$E:$E,Data!$D:$D,regional!$B33,Data!$C:$C,regional!E$3)</f>
        <v>201.74636122625583</v>
      </c>
      <c r="F33" s="17">
        <f>SUMIFS(Data!$F:$F,Data!$D:$D,regional!$B33,Data!$C:$C,regional!E$3)</f>
        <v>205.86363390434269</v>
      </c>
      <c r="G33" s="17">
        <f>SUMIFS(Data!$E:$E,Data!$D:$D,regional!$B33,Data!$C:$C,regional!G$3)</f>
        <v>204.45837817816454</v>
      </c>
      <c r="H33" s="17">
        <f>SUMIFS(Data!$F:$F,Data!$D:$D,regional!$B33,Data!$C:$C,regional!G$3)</f>
        <v>215.21934545069954</v>
      </c>
      <c r="I33" s="17">
        <f>SUMIFS(Data!$E:$E,Data!$D:$D,regional!$B33,Data!$C:$C,regional!I$3)</f>
        <v>0</v>
      </c>
      <c r="J33" s="17">
        <f>SUMIFS(Data!$F:$F,Data!$D:$D,regional!$B33,Data!$C:$C,regional!I$3)</f>
        <v>0</v>
      </c>
      <c r="K33" s="17">
        <f>SUMIFS(Data!$E:$E,Data!$D:$D,regional!$B33,Data!$C:$C,regional!K$3)</f>
        <v>220.67473385915818</v>
      </c>
      <c r="L33" s="17">
        <f>SUMIFS(Data!$F:$F,Data!$D:$D,regional!$B33,Data!$C:$C,regional!K$3)</f>
        <v>232.289193535956</v>
      </c>
      <c r="M33" s="17">
        <f>SUMIFS(Data!$E:$E,Data!$D:$D,regional!$B33,Data!$C:$C,regional!M$3)</f>
        <v>0</v>
      </c>
      <c r="N33" s="17">
        <f>SUMIFS(Data!$F:$F,Data!$D:$D,regional!$B33,Data!$C:$C,regional!M$3)</f>
        <v>0</v>
      </c>
      <c r="O33" s="17">
        <f>SUMIFS(Data!$E:$E,Data!$D:$D,regional!$B33,Data!$C:$C,regional!O$3)</f>
        <v>213.39460383828643</v>
      </c>
      <c r="P33" s="17">
        <f>SUMIFS(Data!$F:$F,Data!$D:$D,regional!$B33,Data!$C:$C,regional!O$3)</f>
        <v>217.7495957533535</v>
      </c>
      <c r="Q33" s="17">
        <f>SUMIFS(Data!$E:$E,Data!$D:$D,regional!$B33,Data!$C:$C,regional!Q$3)</f>
        <v>188.29582733353359</v>
      </c>
      <c r="R33" s="17">
        <f>SUMIFS(Data!$F:$F,Data!$D:$D,regional!$B33,Data!$C:$C,regional!Q$3)</f>
        <v>194.11940962219958</v>
      </c>
      <c r="S33" s="17">
        <f>SUMIFS(Data!$E:$E,Data!$D:$D,regional!$B33,Data!$C:$C,regional!S$3)</f>
        <v>0</v>
      </c>
      <c r="T33" s="17">
        <f>SUMIFS(Data!$F:$F,Data!$D:$D,regional!$B33,Data!$C:$C,regional!S$3)</f>
        <v>0</v>
      </c>
      <c r="U33" s="17">
        <f>SUMIFS(Data!E:E,Data!D:D,regional!B33)</f>
        <v>1241.6792563032482</v>
      </c>
      <c r="V33" s="18">
        <f>SUMIFS(Data!F:F,Data!D:D,regional!B33)</f>
        <v>1276.2405365515508</v>
      </c>
    </row>
    <row r="34" spans="2:22" x14ac:dyDescent="0.25">
      <c r="B34" s="19" t="s">
        <v>46</v>
      </c>
      <c r="C34" s="17">
        <f>SUMIFS(Data!$E:$E,Data!$D:$D,regional!$B34,Data!$C:$C,regional!C$3)</f>
        <v>0</v>
      </c>
      <c r="D34" s="17">
        <f>SUMIFS(Data!$F:$F,Data!$D:$D,regional!$B34,Data!$C:$C,regional!C$3)</f>
        <v>0</v>
      </c>
      <c r="E34" s="17">
        <f>SUMIFS(Data!$E:$E,Data!$D:$D,regional!$B34,Data!$C:$C,regional!E$3)</f>
        <v>473.29157052884176</v>
      </c>
      <c r="F34" s="17">
        <f>SUMIFS(Data!$F:$F,Data!$D:$D,regional!$B34,Data!$C:$C,regional!E$3)</f>
        <v>468.60551537509087</v>
      </c>
      <c r="G34" s="17">
        <f>SUMIFS(Data!$E:$E,Data!$D:$D,regional!$B34,Data!$C:$C,regional!G$3)</f>
        <v>448.05566398824396</v>
      </c>
      <c r="H34" s="17">
        <f>SUMIFS(Data!$F:$F,Data!$D:$D,regional!$B34,Data!$C:$C,regional!G$3)</f>
        <v>457.19965713086117</v>
      </c>
      <c r="I34" s="17">
        <f>SUMIFS(Data!$E:$E,Data!$D:$D,regional!$B34,Data!$C:$C,regional!I$3)</f>
        <v>454.07874439846307</v>
      </c>
      <c r="J34" s="17">
        <f>SUMIFS(Data!$F:$F,Data!$D:$D,regional!$B34,Data!$C:$C,regional!I$3)</f>
        <v>477.9776256825927</v>
      </c>
      <c r="K34" s="17">
        <f>SUMIFS(Data!$E:$E,Data!$D:$D,regional!$B34,Data!$C:$C,regional!K$3)</f>
        <v>473.92508262909092</v>
      </c>
      <c r="L34" s="17">
        <f>SUMIFS(Data!$F:$F,Data!$D:$D,regional!$B34,Data!$C:$C,regional!K$3)</f>
        <v>483.59702309090909</v>
      </c>
      <c r="M34" s="17">
        <f>SUMIFS(Data!$E:$E,Data!$D:$D,regional!$B34,Data!$C:$C,regional!M$3)</f>
        <v>0</v>
      </c>
      <c r="N34" s="17">
        <f>SUMIFS(Data!$F:$F,Data!$D:$D,regional!$B34,Data!$C:$C,regional!M$3)</f>
        <v>0</v>
      </c>
      <c r="O34" s="17">
        <f>SUMIFS(Data!$E:$E,Data!$D:$D,regional!$B34,Data!$C:$C,regional!O$3)</f>
        <v>418.18356192073111</v>
      </c>
      <c r="P34" s="17">
        <f>SUMIFS(Data!$F:$F,Data!$D:$D,regional!$B34,Data!$C:$C,regional!O$3)</f>
        <v>431.11707414508362</v>
      </c>
      <c r="Q34" s="17">
        <f>SUMIFS(Data!$E:$E,Data!$D:$D,regional!$B34,Data!$C:$C,regional!Q$3)</f>
        <v>490.09342128261568</v>
      </c>
      <c r="R34" s="17">
        <f>SUMIFS(Data!$F:$F,Data!$D:$D,regional!$B34,Data!$C:$C,regional!Q$3)</f>
        <v>515.88781187643758</v>
      </c>
      <c r="S34" s="17">
        <f>SUMIFS(Data!$E:$E,Data!$D:$D,regional!$B34,Data!$C:$C,regional!S$3)</f>
        <v>0</v>
      </c>
      <c r="T34" s="17">
        <f>SUMIFS(Data!$F:$F,Data!$D:$D,regional!$B34,Data!$C:$C,regional!S$3)</f>
        <v>0</v>
      </c>
      <c r="U34" s="17">
        <f>SUMIFS(Data!E:E,Data!D:D,regional!B34)</f>
        <v>2757.6280447479867</v>
      </c>
      <c r="V34" s="18">
        <f>SUMIFS(Data!F:F,Data!D:D,regional!B34)</f>
        <v>2834.3847073009752</v>
      </c>
    </row>
    <row r="35" spans="2:22" x14ac:dyDescent="0.25">
      <c r="B35" s="19" t="s">
        <v>47</v>
      </c>
      <c r="C35" s="17">
        <f>SUMIFS(Data!$E:$E,Data!$D:$D,regional!$B35,Data!$C:$C,regional!C$3)</f>
        <v>0</v>
      </c>
      <c r="D35" s="17">
        <f>SUMIFS(Data!$F:$F,Data!$D:$D,regional!$B35,Data!$C:$C,regional!C$3)</f>
        <v>0</v>
      </c>
      <c r="E35" s="17">
        <f>SUMIFS(Data!$E:$E,Data!$D:$D,regional!$B35,Data!$C:$C,regional!E$3)</f>
        <v>0</v>
      </c>
      <c r="F35" s="17">
        <f>SUMIFS(Data!$F:$F,Data!$D:$D,regional!$B35,Data!$C:$C,regional!E$3)</f>
        <v>0</v>
      </c>
      <c r="G35" s="17">
        <f>SUMIFS(Data!$E:$E,Data!$D:$D,regional!$B35,Data!$C:$C,regional!G$3)</f>
        <v>343.93797310173613</v>
      </c>
      <c r="H35" s="17">
        <f>SUMIFS(Data!$F:$F,Data!$D:$D,regional!$B35,Data!$C:$C,regional!G$3)</f>
        <v>340.53264663538232</v>
      </c>
      <c r="I35" s="17">
        <f>SUMIFS(Data!$E:$E,Data!$D:$D,regional!$B35,Data!$C:$C,regional!I$3)</f>
        <v>325.59920037595163</v>
      </c>
      <c r="J35" s="17">
        <f>SUMIFS(Data!$F:$F,Data!$D:$D,regional!$B35,Data!$C:$C,regional!I$3)</f>
        <v>332.24408201627716</v>
      </c>
      <c r="K35" s="17">
        <f>SUMIFS(Data!$E:$E,Data!$D:$D,regional!$B35,Data!$C:$C,regional!K$3)</f>
        <v>633.86746844710069</v>
      </c>
      <c r="L35" s="17">
        <f>SUMIFS(Data!$F:$F,Data!$D:$D,regional!$B35,Data!$C:$C,regional!K$3)</f>
        <v>660.63333447264176</v>
      </c>
      <c r="M35" s="17">
        <f>SUMIFS(Data!$E:$E,Data!$D:$D,regional!$B35,Data!$C:$C,regional!M$3)</f>
        <v>0</v>
      </c>
      <c r="N35" s="17">
        <f>SUMIFS(Data!$F:$F,Data!$D:$D,regional!$B35,Data!$C:$C,regional!M$3)</f>
        <v>0</v>
      </c>
      <c r="O35" s="17">
        <f>SUMIFS(Data!$E:$E,Data!$D:$D,regional!$B35,Data!$C:$C,regional!O$3)</f>
        <v>356.14777114684773</v>
      </c>
      <c r="P35" s="17">
        <f>SUMIFS(Data!$F:$F,Data!$D:$D,regional!$B35,Data!$C:$C,regional!O$3)</f>
        <v>374.89239068089239</v>
      </c>
      <c r="Q35" s="17">
        <f>SUMIFS(Data!$E:$E,Data!$D:$D,regional!$B35,Data!$C:$C,regional!Q$3)</f>
        <v>344.39834231442171</v>
      </c>
      <c r="R35" s="17">
        <f>SUMIFS(Data!$F:$F,Data!$D:$D,regional!$B35,Data!$C:$C,regional!Q$3)</f>
        <v>351.42687991267525</v>
      </c>
      <c r="S35" s="17">
        <f>SUMIFS(Data!$E:$E,Data!$D:$D,regional!$B35,Data!$C:$C,regional!S$3)</f>
        <v>0</v>
      </c>
      <c r="T35" s="17">
        <f>SUMIFS(Data!$F:$F,Data!$D:$D,regional!$B35,Data!$C:$C,regional!S$3)</f>
        <v>0</v>
      </c>
      <c r="U35" s="17">
        <f>SUMIFS(Data!E:E,Data!D:D,regional!B35)</f>
        <v>2003.9507553860581</v>
      </c>
      <c r="V35" s="18">
        <f>SUMIFS(Data!F:F,Data!D:D,regional!B35)</f>
        <v>2059.7293337178689</v>
      </c>
    </row>
    <row r="36" spans="2:22" x14ac:dyDescent="0.25">
      <c r="B36" s="19" t="s">
        <v>48</v>
      </c>
      <c r="C36" s="17">
        <f>SUMIFS(Data!$E:$E,Data!$D:$D,regional!$B36,Data!$C:$C,regional!C$3)</f>
        <v>0</v>
      </c>
      <c r="D36" s="17">
        <f>SUMIFS(Data!$F:$F,Data!$D:$D,regional!$B36,Data!$C:$C,regional!C$3)</f>
        <v>0</v>
      </c>
      <c r="E36" s="17">
        <f>SUMIFS(Data!$E:$E,Data!$D:$D,regional!$B36,Data!$C:$C,regional!E$3)</f>
        <v>0</v>
      </c>
      <c r="F36" s="17">
        <f>SUMIFS(Data!$F:$F,Data!$D:$D,regional!$B36,Data!$C:$C,regional!E$3)</f>
        <v>0</v>
      </c>
      <c r="G36" s="17">
        <f>SUMIFS(Data!$E:$E,Data!$D:$D,regional!$B36,Data!$C:$C,regional!G$3)</f>
        <v>0</v>
      </c>
      <c r="H36" s="17">
        <f>SUMIFS(Data!$F:$F,Data!$D:$D,regional!$B36,Data!$C:$C,regional!G$3)</f>
        <v>0</v>
      </c>
      <c r="I36" s="17">
        <f>SUMIFS(Data!$E:$E,Data!$D:$D,regional!$B36,Data!$C:$C,regional!I$3)</f>
        <v>27.036133345906666</v>
      </c>
      <c r="J36" s="17">
        <f>SUMIFS(Data!$F:$F,Data!$D:$D,regional!$B36,Data!$C:$C,regional!I$3)</f>
        <v>26.768448857333333</v>
      </c>
      <c r="K36" s="17">
        <f>SUMIFS(Data!$E:$E,Data!$D:$D,regional!$B36,Data!$C:$C,regional!K$3)</f>
        <v>53.590482795589274</v>
      </c>
      <c r="L36" s="17">
        <f>SUMIFS(Data!$F:$F,Data!$D:$D,regional!$B36,Data!$C:$C,regional!K$3)</f>
        <v>55.586290159184109</v>
      </c>
      <c r="M36" s="17">
        <f>SUMIFS(Data!$E:$E,Data!$D:$D,regional!$B36,Data!$C:$C,regional!M$3)</f>
        <v>25.938626942755999</v>
      </c>
      <c r="N36" s="17">
        <f>SUMIFS(Data!$F:$F,Data!$D:$D,regional!$B36,Data!$C:$C,regional!M$3)</f>
        <v>27.30381783448</v>
      </c>
      <c r="O36" s="17">
        <f>SUMIFS(Data!$E:$E,Data!$D:$D,regional!$B36,Data!$C:$C,regional!O$3)</f>
        <v>27.07232185777778</v>
      </c>
      <c r="P36" s="17">
        <f>SUMIFS(Data!$F:$F,Data!$D:$D,regional!$B36,Data!$C:$C,regional!O$3)</f>
        <v>27.624818222222224</v>
      </c>
      <c r="Q36" s="17">
        <f>SUMIFS(Data!$E:$E,Data!$D:$D,regional!$B36,Data!$C:$C,regional!Q$3)</f>
        <v>23.888163760284264</v>
      </c>
      <c r="R36" s="17">
        <f>SUMIFS(Data!$F:$F,Data!$D:$D,regional!$B36,Data!$C:$C,regional!Q$3)</f>
        <v>24.626972948746666</v>
      </c>
      <c r="S36" s="17">
        <f>SUMIFS(Data!$E:$E,Data!$D:$D,regional!$B36,Data!$C:$C,regional!S$3)</f>
        <v>0</v>
      </c>
      <c r="T36" s="17">
        <f>SUMIFS(Data!$F:$F,Data!$D:$D,regional!$B36,Data!$C:$C,regional!S$3)</f>
        <v>0</v>
      </c>
      <c r="U36" s="17">
        <f>SUMIFS(Data!E:E,Data!D:D,regional!B36)</f>
        <v>157.52572870231398</v>
      </c>
      <c r="V36" s="18">
        <f>SUMIFS(Data!F:F,Data!D:D,regional!B36)</f>
        <v>161.91034802196634</v>
      </c>
    </row>
    <row r="37" spans="2:22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2"/>
    </row>
    <row r="38" spans="2:22" x14ac:dyDescent="0.25">
      <c r="B38"/>
      <c r="I38"/>
      <c r="J38"/>
    </row>
    <row r="39" spans="2:22" x14ac:dyDescent="0.25">
      <c r="B39"/>
      <c r="I39"/>
      <c r="J39"/>
    </row>
    <row r="40" spans="2:22" x14ac:dyDescent="0.25">
      <c r="B40"/>
      <c r="I40"/>
      <c r="J40"/>
    </row>
    <row r="41" spans="2:22" x14ac:dyDescent="0.25">
      <c r="B41"/>
      <c r="I41"/>
      <c r="J41"/>
    </row>
    <row r="42" spans="2:22" x14ac:dyDescent="0.25">
      <c r="B42"/>
      <c r="I42"/>
      <c r="J42"/>
    </row>
    <row r="43" spans="2:22" x14ac:dyDescent="0.25">
      <c r="B43"/>
      <c r="I43"/>
      <c r="J43"/>
    </row>
    <row r="44" spans="2:22" x14ac:dyDescent="0.25">
      <c r="B44"/>
      <c r="I44"/>
      <c r="J44"/>
    </row>
    <row r="45" spans="2:22" x14ac:dyDescent="0.25">
      <c r="B45"/>
      <c r="I45"/>
      <c r="J45"/>
    </row>
    <row r="46" spans="2:22" x14ac:dyDescent="0.25">
      <c r="B46"/>
      <c r="I46"/>
      <c r="J46"/>
    </row>
    <row r="47" spans="2:22" x14ac:dyDescent="0.25">
      <c r="B47"/>
      <c r="I47"/>
      <c r="J47"/>
    </row>
    <row r="48" spans="2:22" x14ac:dyDescent="0.25">
      <c r="B48"/>
      <c r="I48"/>
      <c r="J48"/>
    </row>
    <row r="49" spans="2:10" x14ac:dyDescent="0.25">
      <c r="B49"/>
      <c r="I49"/>
      <c r="J49"/>
    </row>
    <row r="50" spans="2:10" x14ac:dyDescent="0.25">
      <c r="B50"/>
      <c r="I50"/>
      <c r="J50"/>
    </row>
    <row r="51" spans="2:10" x14ac:dyDescent="0.25">
      <c r="B51"/>
      <c r="I51"/>
      <c r="J51"/>
    </row>
    <row r="52" spans="2:10" x14ac:dyDescent="0.25">
      <c r="B52"/>
      <c r="I52"/>
      <c r="J52"/>
    </row>
    <row r="53" spans="2:10" x14ac:dyDescent="0.25">
      <c r="B53"/>
      <c r="I53"/>
      <c r="J53"/>
    </row>
    <row r="54" spans="2:10" x14ac:dyDescent="0.25">
      <c r="B54"/>
      <c r="I54"/>
      <c r="J54"/>
    </row>
    <row r="55" spans="2:10" x14ac:dyDescent="0.25">
      <c r="B55"/>
      <c r="I55"/>
      <c r="J55"/>
    </row>
    <row r="56" spans="2:10" x14ac:dyDescent="0.25">
      <c r="B56"/>
      <c r="I56"/>
      <c r="J56"/>
    </row>
    <row r="57" spans="2:10" x14ac:dyDescent="0.25">
      <c r="B57"/>
      <c r="I57"/>
      <c r="J57"/>
    </row>
    <row r="58" spans="2:10" x14ac:dyDescent="0.25">
      <c r="B58"/>
      <c r="I58"/>
      <c r="J58"/>
    </row>
    <row r="59" spans="2:10" x14ac:dyDescent="0.25">
      <c r="B59"/>
      <c r="I59"/>
      <c r="J59"/>
    </row>
    <row r="60" spans="2:10" x14ac:dyDescent="0.25">
      <c r="B60"/>
      <c r="I60"/>
      <c r="J60"/>
    </row>
    <row r="61" spans="2:10" x14ac:dyDescent="0.25">
      <c r="B61"/>
      <c r="I61"/>
      <c r="J61"/>
    </row>
    <row r="62" spans="2:10" x14ac:dyDescent="0.25">
      <c r="B62"/>
      <c r="I62"/>
      <c r="J62"/>
    </row>
    <row r="63" spans="2:10" x14ac:dyDescent="0.25">
      <c r="B63"/>
      <c r="I63"/>
      <c r="J63"/>
    </row>
    <row r="64" spans="2:10" x14ac:dyDescent="0.25">
      <c r="B64"/>
      <c r="I64"/>
      <c r="J64"/>
    </row>
    <row r="65" spans="2:10" x14ac:dyDescent="0.25">
      <c r="B65"/>
      <c r="I65"/>
      <c r="J65"/>
    </row>
    <row r="66" spans="2:10" x14ac:dyDescent="0.25">
      <c r="B66"/>
      <c r="I66"/>
      <c r="J66"/>
    </row>
    <row r="67" spans="2:10" x14ac:dyDescent="0.25">
      <c r="B67"/>
      <c r="I67"/>
      <c r="J67"/>
    </row>
    <row r="68" spans="2:10" x14ac:dyDescent="0.25">
      <c r="B68"/>
      <c r="I68"/>
      <c r="J68"/>
    </row>
    <row r="69" spans="2:10" x14ac:dyDescent="0.25">
      <c r="B69"/>
      <c r="I69"/>
      <c r="J69"/>
    </row>
    <row r="70" spans="2:10" x14ac:dyDescent="0.25">
      <c r="B70"/>
      <c r="I70"/>
      <c r="J70"/>
    </row>
    <row r="71" spans="2:10" x14ac:dyDescent="0.25">
      <c r="B71"/>
      <c r="I71"/>
      <c r="J71"/>
    </row>
    <row r="72" spans="2:10" x14ac:dyDescent="0.25">
      <c r="B72"/>
      <c r="I72"/>
      <c r="J72"/>
    </row>
    <row r="73" spans="2:10" x14ac:dyDescent="0.25">
      <c r="B73"/>
      <c r="I73"/>
      <c r="J73"/>
    </row>
    <row r="74" spans="2:10" x14ac:dyDescent="0.25">
      <c r="B74"/>
      <c r="I74"/>
      <c r="J74"/>
    </row>
    <row r="75" spans="2:10" x14ac:dyDescent="0.25">
      <c r="B75"/>
      <c r="I75"/>
      <c r="J75"/>
    </row>
    <row r="76" spans="2:10" x14ac:dyDescent="0.25">
      <c r="B76"/>
      <c r="I76"/>
      <c r="J76"/>
    </row>
    <row r="77" spans="2:10" x14ac:dyDescent="0.25">
      <c r="B77"/>
      <c r="I77"/>
      <c r="J77"/>
    </row>
    <row r="78" spans="2:10" x14ac:dyDescent="0.25">
      <c r="B78"/>
      <c r="I78"/>
      <c r="J78"/>
    </row>
    <row r="79" spans="2:10" x14ac:dyDescent="0.25">
      <c r="B79"/>
      <c r="I79"/>
      <c r="J79"/>
    </row>
    <row r="80" spans="2:10" x14ac:dyDescent="0.25">
      <c r="B80"/>
      <c r="I80"/>
      <c r="J80"/>
    </row>
    <row r="81" spans="2:10" x14ac:dyDescent="0.25">
      <c r="B81"/>
      <c r="I81"/>
      <c r="J81"/>
    </row>
    <row r="82" spans="2:10" x14ac:dyDescent="0.25">
      <c r="B82"/>
      <c r="I82"/>
      <c r="J82"/>
    </row>
    <row r="83" spans="2:10" x14ac:dyDescent="0.25">
      <c r="B83"/>
      <c r="I83"/>
      <c r="J83"/>
    </row>
    <row r="84" spans="2:10" x14ac:dyDescent="0.25">
      <c r="B84"/>
      <c r="I84"/>
      <c r="J84"/>
    </row>
    <row r="85" spans="2:10" x14ac:dyDescent="0.25">
      <c r="B85"/>
      <c r="I85"/>
      <c r="J85"/>
    </row>
    <row r="86" spans="2:10" x14ac:dyDescent="0.25">
      <c r="B86"/>
      <c r="I86"/>
      <c r="J86"/>
    </row>
    <row r="87" spans="2:10" x14ac:dyDescent="0.25">
      <c r="B87"/>
      <c r="I87"/>
      <c r="J87"/>
    </row>
    <row r="88" spans="2:10" x14ac:dyDescent="0.25">
      <c r="B88"/>
      <c r="I88"/>
      <c r="J88"/>
    </row>
    <row r="89" spans="2:10" x14ac:dyDescent="0.25">
      <c r="B89"/>
      <c r="I89"/>
      <c r="J89"/>
    </row>
    <row r="90" spans="2:10" x14ac:dyDescent="0.25">
      <c r="B90"/>
      <c r="I90"/>
      <c r="J90"/>
    </row>
    <row r="91" spans="2:10" x14ac:dyDescent="0.25">
      <c r="B91"/>
      <c r="I91"/>
      <c r="J91"/>
    </row>
    <row r="92" spans="2:10" x14ac:dyDescent="0.25">
      <c r="B92"/>
      <c r="I92"/>
      <c r="J92"/>
    </row>
    <row r="93" spans="2:10" x14ac:dyDescent="0.25">
      <c r="B93"/>
      <c r="I93"/>
      <c r="J93"/>
    </row>
    <row r="94" spans="2:10" x14ac:dyDescent="0.25">
      <c r="B94"/>
      <c r="I94"/>
      <c r="J94"/>
    </row>
    <row r="95" spans="2:10" x14ac:dyDescent="0.25">
      <c r="B95"/>
      <c r="I95"/>
      <c r="J95"/>
    </row>
    <row r="96" spans="2:10" x14ac:dyDescent="0.25">
      <c r="B96"/>
      <c r="I96"/>
      <c r="J96"/>
    </row>
    <row r="97" spans="2:10" x14ac:dyDescent="0.25">
      <c r="B97"/>
      <c r="I97"/>
      <c r="J97"/>
    </row>
    <row r="98" spans="2:10" x14ac:dyDescent="0.25">
      <c r="B98"/>
      <c r="I98"/>
      <c r="J98"/>
    </row>
    <row r="99" spans="2:10" x14ac:dyDescent="0.25">
      <c r="B99"/>
      <c r="I99"/>
      <c r="J99"/>
    </row>
    <row r="100" spans="2:10" x14ac:dyDescent="0.25">
      <c r="B100"/>
      <c r="I100"/>
      <c r="J100"/>
    </row>
    <row r="101" spans="2:10" x14ac:dyDescent="0.25">
      <c r="B101"/>
      <c r="I101"/>
      <c r="J101"/>
    </row>
    <row r="102" spans="2:10" x14ac:dyDescent="0.25">
      <c r="B102"/>
      <c r="I102"/>
      <c r="J102"/>
    </row>
    <row r="103" spans="2:10" x14ac:dyDescent="0.25">
      <c r="B103"/>
      <c r="I103"/>
      <c r="J103"/>
    </row>
    <row r="104" spans="2:10" x14ac:dyDescent="0.25">
      <c r="B104"/>
      <c r="I104"/>
      <c r="J104"/>
    </row>
    <row r="105" spans="2:10" x14ac:dyDescent="0.25">
      <c r="B105"/>
      <c r="I105"/>
      <c r="J105"/>
    </row>
    <row r="106" spans="2:10" x14ac:dyDescent="0.25">
      <c r="B106"/>
      <c r="I106"/>
      <c r="J106"/>
    </row>
    <row r="107" spans="2:10" x14ac:dyDescent="0.25">
      <c r="B107"/>
      <c r="I107"/>
      <c r="J107"/>
    </row>
    <row r="108" spans="2:10" x14ac:dyDescent="0.25">
      <c r="B108"/>
      <c r="I108"/>
      <c r="J108"/>
    </row>
    <row r="109" spans="2:10" x14ac:dyDescent="0.25">
      <c r="B109"/>
      <c r="I109"/>
      <c r="J109"/>
    </row>
    <row r="110" spans="2:10" x14ac:dyDescent="0.25">
      <c r="B110"/>
      <c r="I110"/>
      <c r="J110"/>
    </row>
    <row r="111" spans="2:10" x14ac:dyDescent="0.25">
      <c r="B111"/>
      <c r="I111"/>
      <c r="J111"/>
    </row>
    <row r="112" spans="2:10" x14ac:dyDescent="0.25">
      <c r="B112"/>
      <c r="I112"/>
      <c r="J112"/>
    </row>
    <row r="113" spans="2:10" x14ac:dyDescent="0.25">
      <c r="B113"/>
      <c r="I113"/>
      <c r="J113"/>
    </row>
    <row r="114" spans="2:10" x14ac:dyDescent="0.25">
      <c r="B114"/>
      <c r="I114"/>
      <c r="J114"/>
    </row>
    <row r="115" spans="2:10" x14ac:dyDescent="0.25">
      <c r="B115"/>
      <c r="I115"/>
      <c r="J115"/>
    </row>
    <row r="116" spans="2:10" x14ac:dyDescent="0.25">
      <c r="B116"/>
      <c r="I116"/>
      <c r="J116"/>
    </row>
    <row r="117" spans="2:10" x14ac:dyDescent="0.25">
      <c r="B117"/>
      <c r="I117"/>
      <c r="J117"/>
    </row>
    <row r="118" spans="2:10" x14ac:dyDescent="0.25">
      <c r="B118"/>
      <c r="I118"/>
      <c r="J118"/>
    </row>
    <row r="119" spans="2:10" x14ac:dyDescent="0.25">
      <c r="B119"/>
      <c r="I119"/>
      <c r="J119"/>
    </row>
    <row r="120" spans="2:10" x14ac:dyDescent="0.25">
      <c r="B120"/>
      <c r="I120"/>
      <c r="J120"/>
    </row>
    <row r="121" spans="2:10" x14ac:dyDescent="0.25">
      <c r="B121"/>
      <c r="I121"/>
      <c r="J121"/>
    </row>
    <row r="122" spans="2:10" x14ac:dyDescent="0.25">
      <c r="B122"/>
      <c r="I122"/>
      <c r="J122"/>
    </row>
    <row r="123" spans="2:10" x14ac:dyDescent="0.25">
      <c r="B123"/>
      <c r="I123"/>
      <c r="J123"/>
    </row>
    <row r="124" spans="2:10" x14ac:dyDescent="0.25">
      <c r="B124"/>
      <c r="I124"/>
      <c r="J124"/>
    </row>
    <row r="125" spans="2:10" x14ac:dyDescent="0.25">
      <c r="B125"/>
      <c r="I125"/>
      <c r="J125"/>
    </row>
    <row r="126" spans="2:10" x14ac:dyDescent="0.25">
      <c r="B126"/>
      <c r="I126"/>
      <c r="J126"/>
    </row>
    <row r="127" spans="2:10" x14ac:dyDescent="0.25">
      <c r="B127"/>
      <c r="I127"/>
      <c r="J127"/>
    </row>
    <row r="128" spans="2:10" x14ac:dyDescent="0.25">
      <c r="B128"/>
      <c r="I128"/>
      <c r="J128"/>
    </row>
    <row r="129" spans="2:10" x14ac:dyDescent="0.25">
      <c r="B129"/>
      <c r="I129"/>
      <c r="J129"/>
    </row>
    <row r="130" spans="2:10" x14ac:dyDescent="0.25">
      <c r="B130"/>
      <c r="I130"/>
      <c r="J130"/>
    </row>
    <row r="131" spans="2:10" x14ac:dyDescent="0.25">
      <c r="B131"/>
      <c r="I131"/>
      <c r="J131"/>
    </row>
    <row r="132" spans="2:10" x14ac:dyDescent="0.25">
      <c r="B132"/>
      <c r="I132"/>
      <c r="J132"/>
    </row>
    <row r="133" spans="2:10" x14ac:dyDescent="0.25">
      <c r="B133"/>
      <c r="I133"/>
      <c r="J133"/>
    </row>
    <row r="134" spans="2:10" x14ac:dyDescent="0.25">
      <c r="B134"/>
      <c r="I134"/>
      <c r="J134"/>
    </row>
    <row r="135" spans="2:10" x14ac:dyDescent="0.25">
      <c r="B135"/>
      <c r="I135"/>
      <c r="J135"/>
    </row>
    <row r="136" spans="2:10" x14ac:dyDescent="0.25">
      <c r="B136"/>
      <c r="I136"/>
      <c r="J136"/>
    </row>
    <row r="137" spans="2:10" x14ac:dyDescent="0.25">
      <c r="B137"/>
      <c r="I137"/>
      <c r="J137"/>
    </row>
    <row r="138" spans="2:10" x14ac:dyDescent="0.25">
      <c r="B138"/>
      <c r="I138"/>
      <c r="J138"/>
    </row>
    <row r="139" spans="2:10" x14ac:dyDescent="0.25">
      <c r="B139"/>
      <c r="I139"/>
      <c r="J139"/>
    </row>
    <row r="140" spans="2:10" x14ac:dyDescent="0.25">
      <c r="B140"/>
      <c r="I140"/>
      <c r="J140"/>
    </row>
    <row r="141" spans="2:10" x14ac:dyDescent="0.25">
      <c r="B141"/>
      <c r="I141"/>
      <c r="J141"/>
    </row>
    <row r="142" spans="2:10" x14ac:dyDescent="0.25">
      <c r="B142"/>
      <c r="I142"/>
      <c r="J142"/>
    </row>
    <row r="143" spans="2:10" x14ac:dyDescent="0.25">
      <c r="B143"/>
      <c r="I143"/>
      <c r="J143"/>
    </row>
    <row r="144" spans="2:10" x14ac:dyDescent="0.25">
      <c r="B144"/>
      <c r="I144"/>
      <c r="J144"/>
    </row>
    <row r="145" spans="2:10" x14ac:dyDescent="0.25">
      <c r="B145"/>
      <c r="I145"/>
      <c r="J145"/>
    </row>
    <row r="146" spans="2:10" x14ac:dyDescent="0.25">
      <c r="B146"/>
      <c r="I146"/>
      <c r="J146"/>
    </row>
    <row r="147" spans="2:10" x14ac:dyDescent="0.25">
      <c r="B147"/>
      <c r="I147"/>
      <c r="J147"/>
    </row>
    <row r="148" spans="2:10" x14ac:dyDescent="0.25">
      <c r="B148"/>
      <c r="I148"/>
      <c r="J148"/>
    </row>
    <row r="149" spans="2:10" x14ac:dyDescent="0.25">
      <c r="B149"/>
      <c r="I149"/>
      <c r="J149"/>
    </row>
    <row r="150" spans="2:10" x14ac:dyDescent="0.25">
      <c r="B150"/>
      <c r="I150"/>
      <c r="J150"/>
    </row>
    <row r="151" spans="2:10" x14ac:dyDescent="0.25">
      <c r="B151"/>
      <c r="I151"/>
      <c r="J151"/>
    </row>
    <row r="152" spans="2:10" x14ac:dyDescent="0.25">
      <c r="B152"/>
      <c r="I152"/>
      <c r="J152"/>
    </row>
    <row r="153" spans="2:10" x14ac:dyDescent="0.25">
      <c r="B153"/>
      <c r="I153"/>
      <c r="J153"/>
    </row>
    <row r="154" spans="2:10" x14ac:dyDescent="0.25">
      <c r="B154"/>
      <c r="I154"/>
      <c r="J154"/>
    </row>
    <row r="155" spans="2:10" x14ac:dyDescent="0.25">
      <c r="B155"/>
      <c r="I155"/>
      <c r="J155"/>
    </row>
    <row r="156" spans="2:10" x14ac:dyDescent="0.25">
      <c r="B156"/>
      <c r="I156"/>
      <c r="J156"/>
    </row>
    <row r="157" spans="2:10" x14ac:dyDescent="0.25">
      <c r="B157"/>
      <c r="I157"/>
      <c r="J157"/>
    </row>
    <row r="158" spans="2:10" x14ac:dyDescent="0.25">
      <c r="B158"/>
      <c r="I158"/>
      <c r="J158"/>
    </row>
    <row r="159" spans="2:10" x14ac:dyDescent="0.25">
      <c r="B159"/>
      <c r="I159"/>
      <c r="J159"/>
    </row>
    <row r="160" spans="2:10" x14ac:dyDescent="0.25">
      <c r="B160"/>
      <c r="I160"/>
      <c r="J160"/>
    </row>
    <row r="161" spans="2:10" x14ac:dyDescent="0.25">
      <c r="B161"/>
      <c r="I161"/>
      <c r="J161"/>
    </row>
    <row r="162" spans="2:10" x14ac:dyDescent="0.25">
      <c r="B162"/>
      <c r="I162"/>
      <c r="J162"/>
    </row>
    <row r="163" spans="2:10" x14ac:dyDescent="0.25">
      <c r="B163"/>
      <c r="I163"/>
      <c r="J163"/>
    </row>
    <row r="164" spans="2:10" x14ac:dyDescent="0.25">
      <c r="B164"/>
      <c r="I164"/>
      <c r="J164"/>
    </row>
    <row r="165" spans="2:10" x14ac:dyDescent="0.25">
      <c r="B165"/>
      <c r="I165"/>
      <c r="J165"/>
    </row>
    <row r="166" spans="2:10" x14ac:dyDescent="0.25">
      <c r="B166"/>
      <c r="I166"/>
      <c r="J166"/>
    </row>
    <row r="167" spans="2:10" x14ac:dyDescent="0.25">
      <c r="B167"/>
      <c r="I167"/>
      <c r="J167"/>
    </row>
    <row r="168" spans="2:10" x14ac:dyDescent="0.25">
      <c r="B168"/>
      <c r="I168"/>
      <c r="J168"/>
    </row>
    <row r="169" spans="2:10" x14ac:dyDescent="0.25">
      <c r="B169"/>
      <c r="I169"/>
      <c r="J169"/>
    </row>
    <row r="170" spans="2:10" x14ac:dyDescent="0.25">
      <c r="B170"/>
      <c r="I170"/>
      <c r="J170"/>
    </row>
    <row r="171" spans="2:10" x14ac:dyDescent="0.25">
      <c r="B171"/>
      <c r="I171"/>
      <c r="J171"/>
    </row>
    <row r="172" spans="2:10" x14ac:dyDescent="0.25">
      <c r="B172"/>
      <c r="I172"/>
      <c r="J172"/>
    </row>
    <row r="173" spans="2:10" x14ac:dyDescent="0.25">
      <c r="B173"/>
      <c r="I173"/>
      <c r="J173"/>
    </row>
    <row r="174" spans="2:10" x14ac:dyDescent="0.25">
      <c r="B174"/>
      <c r="I174"/>
      <c r="J174"/>
    </row>
    <row r="175" spans="2:10" x14ac:dyDescent="0.25">
      <c r="B175"/>
      <c r="I175"/>
      <c r="J175"/>
    </row>
    <row r="176" spans="2:10" x14ac:dyDescent="0.25">
      <c r="B176"/>
      <c r="I176"/>
      <c r="J176"/>
    </row>
    <row r="177" spans="2:10" x14ac:dyDescent="0.25">
      <c r="B177"/>
      <c r="I177"/>
      <c r="J177"/>
    </row>
    <row r="178" spans="2:10" x14ac:dyDescent="0.25">
      <c r="B178"/>
      <c r="I178"/>
      <c r="J178"/>
    </row>
    <row r="179" spans="2:10" x14ac:dyDescent="0.25">
      <c r="B179"/>
      <c r="I179"/>
      <c r="J179"/>
    </row>
    <row r="180" spans="2:10" x14ac:dyDescent="0.25">
      <c r="B180"/>
      <c r="I180"/>
      <c r="J180"/>
    </row>
    <row r="181" spans="2:10" x14ac:dyDescent="0.25">
      <c r="B181"/>
      <c r="I181"/>
      <c r="J181"/>
    </row>
    <row r="182" spans="2:10" x14ac:dyDescent="0.25">
      <c r="B182"/>
      <c r="I182"/>
      <c r="J182"/>
    </row>
    <row r="183" spans="2:10" x14ac:dyDescent="0.25">
      <c r="B183"/>
      <c r="I183"/>
      <c r="J183"/>
    </row>
    <row r="184" spans="2:10" x14ac:dyDescent="0.25">
      <c r="B184"/>
      <c r="I184"/>
      <c r="J184"/>
    </row>
    <row r="185" spans="2:10" x14ac:dyDescent="0.25">
      <c r="B185"/>
      <c r="I185"/>
      <c r="J185"/>
    </row>
    <row r="186" spans="2:10" x14ac:dyDescent="0.25">
      <c r="B186"/>
      <c r="I186"/>
      <c r="J186"/>
    </row>
    <row r="187" spans="2:10" x14ac:dyDescent="0.25">
      <c r="B187"/>
      <c r="I187"/>
      <c r="J187"/>
    </row>
    <row r="188" spans="2:10" x14ac:dyDescent="0.25">
      <c r="B188"/>
      <c r="I188"/>
      <c r="J188"/>
    </row>
    <row r="189" spans="2:10" x14ac:dyDescent="0.25">
      <c r="B189"/>
      <c r="I189"/>
      <c r="J189"/>
    </row>
    <row r="190" spans="2:10" x14ac:dyDescent="0.25">
      <c r="B190"/>
      <c r="I190"/>
      <c r="J190"/>
    </row>
    <row r="191" spans="2:10" x14ac:dyDescent="0.25">
      <c r="B191"/>
      <c r="I191"/>
      <c r="J191"/>
    </row>
    <row r="192" spans="2:10" x14ac:dyDescent="0.25">
      <c r="B192"/>
      <c r="I192"/>
      <c r="J192"/>
    </row>
    <row r="193" spans="2:10" x14ac:dyDescent="0.25">
      <c r="B193"/>
      <c r="I193"/>
      <c r="J193"/>
    </row>
    <row r="194" spans="2:10" x14ac:dyDescent="0.25">
      <c r="B194"/>
      <c r="I194"/>
      <c r="J194"/>
    </row>
    <row r="195" spans="2:10" x14ac:dyDescent="0.25">
      <c r="B195"/>
      <c r="I195"/>
      <c r="J195"/>
    </row>
    <row r="196" spans="2:10" x14ac:dyDescent="0.25">
      <c r="B196"/>
      <c r="I196"/>
      <c r="J196"/>
    </row>
    <row r="197" spans="2:10" x14ac:dyDescent="0.25">
      <c r="B197"/>
      <c r="I197"/>
      <c r="J197"/>
    </row>
    <row r="198" spans="2:10" x14ac:dyDescent="0.25">
      <c r="B198"/>
      <c r="I198"/>
      <c r="J198"/>
    </row>
    <row r="199" spans="2:10" x14ac:dyDescent="0.25">
      <c r="B199"/>
      <c r="I199"/>
      <c r="J199"/>
    </row>
    <row r="200" spans="2:10" x14ac:dyDescent="0.25">
      <c r="B200"/>
      <c r="I200"/>
      <c r="J200"/>
    </row>
    <row r="201" spans="2:10" x14ac:dyDescent="0.25">
      <c r="B201"/>
      <c r="I201"/>
      <c r="J201"/>
    </row>
    <row r="202" spans="2:10" x14ac:dyDescent="0.25">
      <c r="B202"/>
      <c r="I202"/>
      <c r="J202"/>
    </row>
    <row r="203" spans="2:10" x14ac:dyDescent="0.25">
      <c r="B203"/>
      <c r="I203"/>
      <c r="J203"/>
    </row>
    <row r="204" spans="2:10" x14ac:dyDescent="0.25">
      <c r="B204"/>
      <c r="I204"/>
      <c r="J204"/>
    </row>
    <row r="205" spans="2:10" x14ac:dyDescent="0.25">
      <c r="B205"/>
      <c r="I205"/>
      <c r="J205"/>
    </row>
    <row r="206" spans="2:10" x14ac:dyDescent="0.25">
      <c r="B206"/>
      <c r="I206"/>
      <c r="J206"/>
    </row>
    <row r="207" spans="2:10" x14ac:dyDescent="0.25">
      <c r="B207"/>
      <c r="I207"/>
      <c r="J207"/>
    </row>
    <row r="208" spans="2:10" x14ac:dyDescent="0.25">
      <c r="B208"/>
      <c r="I208"/>
      <c r="J208"/>
    </row>
    <row r="209" spans="2:10" x14ac:dyDescent="0.25">
      <c r="B209"/>
      <c r="I209"/>
      <c r="J209"/>
    </row>
    <row r="210" spans="2:10" x14ac:dyDescent="0.25">
      <c r="B210"/>
      <c r="I210"/>
      <c r="J210"/>
    </row>
    <row r="211" spans="2:10" x14ac:dyDescent="0.25">
      <c r="B211"/>
      <c r="I211"/>
      <c r="J211"/>
    </row>
    <row r="212" spans="2:10" x14ac:dyDescent="0.25">
      <c r="B212"/>
      <c r="I212"/>
      <c r="J212"/>
    </row>
    <row r="213" spans="2:10" x14ac:dyDescent="0.25">
      <c r="I213"/>
      <c r="J213"/>
    </row>
    <row r="214" spans="2:10" x14ac:dyDescent="0.25">
      <c r="I214"/>
      <c r="J214"/>
    </row>
    <row r="215" spans="2:10" x14ac:dyDescent="0.25">
      <c r="I215"/>
      <c r="J215"/>
    </row>
  </sheetData>
  <mergeCells count="10"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Home</vt:lpstr>
      <vt:lpstr>Monthly-client</vt:lpstr>
      <vt:lpstr>Region-client</vt:lpstr>
      <vt:lpstr>monthly-regional</vt:lpstr>
      <vt:lpstr>quarter-region</vt:lpstr>
      <vt:lpstr>Data</vt:lpstr>
      <vt:lpstr>chartdata</vt:lpstr>
      <vt:lpstr>regional</vt:lpstr>
      <vt:lpstr>Choose</vt:lpstr>
      <vt:lpstr>Country</vt:lpstr>
      <vt:lpstr>Month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Smallman</dc:creator>
  <cp:lastModifiedBy>Himanshu Sharma</cp:lastModifiedBy>
  <dcterms:created xsi:type="dcterms:W3CDTF">2014-02-27T07:58:34Z</dcterms:created>
  <dcterms:modified xsi:type="dcterms:W3CDTF">2018-03-09T05:41:41Z</dcterms:modified>
</cp:coreProperties>
</file>