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tgers\CompandGraphicalAppliedStatistics486_2016\Lecture 3\"/>
    </mc:Choice>
  </mc:AlternateContent>
  <xr:revisionPtr revIDLastSave="0" documentId="13_ncr:1_{128EBBBE-B48C-4610-A5AA-2301F0CCA1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E20" i="1"/>
  <c r="D20" i="1"/>
  <c r="E18" i="1"/>
  <c r="D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18" i="1" l="1"/>
  <c r="D23" i="1" s="1"/>
  <c r="J18" i="1"/>
  <c r="D24" i="1" s="1"/>
  <c r="G18" i="1"/>
  <c r="D22" i="1" s="1"/>
  <c r="H22" i="1" l="1"/>
  <c r="H23" i="1" s="1"/>
  <c r="L16" i="1" s="1"/>
  <c r="N16" i="1" s="1"/>
  <c r="P16" i="1" s="1"/>
  <c r="L14" i="1" l="1"/>
  <c r="N14" i="1" s="1"/>
  <c r="P14" i="1" s="1"/>
  <c r="L3" i="1"/>
  <c r="N3" i="1" s="1"/>
  <c r="L17" i="1"/>
  <c r="N17" i="1" s="1"/>
  <c r="P17" i="1" s="1"/>
  <c r="L11" i="1"/>
  <c r="N11" i="1" s="1"/>
  <c r="P11" i="1" s="1"/>
  <c r="L15" i="1"/>
  <c r="N15" i="1" s="1"/>
  <c r="P15" i="1" s="1"/>
  <c r="L13" i="1"/>
  <c r="N13" i="1" s="1"/>
  <c r="P13" i="1" s="1"/>
  <c r="L12" i="1"/>
  <c r="N12" i="1" s="1"/>
  <c r="P12" i="1" s="1"/>
  <c r="L5" i="1"/>
  <c r="N5" i="1" s="1"/>
  <c r="P5" i="1" s="1"/>
  <c r="L6" i="1"/>
  <c r="N6" i="1" s="1"/>
  <c r="P6" i="1" s="1"/>
  <c r="L7" i="1"/>
  <c r="N7" i="1" s="1"/>
  <c r="P7" i="1" s="1"/>
  <c r="L9" i="1"/>
  <c r="N9" i="1" s="1"/>
  <c r="P9" i="1" s="1"/>
  <c r="L10" i="1"/>
  <c r="N10" i="1" s="1"/>
  <c r="P10" i="1" s="1"/>
  <c r="L4" i="1"/>
  <c r="N4" i="1" s="1"/>
  <c r="P4" i="1" s="1"/>
  <c r="L8" i="1"/>
  <c r="N8" i="1" s="1"/>
  <c r="P8" i="1" s="1"/>
  <c r="L18" i="1" l="1"/>
  <c r="P3" i="1"/>
  <c r="P18" i="1" s="1"/>
  <c r="K22" i="1" s="1"/>
  <c r="K23" i="1" s="1"/>
  <c r="N18" i="1"/>
</calcChain>
</file>

<file path=xl/sharedStrings.xml><?xml version="1.0" encoding="utf-8"?>
<sst xmlns="http://schemas.openxmlformats.org/spreadsheetml/2006/main" count="35" uniqueCount="35">
  <si>
    <t>x</t>
  </si>
  <si>
    <t>y</t>
  </si>
  <si>
    <t>x**2</t>
  </si>
  <si>
    <t>Sum</t>
  </si>
  <si>
    <t>y**2</t>
  </si>
  <si>
    <t>Mean</t>
  </si>
  <si>
    <t>x*y</t>
  </si>
  <si>
    <t>Sxx</t>
  </si>
  <si>
    <t>Syy</t>
  </si>
  <si>
    <t>Sxy</t>
  </si>
  <si>
    <t>b1</t>
  </si>
  <si>
    <t>b0</t>
  </si>
  <si>
    <t>yhat</t>
  </si>
  <si>
    <t>e</t>
  </si>
  <si>
    <t>obs #</t>
  </si>
  <si>
    <t>e**2</t>
  </si>
  <si>
    <t>SSE</t>
  </si>
  <si>
    <t>MSE</t>
  </si>
  <si>
    <t>Country</t>
  </si>
  <si>
    <t>Bahrain</t>
  </si>
  <si>
    <t>Poland</t>
  </si>
  <si>
    <t>Uruguay</t>
  </si>
  <si>
    <t>Bulgaria</t>
  </si>
  <si>
    <t>Brazil</t>
  </si>
  <si>
    <t>Ukraine</t>
  </si>
  <si>
    <t>Dominican Republic</t>
  </si>
  <si>
    <t>Moldova</t>
  </si>
  <si>
    <t>India</t>
  </si>
  <si>
    <t>Madagascar</t>
  </si>
  <si>
    <t>Nepal</t>
  </si>
  <si>
    <t>Tanzania</t>
  </si>
  <si>
    <t>Uganda</t>
  </si>
  <si>
    <t>Zambia</t>
  </si>
  <si>
    <t>Ethiopia</t>
  </si>
  <si>
    <t>Example of Regression Calculations Performed:  X=Internet Usage per 100 families     Y=Human 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</si>
</sst>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Example!$D$3:$D$16</c:f>
              <c:numCache>
                <c:formatCode>0.0</c:formatCode>
                <c:ptCount val="14"/>
                <c:pt idx="0">
                  <c:v>21.3</c:v>
                </c:pt>
                <c:pt idx="1">
                  <c:v>26.2</c:v>
                </c:pt>
                <c:pt idx="2">
                  <c:v>14.3</c:v>
                </c:pt>
                <c:pt idx="3">
                  <c:v>20.6</c:v>
                </c:pt>
                <c:pt idx="4">
                  <c:v>19.5</c:v>
                </c:pt>
                <c:pt idx="5">
                  <c:v>9.6999999999999993</c:v>
                </c:pt>
                <c:pt idx="6">
                  <c:v>16.899999999999999</c:v>
                </c:pt>
                <c:pt idx="7">
                  <c:v>9.6</c:v>
                </c:pt>
                <c:pt idx="8">
                  <c:v>5.5</c:v>
                </c:pt>
                <c:pt idx="9">
                  <c:v>0.5</c:v>
                </c:pt>
                <c:pt idx="10">
                  <c:v>0.4</c:v>
                </c:pt>
                <c:pt idx="11">
                  <c:v>0.9</c:v>
                </c:pt>
                <c:pt idx="12">
                  <c:v>1.7</c:v>
                </c:pt>
                <c:pt idx="13">
                  <c:v>2</c:v>
                </c:pt>
              </c:numCache>
            </c:numRef>
          </c:xVal>
          <c:yVal>
            <c:numRef>
              <c:f>Example!$E$3:$E$16</c:f>
              <c:numCache>
                <c:formatCode>0.000</c:formatCode>
                <c:ptCount val="14"/>
                <c:pt idx="0">
                  <c:v>0.86599999999999999</c:v>
                </c:pt>
                <c:pt idx="1">
                  <c:v>0.87</c:v>
                </c:pt>
                <c:pt idx="2">
                  <c:v>0.85199999999999998</c:v>
                </c:pt>
                <c:pt idx="3">
                  <c:v>0.82399999999999995</c:v>
                </c:pt>
                <c:pt idx="4">
                  <c:v>0.8</c:v>
                </c:pt>
                <c:pt idx="5">
                  <c:v>0.78800000000000003</c:v>
                </c:pt>
                <c:pt idx="6">
                  <c:v>0.79900000000000004</c:v>
                </c:pt>
                <c:pt idx="7">
                  <c:v>0.70799999999999996</c:v>
                </c:pt>
                <c:pt idx="8">
                  <c:v>0.61899999999999999</c:v>
                </c:pt>
                <c:pt idx="9">
                  <c:v>0.53300000000000003</c:v>
                </c:pt>
                <c:pt idx="10">
                  <c:v>0.53400000000000003</c:v>
                </c:pt>
                <c:pt idx="11">
                  <c:v>0.46700000000000003</c:v>
                </c:pt>
                <c:pt idx="12">
                  <c:v>0.505</c:v>
                </c:pt>
                <c:pt idx="13">
                  <c:v>0.434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6-4BCF-B9E5-89E19589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71104"/>
        <c:axId val="128669568"/>
      </c:scatterChart>
      <c:valAx>
        <c:axId val="1286711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Internet Usage per 100 Families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8669568"/>
        <c:crosses val="autoZero"/>
        <c:crossBetween val="midCat"/>
      </c:valAx>
      <c:valAx>
        <c:axId val="128669568"/>
        <c:scaling>
          <c:orientation val="minMax"/>
        </c:scaling>
        <c:delete val="0"/>
        <c:axPos val="l"/>
        <c:majorGridlines/>
        <c:min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Human Development Index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8671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20</xdr:row>
      <xdr:rowOff>19049</xdr:rowOff>
    </xdr:from>
    <xdr:to>
      <xdr:col>21</xdr:col>
      <xdr:colOff>571500</xdr:colOff>
      <xdr:row>43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R2" sqref="R2"/>
    </sheetView>
  </sheetViews>
  <sheetFormatPr defaultRowHeight="13.2" x14ac:dyDescent="0.25"/>
  <cols>
    <col min="3" max="3" width="29.5546875" customWidth="1"/>
    <col min="8" max="8" width="11.5546875" customWidth="1"/>
    <col min="10" max="10" width="11.6640625" customWidth="1"/>
  </cols>
  <sheetData>
    <row r="1" spans="1:16" s="1" customFormat="1" x14ac:dyDescent="0.25">
      <c r="A1" s="1" t="s">
        <v>34</v>
      </c>
    </row>
    <row r="2" spans="1:16" s="2" customFormat="1" x14ac:dyDescent="0.25">
      <c r="B2" s="2" t="s">
        <v>14</v>
      </c>
      <c r="C2" s="4" t="s">
        <v>18</v>
      </c>
      <c r="D2" s="3" t="s">
        <v>0</v>
      </c>
      <c r="E2" s="3" t="s">
        <v>1</v>
      </c>
      <c r="G2" s="2" t="s">
        <v>2</v>
      </c>
      <c r="H2" s="2" t="s">
        <v>4</v>
      </c>
      <c r="J2" s="2" t="s">
        <v>6</v>
      </c>
      <c r="L2" s="2" t="s">
        <v>12</v>
      </c>
      <c r="N2" s="2" t="s">
        <v>13</v>
      </c>
      <c r="P2" s="2" t="s">
        <v>15</v>
      </c>
    </row>
    <row r="3" spans="1:16" x14ac:dyDescent="0.25">
      <c r="B3">
        <v>1</v>
      </c>
      <c r="C3" t="s">
        <v>19</v>
      </c>
      <c r="D3" s="5">
        <v>21.3</v>
      </c>
      <c r="E3" s="6">
        <v>0.86599999999999999</v>
      </c>
      <c r="G3" s="7">
        <f>D3*D3</f>
        <v>453.69000000000005</v>
      </c>
      <c r="H3" s="8">
        <f>E3*E3</f>
        <v>0.74995599999999996</v>
      </c>
      <c r="J3">
        <f>D3*E3</f>
        <v>18.445800000000002</v>
      </c>
      <c r="L3">
        <f>H23 + (H22*D3)</f>
        <v>0.86494102214197821</v>
      </c>
      <c r="N3">
        <f>E3-L3</f>
        <v>1.0589778580217812E-3</v>
      </c>
      <c r="P3">
        <f>N3*N3</f>
        <v>1.1214341037803999E-6</v>
      </c>
    </row>
    <row r="4" spans="1:16" x14ac:dyDescent="0.25">
      <c r="B4">
        <v>2</v>
      </c>
      <c r="C4" t="s">
        <v>20</v>
      </c>
      <c r="D4" s="5">
        <v>26.2</v>
      </c>
      <c r="E4" s="6">
        <v>0.87</v>
      </c>
      <c r="G4" s="7">
        <f t="shared" ref="G4:G17" si="0">D4*D4</f>
        <v>686.43999999999994</v>
      </c>
      <c r="H4" s="8">
        <f t="shared" ref="H4:H17" si="1">E4*E4</f>
        <v>0.75690000000000002</v>
      </c>
      <c r="J4">
        <f t="shared" ref="J4:J17" si="2">D4*E4</f>
        <v>22.794</v>
      </c>
      <c r="L4">
        <f>H23 + (H22*D4)</f>
        <v>0.95042084075205691</v>
      </c>
      <c r="N4">
        <f t="shared" ref="N4:N17" si="3">E4-L4</f>
        <v>-8.042084075205691E-2</v>
      </c>
      <c r="P4">
        <f t="shared" ref="P4:P17" si="4">N4*N4</f>
        <v>6.4675116272676974E-3</v>
      </c>
    </row>
    <row r="5" spans="1:16" x14ac:dyDescent="0.25">
      <c r="B5">
        <v>3</v>
      </c>
      <c r="C5" t="s">
        <v>21</v>
      </c>
      <c r="D5" s="5">
        <v>14.3</v>
      </c>
      <c r="E5" s="6">
        <v>0.85199999999999998</v>
      </c>
      <c r="G5" s="7">
        <f t="shared" si="0"/>
        <v>204.49</v>
      </c>
      <c r="H5" s="8">
        <f t="shared" si="1"/>
        <v>0.72590399999999999</v>
      </c>
      <c r="J5">
        <f t="shared" si="2"/>
        <v>12.1836</v>
      </c>
      <c r="L5">
        <f>H23 + (H22*D5)</f>
        <v>0.7428269955561515</v>
      </c>
      <c r="N5">
        <f t="shared" si="3"/>
        <v>0.10917300444384848</v>
      </c>
      <c r="P5">
        <f t="shared" si="4"/>
        <v>1.1918744899296559E-2</v>
      </c>
    </row>
    <row r="6" spans="1:16" x14ac:dyDescent="0.25">
      <c r="B6">
        <v>4</v>
      </c>
      <c r="C6" t="s">
        <v>22</v>
      </c>
      <c r="D6" s="5">
        <v>20.6</v>
      </c>
      <c r="E6" s="6">
        <v>0.82399999999999995</v>
      </c>
      <c r="G6" s="7">
        <f t="shared" si="0"/>
        <v>424.36000000000007</v>
      </c>
      <c r="H6" s="8">
        <f t="shared" si="1"/>
        <v>0.67897599999999991</v>
      </c>
      <c r="J6">
        <f t="shared" si="2"/>
        <v>16.974399999999999</v>
      </c>
      <c r="L6">
        <f>H23 + (H22*D6)</f>
        <v>0.85272961948339554</v>
      </c>
      <c r="N6">
        <f t="shared" si="3"/>
        <v>-2.8729619483395585E-2</v>
      </c>
      <c r="P6">
        <f t="shared" si="4"/>
        <v>8.253910356607032E-4</v>
      </c>
    </row>
    <row r="7" spans="1:16" x14ac:dyDescent="0.25">
      <c r="B7">
        <v>5</v>
      </c>
      <c r="C7" t="s">
        <v>23</v>
      </c>
      <c r="D7" s="5">
        <v>19.5</v>
      </c>
      <c r="E7" s="6">
        <v>0.8</v>
      </c>
      <c r="G7" s="7">
        <f t="shared" si="0"/>
        <v>380.25</v>
      </c>
      <c r="H7" s="8">
        <f t="shared" si="1"/>
        <v>0.64000000000000012</v>
      </c>
      <c r="J7">
        <f t="shared" si="2"/>
        <v>15.600000000000001</v>
      </c>
      <c r="L7">
        <f>H23 + (H22*D7)</f>
        <v>0.83354027244847995</v>
      </c>
      <c r="N7">
        <f t="shared" si="3"/>
        <v>-3.3540272448479902E-2</v>
      </c>
      <c r="P7">
        <f t="shared" si="4"/>
        <v>1.1249498759182601E-3</v>
      </c>
    </row>
    <row r="8" spans="1:16" x14ac:dyDescent="0.25">
      <c r="B8">
        <v>6</v>
      </c>
      <c r="C8" t="s">
        <v>24</v>
      </c>
      <c r="D8" s="5">
        <v>9.6999999999999993</v>
      </c>
      <c r="E8" s="6">
        <v>0.78800000000000003</v>
      </c>
      <c r="G8" s="7">
        <f t="shared" si="0"/>
        <v>94.089999999999989</v>
      </c>
      <c r="H8" s="8">
        <f t="shared" si="1"/>
        <v>0.62094400000000005</v>
      </c>
      <c r="J8">
        <f t="shared" si="2"/>
        <v>7.6436000000000002</v>
      </c>
      <c r="L8">
        <f>H23 + (H22*D8)</f>
        <v>0.66258063522832256</v>
      </c>
      <c r="N8">
        <f t="shared" si="3"/>
        <v>0.12541936477167748</v>
      </c>
      <c r="P8">
        <f t="shared" si="4"/>
        <v>1.5730017059731094E-2</v>
      </c>
    </row>
    <row r="9" spans="1:16" x14ac:dyDescent="0.25">
      <c r="B9">
        <v>7</v>
      </c>
      <c r="C9" t="s">
        <v>25</v>
      </c>
      <c r="D9" s="5">
        <v>16.899999999999999</v>
      </c>
      <c r="E9" s="6">
        <v>0.79900000000000004</v>
      </c>
      <c r="G9" s="7">
        <f t="shared" si="0"/>
        <v>285.60999999999996</v>
      </c>
      <c r="H9" s="8">
        <f t="shared" si="1"/>
        <v>0.63840100000000011</v>
      </c>
      <c r="J9">
        <f t="shared" si="2"/>
        <v>13.5031</v>
      </c>
      <c r="L9">
        <f>H23 + (H22*D9)</f>
        <v>0.78818363400231573</v>
      </c>
      <c r="N9">
        <f t="shared" si="3"/>
        <v>1.0816365997684319E-2</v>
      </c>
      <c r="P9">
        <f t="shared" si="4"/>
        <v>1.1699377339586148E-4</v>
      </c>
    </row>
    <row r="10" spans="1:16" x14ac:dyDescent="0.25">
      <c r="B10">
        <v>8</v>
      </c>
      <c r="C10" t="s">
        <v>26</v>
      </c>
      <c r="D10" s="5">
        <v>9.6</v>
      </c>
      <c r="E10" s="6">
        <v>0.70799999999999996</v>
      </c>
      <c r="G10" s="7">
        <f t="shared" si="0"/>
        <v>92.16</v>
      </c>
      <c r="H10" s="8">
        <f t="shared" si="1"/>
        <v>0.50126399999999993</v>
      </c>
      <c r="J10">
        <f t="shared" si="2"/>
        <v>6.7967999999999993</v>
      </c>
      <c r="L10">
        <f>H23 + (H22*D10)</f>
        <v>0.66083614913423938</v>
      </c>
      <c r="N10">
        <f t="shared" si="3"/>
        <v>4.7163850865760581E-2</v>
      </c>
      <c r="P10">
        <f t="shared" si="4"/>
        <v>2.2244288284877052E-3</v>
      </c>
    </row>
    <row r="11" spans="1:16" x14ac:dyDescent="0.25">
      <c r="B11">
        <v>9</v>
      </c>
      <c r="C11" t="s">
        <v>27</v>
      </c>
      <c r="D11" s="5">
        <v>5.5</v>
      </c>
      <c r="E11" s="6">
        <v>0.61899999999999999</v>
      </c>
      <c r="G11" s="7">
        <f t="shared" si="0"/>
        <v>30.25</v>
      </c>
      <c r="H11" s="8">
        <f t="shared" si="1"/>
        <v>0.38316099999999997</v>
      </c>
      <c r="J11">
        <f t="shared" si="2"/>
        <v>3.4045000000000001</v>
      </c>
      <c r="L11">
        <f>H23 + (H22*D11)</f>
        <v>0.58931221927682664</v>
      </c>
      <c r="N11">
        <f t="shared" si="3"/>
        <v>2.9687780723173351E-2</v>
      </c>
      <c r="P11">
        <f t="shared" si="4"/>
        <v>8.8136432426722325E-4</v>
      </c>
    </row>
    <row r="12" spans="1:16" x14ac:dyDescent="0.25">
      <c r="B12">
        <v>10</v>
      </c>
      <c r="C12" t="s">
        <v>28</v>
      </c>
      <c r="D12" s="5">
        <v>0.5</v>
      </c>
      <c r="E12" s="6">
        <v>0.53300000000000003</v>
      </c>
      <c r="G12" s="7">
        <f t="shared" si="0"/>
        <v>0.25</v>
      </c>
      <c r="H12" s="8">
        <f t="shared" si="1"/>
        <v>0.28408900000000004</v>
      </c>
      <c r="J12">
        <f t="shared" si="2"/>
        <v>0.26650000000000001</v>
      </c>
      <c r="L12">
        <f>H23 + (H22*D12)</f>
        <v>0.50208791457266477</v>
      </c>
      <c r="N12">
        <f t="shared" si="3"/>
        <v>3.0912085427335256E-2</v>
      </c>
      <c r="P12">
        <f t="shared" si="4"/>
        <v>9.5555702546687275E-4</v>
      </c>
    </row>
    <row r="13" spans="1:16" x14ac:dyDescent="0.25">
      <c r="B13">
        <v>11</v>
      </c>
      <c r="C13" t="s">
        <v>29</v>
      </c>
      <c r="D13" s="5">
        <v>0.4</v>
      </c>
      <c r="E13" s="6">
        <v>0.53400000000000003</v>
      </c>
      <c r="G13" s="7">
        <f t="shared" si="0"/>
        <v>0.16000000000000003</v>
      </c>
      <c r="H13" s="8">
        <f t="shared" si="1"/>
        <v>0.28515600000000002</v>
      </c>
      <c r="J13">
        <f t="shared" si="2"/>
        <v>0.21360000000000001</v>
      </c>
      <c r="L13">
        <f>H23 + (H22*D13)</f>
        <v>0.50034342847858149</v>
      </c>
      <c r="N13">
        <f t="shared" si="3"/>
        <v>3.3656571521418543E-2</v>
      </c>
      <c r="P13">
        <f t="shared" si="4"/>
        <v>1.1327648065763618E-3</v>
      </c>
    </row>
    <row r="14" spans="1:16" x14ac:dyDescent="0.25">
      <c r="B14">
        <v>12</v>
      </c>
      <c r="C14" t="s">
        <v>30</v>
      </c>
      <c r="D14" s="5">
        <v>0.9</v>
      </c>
      <c r="E14" s="6">
        <v>0.46700000000000003</v>
      </c>
      <c r="G14" s="7">
        <f t="shared" si="0"/>
        <v>0.81</v>
      </c>
      <c r="H14" s="8">
        <f t="shared" si="1"/>
        <v>0.21808900000000003</v>
      </c>
      <c r="J14">
        <f t="shared" si="2"/>
        <v>0.42030000000000001</v>
      </c>
      <c r="L14">
        <f>H23 + (H22*D14)</f>
        <v>0.5090658589489977</v>
      </c>
      <c r="N14">
        <f t="shared" si="3"/>
        <v>-4.206585894899767E-2</v>
      </c>
      <c r="P14">
        <f t="shared" si="4"/>
        <v>1.7695364891169674E-3</v>
      </c>
    </row>
    <row r="15" spans="1:16" x14ac:dyDescent="0.25">
      <c r="B15">
        <v>13</v>
      </c>
      <c r="C15" t="s">
        <v>31</v>
      </c>
      <c r="D15" s="5">
        <v>1.7</v>
      </c>
      <c r="E15" s="6">
        <v>0.505</v>
      </c>
      <c r="G15" s="7">
        <f t="shared" si="0"/>
        <v>2.8899999999999997</v>
      </c>
      <c r="H15" s="8">
        <f t="shared" si="1"/>
        <v>0.255025</v>
      </c>
      <c r="J15">
        <f t="shared" si="2"/>
        <v>0.85849999999999993</v>
      </c>
      <c r="L15">
        <f>H23 + (H22*D15)</f>
        <v>0.52302174770166365</v>
      </c>
      <c r="N15">
        <f t="shared" si="3"/>
        <v>-1.8021747701663648E-2</v>
      </c>
      <c r="P15">
        <f t="shared" si="4"/>
        <v>3.2478339022241898E-4</v>
      </c>
    </row>
    <row r="16" spans="1:16" x14ac:dyDescent="0.25">
      <c r="B16">
        <v>14</v>
      </c>
      <c r="C16" t="s">
        <v>32</v>
      </c>
      <c r="D16" s="5">
        <v>2</v>
      </c>
      <c r="E16" s="6">
        <v>0.434</v>
      </c>
      <c r="G16" s="7">
        <f t="shared" si="0"/>
        <v>4</v>
      </c>
      <c r="H16" s="8">
        <f t="shared" si="1"/>
        <v>0.188356</v>
      </c>
      <c r="J16">
        <f t="shared" si="2"/>
        <v>0.86799999999999999</v>
      </c>
      <c r="L16">
        <f>H23 + (H22*D16)</f>
        <v>0.52825520598391329</v>
      </c>
      <c r="N16">
        <f t="shared" si="3"/>
        <v>-9.4255205983913293E-2</v>
      </c>
      <c r="P16">
        <f t="shared" si="4"/>
        <v>8.884043855069924E-3</v>
      </c>
    </row>
    <row r="17" spans="1:16" x14ac:dyDescent="0.25">
      <c r="B17">
        <v>15</v>
      </c>
      <c r="C17" t="s">
        <v>33</v>
      </c>
      <c r="D17" s="5">
        <v>0.2</v>
      </c>
      <c r="E17" s="6">
        <v>0.40600000000000003</v>
      </c>
      <c r="G17" s="7">
        <f t="shared" si="0"/>
        <v>4.0000000000000008E-2</v>
      </c>
      <c r="H17" s="8">
        <f t="shared" si="1"/>
        <v>0.16483600000000001</v>
      </c>
      <c r="J17">
        <f t="shared" si="2"/>
        <v>8.1200000000000008E-2</v>
      </c>
      <c r="L17">
        <f>H23 + (H22*D17)</f>
        <v>0.49685445629041503</v>
      </c>
      <c r="N17">
        <f t="shared" si="3"/>
        <v>-9.0854456290414998E-2</v>
      </c>
      <c r="P17">
        <f t="shared" si="4"/>
        <v>8.2545322278269294E-3</v>
      </c>
    </row>
    <row r="18" spans="1:16" s="1" customFormat="1" x14ac:dyDescent="0.25">
      <c r="A18" s="1" t="s">
        <v>3</v>
      </c>
      <c r="D18" s="1">
        <f>SUM(D3:D17)</f>
        <v>149.29999999999998</v>
      </c>
      <c r="E18" s="1">
        <f>SUM(E3:E17)</f>
        <v>10.005000000000003</v>
      </c>
      <c r="G18" s="1">
        <f>SUM(G3:G17)</f>
        <v>2659.4900000000002</v>
      </c>
      <c r="H18" s="9">
        <f>SUM(H3:H17)</f>
        <v>7.0910569999999993</v>
      </c>
      <c r="J18" s="1">
        <f>SUM(J3:J17)</f>
        <v>120.05390000000001</v>
      </c>
      <c r="L18" s="1">
        <f>SUM(L3:L17)</f>
        <v>10.005000000000003</v>
      </c>
      <c r="N18" s="1">
        <f>SUM(N3:N17)</f>
        <v>-2.2204460492503131E-15</v>
      </c>
      <c r="P18" s="1">
        <f>SUM(P3:P17)</f>
        <v>6.0611740652408361E-2</v>
      </c>
    </row>
    <row r="20" spans="1:16" x14ac:dyDescent="0.25">
      <c r="A20" t="s">
        <v>5</v>
      </c>
      <c r="D20">
        <f>AVERAGE(D3:D17)</f>
        <v>9.9533333333333314</v>
      </c>
      <c r="E20">
        <f>AVERAGE(E3:E17)</f>
        <v>0.66700000000000015</v>
      </c>
    </row>
    <row r="22" spans="1:16" x14ac:dyDescent="0.25">
      <c r="A22" t="s">
        <v>7</v>
      </c>
      <c r="D22">
        <f>G18 - ((D18*D18)/B17)</f>
        <v>1173.457333333334</v>
      </c>
      <c r="G22" t="s">
        <v>10</v>
      </c>
      <c r="H22" s="1">
        <f>D24/D22</f>
        <v>1.7444860940832377E-2</v>
      </c>
      <c r="J22" t="s">
        <v>16</v>
      </c>
      <c r="K22">
        <f>P18</f>
        <v>6.0611740652408361E-2</v>
      </c>
    </row>
    <row r="23" spans="1:16" x14ac:dyDescent="0.25">
      <c r="A23" t="s">
        <v>8</v>
      </c>
      <c r="D23">
        <f>H18 - ((E18*E18)/B17)</f>
        <v>0.41772199999999593</v>
      </c>
      <c r="G23" t="s">
        <v>11</v>
      </c>
      <c r="H23" s="1">
        <f>E18/B17 - (H22*D18/B17)</f>
        <v>0.49336548410224856</v>
      </c>
      <c r="J23" t="s">
        <v>17</v>
      </c>
      <c r="K23">
        <f>K22/(B17-2)</f>
        <v>4.6624415886467969E-3</v>
      </c>
    </row>
    <row r="24" spans="1:16" x14ac:dyDescent="0.25">
      <c r="A24" t="s">
        <v>9</v>
      </c>
      <c r="D24">
        <f>J18 - ((D18*E18)/B17)</f>
        <v>20.470799999999997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Jack Mardekian</cp:lastModifiedBy>
  <dcterms:created xsi:type="dcterms:W3CDTF">2006-09-06T02:50:19Z</dcterms:created>
  <dcterms:modified xsi:type="dcterms:W3CDTF">2020-01-29T16:24:36Z</dcterms:modified>
</cp:coreProperties>
</file>