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mard\Desktop\Computing and Graphics in Applied Statistics2020\Lecture 02 24Jan2020\"/>
    </mc:Choice>
  </mc:AlternateContent>
  <xr:revisionPtr revIDLastSave="0" documentId="13_ncr:1_{8140297E-DE85-42E2-81C2-2703FF60583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2" i="1" l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M17" i="1"/>
  <c r="O17" i="1" s="1"/>
  <c r="I17" i="1"/>
  <c r="G17" i="1"/>
  <c r="F17" i="1"/>
  <c r="I53" i="1" l="1"/>
  <c r="C59" i="1" s="1"/>
  <c r="G53" i="1"/>
  <c r="F53" i="1"/>
  <c r="C57" i="1" s="1"/>
  <c r="D55" i="1"/>
  <c r="C55" i="1"/>
  <c r="D53" i="1"/>
  <c r="C53" i="1"/>
  <c r="M52" i="1"/>
  <c r="O52" i="1" s="1"/>
  <c r="I52" i="1"/>
  <c r="G52" i="1"/>
  <c r="F52" i="1"/>
  <c r="M51" i="1"/>
  <c r="O51" i="1" s="1"/>
  <c r="I51" i="1"/>
  <c r="G51" i="1"/>
  <c r="F51" i="1"/>
  <c r="M50" i="1"/>
  <c r="O50" i="1" s="1"/>
  <c r="I50" i="1"/>
  <c r="G50" i="1"/>
  <c r="F50" i="1"/>
  <c r="M49" i="1"/>
  <c r="O49" i="1" s="1"/>
  <c r="I49" i="1"/>
  <c r="G49" i="1"/>
  <c r="F49" i="1"/>
  <c r="M48" i="1"/>
  <c r="O48" i="1" s="1"/>
  <c r="I48" i="1"/>
  <c r="G48" i="1"/>
  <c r="F48" i="1"/>
  <c r="M47" i="1"/>
  <c r="O47" i="1" s="1"/>
  <c r="I47" i="1"/>
  <c r="G47" i="1"/>
  <c r="F47" i="1"/>
  <c r="M46" i="1"/>
  <c r="O46" i="1" s="1"/>
  <c r="I46" i="1"/>
  <c r="G46" i="1"/>
  <c r="F46" i="1"/>
  <c r="M45" i="1"/>
  <c r="O45" i="1" s="1"/>
  <c r="I45" i="1"/>
  <c r="G45" i="1"/>
  <c r="F45" i="1"/>
  <c r="M44" i="1"/>
  <c r="O44" i="1" s="1"/>
  <c r="I44" i="1"/>
  <c r="G44" i="1"/>
  <c r="F44" i="1"/>
  <c r="M43" i="1"/>
  <c r="O43" i="1" s="1"/>
  <c r="I43" i="1"/>
  <c r="G43" i="1"/>
  <c r="F43" i="1"/>
  <c r="M42" i="1"/>
  <c r="O42" i="1" s="1"/>
  <c r="I42" i="1"/>
  <c r="G42" i="1"/>
  <c r="F42" i="1"/>
  <c r="M41" i="1"/>
  <c r="O41" i="1" s="1"/>
  <c r="I41" i="1"/>
  <c r="G41" i="1"/>
  <c r="F41" i="1"/>
  <c r="M40" i="1"/>
  <c r="O40" i="1" s="1"/>
  <c r="I40" i="1"/>
  <c r="G40" i="1"/>
  <c r="F40" i="1"/>
  <c r="M39" i="1"/>
  <c r="O39" i="1" s="1"/>
  <c r="I39" i="1"/>
  <c r="G39" i="1"/>
  <c r="F39" i="1"/>
  <c r="M38" i="1"/>
  <c r="O38" i="1" s="1"/>
  <c r="I38" i="1"/>
  <c r="G38" i="1"/>
  <c r="F38" i="1"/>
  <c r="M37" i="1"/>
  <c r="O37" i="1" s="1"/>
  <c r="I37" i="1"/>
  <c r="G37" i="1"/>
  <c r="F37" i="1"/>
  <c r="M36" i="1"/>
  <c r="O36" i="1" s="1"/>
  <c r="I36" i="1"/>
  <c r="G36" i="1"/>
  <c r="F36" i="1"/>
  <c r="M35" i="1"/>
  <c r="O35" i="1" s="1"/>
  <c r="I35" i="1"/>
  <c r="G35" i="1"/>
  <c r="F35" i="1"/>
  <c r="M34" i="1"/>
  <c r="O34" i="1" s="1"/>
  <c r="I34" i="1"/>
  <c r="G34" i="1"/>
  <c r="F34" i="1"/>
  <c r="M33" i="1"/>
  <c r="O33" i="1" s="1"/>
  <c r="I33" i="1"/>
  <c r="G33" i="1"/>
  <c r="F33" i="1"/>
  <c r="M32" i="1"/>
  <c r="O32" i="1" s="1"/>
  <c r="I32" i="1"/>
  <c r="G32" i="1"/>
  <c r="F32" i="1"/>
  <c r="M31" i="1"/>
  <c r="O31" i="1" s="1"/>
  <c r="I31" i="1"/>
  <c r="G31" i="1"/>
  <c r="F31" i="1"/>
  <c r="M30" i="1"/>
  <c r="O30" i="1" s="1"/>
  <c r="I30" i="1"/>
  <c r="G30" i="1"/>
  <c r="F30" i="1"/>
  <c r="M29" i="1"/>
  <c r="O29" i="1" s="1"/>
  <c r="I29" i="1"/>
  <c r="G29" i="1"/>
  <c r="F29" i="1"/>
  <c r="M28" i="1"/>
  <c r="O28" i="1" s="1"/>
  <c r="I28" i="1"/>
  <c r="G28" i="1"/>
  <c r="F28" i="1"/>
  <c r="M27" i="1"/>
  <c r="O27" i="1" s="1"/>
  <c r="I27" i="1"/>
  <c r="G27" i="1"/>
  <c r="F27" i="1"/>
  <c r="M26" i="1"/>
  <c r="O26" i="1" s="1"/>
  <c r="I26" i="1"/>
  <c r="G26" i="1"/>
  <c r="F26" i="1"/>
  <c r="M25" i="1"/>
  <c r="O25" i="1" s="1"/>
  <c r="I25" i="1"/>
  <c r="G25" i="1"/>
  <c r="F25" i="1"/>
  <c r="M24" i="1"/>
  <c r="O24" i="1" s="1"/>
  <c r="I24" i="1"/>
  <c r="G24" i="1"/>
  <c r="F24" i="1"/>
  <c r="M23" i="1"/>
  <c r="O23" i="1" s="1"/>
  <c r="I23" i="1"/>
  <c r="G23" i="1"/>
  <c r="F23" i="1"/>
  <c r="M22" i="1"/>
  <c r="O22" i="1" s="1"/>
  <c r="I22" i="1"/>
  <c r="G22" i="1"/>
  <c r="F22" i="1"/>
  <c r="M21" i="1"/>
  <c r="O21" i="1" s="1"/>
  <c r="I21" i="1"/>
  <c r="G21" i="1"/>
  <c r="F21" i="1"/>
  <c r="M20" i="1"/>
  <c r="O20" i="1" s="1"/>
  <c r="I20" i="1"/>
  <c r="G20" i="1"/>
  <c r="F20" i="1"/>
  <c r="M19" i="1"/>
  <c r="O19" i="1" s="1"/>
  <c r="I19" i="1"/>
  <c r="G19" i="1"/>
  <c r="F19" i="1"/>
  <c r="M18" i="1"/>
  <c r="O18" i="1" s="1"/>
  <c r="I18" i="1"/>
  <c r="G18" i="1"/>
  <c r="F18" i="1"/>
  <c r="I16" i="1" l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C58" i="1" l="1"/>
  <c r="G57" i="1" l="1"/>
  <c r="G58" i="1" l="1"/>
  <c r="M15" i="1" l="1"/>
  <c r="O15" i="1" s="1"/>
  <c r="M10" i="1"/>
  <c r="O10" i="1" s="1"/>
  <c r="M13" i="1"/>
  <c r="O13" i="1" s="1"/>
  <c r="M12" i="1"/>
  <c r="O12" i="1" s="1"/>
  <c r="M9" i="1"/>
  <c r="O9" i="1" s="1"/>
  <c r="M16" i="1"/>
  <c r="O16" i="1" s="1"/>
  <c r="M14" i="1"/>
  <c r="O14" i="1" s="1"/>
  <c r="M8" i="1"/>
  <c r="O8" i="1" s="1"/>
  <c r="M4" i="1"/>
  <c r="O4" i="1" s="1"/>
  <c r="M3" i="1"/>
  <c r="M7" i="1"/>
  <c r="O7" i="1" s="1"/>
  <c r="M11" i="1"/>
  <c r="O11" i="1" s="1"/>
  <c r="M5" i="1"/>
  <c r="O5" i="1" s="1"/>
  <c r="M6" i="1"/>
  <c r="O6" i="1" s="1"/>
  <c r="K53" i="1" l="1"/>
  <c r="O3" i="1"/>
  <c r="O53" i="1" s="1"/>
  <c r="J57" i="1" s="1"/>
  <c r="J58" i="1" s="1"/>
  <c r="M53" i="1"/>
</calcChain>
</file>

<file path=xl/sharedStrings.xml><?xml version="1.0" encoding="utf-8"?>
<sst xmlns="http://schemas.openxmlformats.org/spreadsheetml/2006/main" count="21" uniqueCount="21">
  <si>
    <t>x</t>
  </si>
  <si>
    <t>y</t>
  </si>
  <si>
    <t>x**2</t>
  </si>
  <si>
    <t>Sum</t>
  </si>
  <si>
    <t>y**2</t>
  </si>
  <si>
    <t>Mean</t>
  </si>
  <si>
    <t>x*y</t>
  </si>
  <si>
    <t>Sxx</t>
  </si>
  <si>
    <t>Syy</t>
  </si>
  <si>
    <t>Sxy</t>
  </si>
  <si>
    <t>b1</t>
  </si>
  <si>
    <t>b0</t>
  </si>
  <si>
    <t>yhat</t>
  </si>
  <si>
    <t>e</t>
  </si>
  <si>
    <t>obs #</t>
  </si>
  <si>
    <t>e**2</t>
  </si>
  <si>
    <t>SSE</t>
  </si>
  <si>
    <t>MSE</t>
  </si>
  <si>
    <t>Regression Calculations Performed in Excel on Exercise 3.74, p. 153  (Exercise 3.68 7th edition)</t>
  </si>
  <si>
    <t>LOS</t>
  </si>
  <si>
    <t>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</si>
</sst>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9"/>
  <sheetViews>
    <sheetView tabSelected="1" topLeftCell="A40" workbookViewId="0">
      <selection activeCell="O62" sqref="O62"/>
    </sheetView>
  </sheetViews>
  <sheetFormatPr defaultRowHeight="13.2" x14ac:dyDescent="0.25"/>
  <cols>
    <col min="7" max="7" width="11.5546875" customWidth="1"/>
    <col min="9" max="9" width="11.6640625" customWidth="1"/>
    <col min="13" max="13" width="12.109375" customWidth="1"/>
  </cols>
  <sheetData>
    <row r="1" spans="1:15" s="1" customFormat="1" x14ac:dyDescent="0.25">
      <c r="A1" s="1" t="s">
        <v>18</v>
      </c>
    </row>
    <row r="2" spans="1:15" s="2" customFormat="1" x14ac:dyDescent="0.25">
      <c r="B2" s="2" t="s">
        <v>14</v>
      </c>
      <c r="C2" s="3" t="s">
        <v>0</v>
      </c>
      <c r="D2" s="3" t="s">
        <v>1</v>
      </c>
      <c r="F2" s="2" t="s">
        <v>2</v>
      </c>
      <c r="G2" s="2" t="s">
        <v>4</v>
      </c>
      <c r="I2" s="2" t="s">
        <v>6</v>
      </c>
      <c r="K2" s="2" t="s">
        <v>12</v>
      </c>
      <c r="M2" s="2" t="s">
        <v>13</v>
      </c>
      <c r="O2" s="2" t="s">
        <v>15</v>
      </c>
    </row>
    <row r="3" spans="1:15" x14ac:dyDescent="0.25">
      <c r="B3">
        <v>1</v>
      </c>
      <c r="C3">
        <v>231</v>
      </c>
      <c r="D3">
        <v>9</v>
      </c>
      <c r="F3">
        <f>C3*C3</f>
        <v>53361</v>
      </c>
      <c r="G3">
        <f>D3*D3</f>
        <v>81</v>
      </c>
      <c r="I3">
        <f>C3*D3</f>
        <v>2079</v>
      </c>
      <c r="K3">
        <f>$G$58 + ($G$57*C3)</f>
        <v>6.7144023399068029</v>
      </c>
      <c r="M3">
        <f>D3-K3</f>
        <v>2.2855976600931971</v>
      </c>
      <c r="O3">
        <f>M3*M3</f>
        <v>5.2239566638234978</v>
      </c>
    </row>
    <row r="4" spans="1:15" x14ac:dyDescent="0.25">
      <c r="B4">
        <v>2</v>
      </c>
      <c r="C4">
        <v>323</v>
      </c>
      <c r="D4">
        <v>7</v>
      </c>
      <c r="F4">
        <f t="shared" ref="F4:F16" si="0">C4*C4</f>
        <v>104329</v>
      </c>
      <c r="G4">
        <f t="shared" ref="G4:G16" si="1">D4*D4</f>
        <v>49</v>
      </c>
      <c r="I4">
        <f t="shared" ref="I4:I16" si="2">C4*D4</f>
        <v>2261</v>
      </c>
      <c r="K4">
        <f t="shared" ref="K4:K52" si="3">$G$58 + ($G$57*C4)</f>
        <v>8.0718486403658432</v>
      </c>
      <c r="M4">
        <f t="shared" ref="M4:M16" si="4">D4-K4</f>
        <v>-1.0718486403658432</v>
      </c>
      <c r="O4">
        <f t="shared" ref="O4:O16" si="5">M4*M4</f>
        <v>1.1488595078541066</v>
      </c>
    </row>
    <row r="5" spans="1:15" x14ac:dyDescent="0.25">
      <c r="B5">
        <v>3</v>
      </c>
      <c r="C5">
        <v>113</v>
      </c>
      <c r="D5">
        <v>8</v>
      </c>
      <c r="F5">
        <f t="shared" si="0"/>
        <v>12769</v>
      </c>
      <c r="G5">
        <f t="shared" si="1"/>
        <v>64</v>
      </c>
      <c r="I5">
        <f t="shared" si="2"/>
        <v>904</v>
      </c>
      <c r="K5">
        <f t="shared" si="3"/>
        <v>4.9733299110571663</v>
      </c>
      <c r="M5">
        <f t="shared" si="4"/>
        <v>3.0266700889428337</v>
      </c>
      <c r="O5">
        <f t="shared" si="5"/>
        <v>9.1607318273012215</v>
      </c>
    </row>
    <row r="6" spans="1:15" x14ac:dyDescent="0.25">
      <c r="B6">
        <v>4</v>
      </c>
      <c r="C6">
        <v>208</v>
      </c>
      <c r="D6">
        <v>5</v>
      </c>
      <c r="F6">
        <f t="shared" si="0"/>
        <v>43264</v>
      </c>
      <c r="G6">
        <f t="shared" si="1"/>
        <v>25</v>
      </c>
      <c r="I6">
        <f t="shared" si="2"/>
        <v>1040</v>
      </c>
      <c r="K6">
        <f t="shared" si="3"/>
        <v>6.3750407647920433</v>
      </c>
      <c r="M6">
        <f t="shared" si="4"/>
        <v>-1.3750407647920433</v>
      </c>
      <c r="O6">
        <f t="shared" si="5"/>
        <v>1.8907371048398873</v>
      </c>
    </row>
    <row r="7" spans="1:15" x14ac:dyDescent="0.25">
      <c r="B7">
        <v>5</v>
      </c>
      <c r="C7">
        <v>162</v>
      </c>
      <c r="D7">
        <v>4</v>
      </c>
      <c r="F7">
        <f t="shared" si="0"/>
        <v>26244</v>
      </c>
      <c r="G7">
        <f t="shared" si="1"/>
        <v>16</v>
      </c>
      <c r="I7">
        <f t="shared" si="2"/>
        <v>648</v>
      </c>
      <c r="K7">
        <f t="shared" si="3"/>
        <v>5.6963176145625241</v>
      </c>
      <c r="M7">
        <f t="shared" si="4"/>
        <v>-1.6963176145625241</v>
      </c>
      <c r="O7">
        <f t="shared" si="5"/>
        <v>2.8774934494750921</v>
      </c>
    </row>
    <row r="8" spans="1:15" x14ac:dyDescent="0.25">
      <c r="B8">
        <v>6</v>
      </c>
      <c r="C8">
        <v>117</v>
      </c>
      <c r="D8">
        <v>4</v>
      </c>
      <c r="F8">
        <f t="shared" si="0"/>
        <v>13689</v>
      </c>
      <c r="G8">
        <f t="shared" si="1"/>
        <v>16</v>
      </c>
      <c r="I8">
        <f t="shared" si="2"/>
        <v>468</v>
      </c>
      <c r="K8">
        <f t="shared" si="3"/>
        <v>5.0323493154249501</v>
      </c>
      <c r="M8">
        <f t="shared" si="4"/>
        <v>-1.0323493154249501</v>
      </c>
      <c r="O8">
        <f t="shared" si="5"/>
        <v>1.0657451090583632</v>
      </c>
    </row>
    <row r="9" spans="1:15" x14ac:dyDescent="0.25">
      <c r="B9">
        <v>7</v>
      </c>
      <c r="C9">
        <v>159</v>
      </c>
      <c r="D9">
        <v>6</v>
      </c>
      <c r="F9">
        <f t="shared" si="0"/>
        <v>25281</v>
      </c>
      <c r="G9">
        <f t="shared" si="1"/>
        <v>36</v>
      </c>
      <c r="I9">
        <f t="shared" si="2"/>
        <v>954</v>
      </c>
      <c r="K9">
        <f t="shared" si="3"/>
        <v>5.6520530612866855</v>
      </c>
      <c r="M9">
        <f t="shared" si="4"/>
        <v>0.3479469387133145</v>
      </c>
      <c r="O9">
        <f t="shared" si="5"/>
        <v>0.12106707215996704</v>
      </c>
    </row>
    <row r="10" spans="1:15" x14ac:dyDescent="0.25">
      <c r="B10">
        <v>8</v>
      </c>
      <c r="C10">
        <v>169</v>
      </c>
      <c r="D10">
        <v>9</v>
      </c>
      <c r="F10">
        <f t="shared" si="0"/>
        <v>28561</v>
      </c>
      <c r="G10">
        <f t="shared" si="1"/>
        <v>81</v>
      </c>
      <c r="I10">
        <f t="shared" si="2"/>
        <v>1521</v>
      </c>
      <c r="K10">
        <f t="shared" si="3"/>
        <v>5.7996015722061465</v>
      </c>
      <c r="M10">
        <f t="shared" si="4"/>
        <v>3.2003984277938535</v>
      </c>
      <c r="O10">
        <f t="shared" si="5"/>
        <v>10.242550096625369</v>
      </c>
    </row>
    <row r="11" spans="1:15" x14ac:dyDescent="0.25">
      <c r="B11">
        <v>9</v>
      </c>
      <c r="C11">
        <v>55</v>
      </c>
      <c r="D11">
        <v>6</v>
      </c>
      <c r="F11">
        <f t="shared" si="0"/>
        <v>3025</v>
      </c>
      <c r="G11">
        <f t="shared" si="1"/>
        <v>36</v>
      </c>
      <c r="I11">
        <f t="shared" si="2"/>
        <v>330</v>
      </c>
      <c r="K11">
        <f t="shared" si="3"/>
        <v>4.1175485477242937</v>
      </c>
      <c r="M11">
        <f t="shared" si="4"/>
        <v>1.8824514522757063</v>
      </c>
      <c r="O11">
        <f t="shared" si="5"/>
        <v>3.5436234701749156</v>
      </c>
    </row>
    <row r="12" spans="1:15" x14ac:dyDescent="0.25">
      <c r="B12">
        <v>10</v>
      </c>
      <c r="C12">
        <v>77</v>
      </c>
      <c r="D12">
        <v>3</v>
      </c>
      <c r="F12">
        <f t="shared" si="0"/>
        <v>5929</v>
      </c>
      <c r="G12">
        <f t="shared" si="1"/>
        <v>9</v>
      </c>
      <c r="I12">
        <f t="shared" si="2"/>
        <v>231</v>
      </c>
      <c r="K12">
        <f t="shared" si="3"/>
        <v>4.442155271747108</v>
      </c>
      <c r="M12">
        <f t="shared" si="4"/>
        <v>-1.442155271747108</v>
      </c>
      <c r="O12">
        <f t="shared" si="5"/>
        <v>2.0798118278279749</v>
      </c>
    </row>
    <row r="13" spans="1:15" x14ac:dyDescent="0.25">
      <c r="B13">
        <v>11</v>
      </c>
      <c r="C13">
        <v>103</v>
      </c>
      <c r="D13">
        <v>4</v>
      </c>
      <c r="F13">
        <f t="shared" si="0"/>
        <v>10609</v>
      </c>
      <c r="G13">
        <f t="shared" si="1"/>
        <v>16</v>
      </c>
      <c r="I13">
        <f t="shared" si="2"/>
        <v>412</v>
      </c>
      <c r="K13">
        <f t="shared" si="3"/>
        <v>4.8257814001377053</v>
      </c>
      <c r="M13">
        <f t="shared" si="4"/>
        <v>-0.82578140013770529</v>
      </c>
      <c r="O13">
        <f t="shared" si="5"/>
        <v>0.68191492081338889</v>
      </c>
    </row>
    <row r="14" spans="1:15" x14ac:dyDescent="0.25">
      <c r="B14">
        <v>12</v>
      </c>
      <c r="C14">
        <v>147</v>
      </c>
      <c r="D14">
        <v>6</v>
      </c>
      <c r="F14">
        <f t="shared" si="0"/>
        <v>21609</v>
      </c>
      <c r="G14">
        <f t="shared" si="1"/>
        <v>36</v>
      </c>
      <c r="I14">
        <f t="shared" si="2"/>
        <v>882</v>
      </c>
      <c r="K14">
        <f t="shared" si="3"/>
        <v>5.4749948481833322</v>
      </c>
      <c r="M14">
        <f t="shared" si="4"/>
        <v>0.52500515181666785</v>
      </c>
      <c r="O14">
        <f t="shared" si="5"/>
        <v>0.27563040943404243</v>
      </c>
    </row>
    <row r="15" spans="1:15" x14ac:dyDescent="0.25">
      <c r="B15">
        <v>13</v>
      </c>
      <c r="C15">
        <v>230</v>
      </c>
      <c r="D15">
        <v>6</v>
      </c>
      <c r="F15">
        <f t="shared" si="0"/>
        <v>52900</v>
      </c>
      <c r="G15">
        <f t="shared" si="1"/>
        <v>36</v>
      </c>
      <c r="I15">
        <f t="shared" si="2"/>
        <v>1380</v>
      </c>
      <c r="K15">
        <f t="shared" si="3"/>
        <v>6.6996474888148567</v>
      </c>
      <c r="M15">
        <f t="shared" si="4"/>
        <v>-0.69964748881485672</v>
      </c>
      <c r="O15">
        <f t="shared" si="5"/>
        <v>0.48950660860493506</v>
      </c>
    </row>
    <row r="16" spans="1:15" x14ac:dyDescent="0.25">
      <c r="B16">
        <v>14</v>
      </c>
      <c r="C16">
        <v>78</v>
      </c>
      <c r="D16">
        <v>3</v>
      </c>
      <c r="F16">
        <f t="shared" si="0"/>
        <v>6084</v>
      </c>
      <c r="G16">
        <f t="shared" si="1"/>
        <v>9</v>
      </c>
      <c r="I16">
        <f t="shared" si="2"/>
        <v>234</v>
      </c>
      <c r="K16">
        <f t="shared" si="3"/>
        <v>4.4569101228390533</v>
      </c>
      <c r="M16">
        <f t="shared" si="4"/>
        <v>-1.4569101228390533</v>
      </c>
      <c r="O16">
        <f t="shared" si="5"/>
        <v>2.1225871060309052</v>
      </c>
    </row>
    <row r="17" spans="2:15" x14ac:dyDescent="0.25">
      <c r="B17">
        <v>15</v>
      </c>
      <c r="C17">
        <v>525</v>
      </c>
      <c r="D17">
        <v>9</v>
      </c>
      <c r="F17">
        <f>C17*C17</f>
        <v>275625</v>
      </c>
      <c r="G17">
        <f>D17*D17</f>
        <v>81</v>
      </c>
      <c r="I17">
        <f>C17*D17</f>
        <v>4725</v>
      </c>
      <c r="K17">
        <f t="shared" si="3"/>
        <v>11.05232856093895</v>
      </c>
      <c r="M17">
        <f>D17-K17</f>
        <v>-2.0523285609389497</v>
      </c>
      <c r="O17">
        <f>M17*M17</f>
        <v>4.2120525220457399</v>
      </c>
    </row>
    <row r="18" spans="2:15" x14ac:dyDescent="0.25">
      <c r="B18">
        <v>16</v>
      </c>
      <c r="C18">
        <v>121</v>
      </c>
      <c r="D18">
        <v>7</v>
      </c>
      <c r="F18">
        <f>C18*C18</f>
        <v>14641</v>
      </c>
      <c r="G18">
        <f>D18*D18</f>
        <v>49</v>
      </c>
      <c r="I18">
        <f>C18*D18</f>
        <v>847</v>
      </c>
      <c r="K18">
        <f t="shared" si="3"/>
        <v>5.0913687197927349</v>
      </c>
      <c r="M18">
        <f>D18-K18</f>
        <v>1.9086312802072651</v>
      </c>
      <c r="O18">
        <f>M18*M18</f>
        <v>3.6428733637856237</v>
      </c>
    </row>
    <row r="19" spans="2:15" x14ac:dyDescent="0.25">
      <c r="B19">
        <v>17</v>
      </c>
      <c r="C19">
        <v>248</v>
      </c>
      <c r="D19">
        <v>5</v>
      </c>
      <c r="F19">
        <f t="shared" ref="F19:F32" si="6">C19*C19</f>
        <v>61504</v>
      </c>
      <c r="G19">
        <f t="shared" ref="G19:G32" si="7">D19*D19</f>
        <v>25</v>
      </c>
      <c r="I19">
        <f t="shared" ref="I19:I32" si="8">C19*D19</f>
        <v>1240</v>
      </c>
      <c r="K19">
        <f t="shared" si="3"/>
        <v>6.9652348084698863</v>
      </c>
      <c r="M19">
        <f t="shared" ref="M19:M32" si="9">D19-K19</f>
        <v>-1.9652348084698863</v>
      </c>
      <c r="O19">
        <f t="shared" ref="O19:O32" si="10">M19*M19</f>
        <v>3.8621478524216708</v>
      </c>
    </row>
    <row r="20" spans="2:15" x14ac:dyDescent="0.25">
      <c r="B20">
        <v>18</v>
      </c>
      <c r="C20">
        <v>233</v>
      </c>
      <c r="D20">
        <v>8</v>
      </c>
      <c r="F20">
        <f t="shared" si="6"/>
        <v>54289</v>
      </c>
      <c r="G20">
        <f t="shared" si="7"/>
        <v>64</v>
      </c>
      <c r="I20">
        <f t="shared" si="8"/>
        <v>1864</v>
      </c>
      <c r="K20">
        <f t="shared" si="3"/>
        <v>6.7439120420906953</v>
      </c>
      <c r="M20">
        <f t="shared" si="9"/>
        <v>1.2560879579093047</v>
      </c>
      <c r="O20">
        <f t="shared" si="10"/>
        <v>1.5777569580047672</v>
      </c>
    </row>
    <row r="21" spans="2:15" x14ac:dyDescent="0.25">
      <c r="B21">
        <v>19</v>
      </c>
      <c r="C21">
        <v>260</v>
      </c>
      <c r="D21">
        <v>4</v>
      </c>
      <c r="F21">
        <f t="shared" si="6"/>
        <v>67600</v>
      </c>
      <c r="G21">
        <f t="shared" si="7"/>
        <v>16</v>
      </c>
      <c r="I21">
        <f t="shared" si="8"/>
        <v>1040</v>
      </c>
      <c r="K21">
        <f t="shared" si="3"/>
        <v>7.1422930215732396</v>
      </c>
      <c r="M21">
        <f t="shared" si="9"/>
        <v>-3.1422930215732396</v>
      </c>
      <c r="O21">
        <f t="shared" si="10"/>
        <v>9.8740054334278806</v>
      </c>
    </row>
    <row r="22" spans="2:15" x14ac:dyDescent="0.25">
      <c r="B22">
        <v>20</v>
      </c>
      <c r="C22">
        <v>224</v>
      </c>
      <c r="D22">
        <v>7</v>
      </c>
      <c r="F22">
        <f t="shared" si="6"/>
        <v>50176</v>
      </c>
      <c r="G22">
        <f t="shared" si="7"/>
        <v>49</v>
      </c>
      <c r="I22">
        <f t="shared" si="8"/>
        <v>1568</v>
      </c>
      <c r="K22">
        <f t="shared" si="3"/>
        <v>6.6111183822631805</v>
      </c>
      <c r="M22">
        <f t="shared" si="9"/>
        <v>0.38888161773681951</v>
      </c>
      <c r="O22">
        <f t="shared" si="10"/>
        <v>0.15122891261360583</v>
      </c>
    </row>
    <row r="23" spans="2:15" x14ac:dyDescent="0.25">
      <c r="B23">
        <v>21</v>
      </c>
      <c r="C23">
        <v>472</v>
      </c>
      <c r="D23">
        <v>12</v>
      </c>
      <c r="F23">
        <f t="shared" si="6"/>
        <v>222784</v>
      </c>
      <c r="G23">
        <f t="shared" si="7"/>
        <v>144</v>
      </c>
      <c r="I23">
        <f t="shared" si="8"/>
        <v>5664</v>
      </c>
      <c r="K23">
        <f t="shared" si="3"/>
        <v>10.270321453065808</v>
      </c>
      <c r="M23">
        <f t="shared" si="9"/>
        <v>1.729678546934192</v>
      </c>
      <c r="O23">
        <f t="shared" si="10"/>
        <v>2.9917878757243779</v>
      </c>
    </row>
    <row r="24" spans="2:15" x14ac:dyDescent="0.25">
      <c r="B24">
        <v>22</v>
      </c>
      <c r="C24">
        <v>220</v>
      </c>
      <c r="D24">
        <v>8</v>
      </c>
      <c r="F24">
        <f t="shared" si="6"/>
        <v>48400</v>
      </c>
      <c r="G24">
        <f t="shared" si="7"/>
        <v>64</v>
      </c>
      <c r="I24">
        <f t="shared" si="8"/>
        <v>1760</v>
      </c>
      <c r="K24">
        <f t="shared" si="3"/>
        <v>6.5520989778953957</v>
      </c>
      <c r="M24">
        <f t="shared" si="9"/>
        <v>1.4479010221046043</v>
      </c>
      <c r="O24">
        <f t="shared" si="10"/>
        <v>2.0964173698115576</v>
      </c>
    </row>
    <row r="25" spans="2:15" x14ac:dyDescent="0.25">
      <c r="B25">
        <v>23</v>
      </c>
      <c r="C25">
        <v>383</v>
      </c>
      <c r="D25">
        <v>6</v>
      </c>
      <c r="F25">
        <f t="shared" si="6"/>
        <v>146689</v>
      </c>
      <c r="G25">
        <f t="shared" si="7"/>
        <v>36</v>
      </c>
      <c r="I25">
        <f t="shared" si="8"/>
        <v>2298</v>
      </c>
      <c r="K25">
        <f t="shared" si="3"/>
        <v>8.9571397058826072</v>
      </c>
      <c r="M25">
        <f t="shared" si="9"/>
        <v>-2.9571397058826072</v>
      </c>
      <c r="O25">
        <f t="shared" si="10"/>
        <v>8.7446752401074725</v>
      </c>
    </row>
    <row r="26" spans="2:15" x14ac:dyDescent="0.25">
      <c r="B26">
        <v>24</v>
      </c>
      <c r="C26">
        <v>301</v>
      </c>
      <c r="D26">
        <v>9</v>
      </c>
      <c r="F26">
        <f t="shared" si="6"/>
        <v>90601</v>
      </c>
      <c r="G26">
        <f t="shared" si="7"/>
        <v>81</v>
      </c>
      <c r="I26">
        <f t="shared" si="8"/>
        <v>2709</v>
      </c>
      <c r="K26">
        <f t="shared" si="3"/>
        <v>7.7472419163430279</v>
      </c>
      <c r="M26">
        <f t="shared" si="9"/>
        <v>1.2527580836569721</v>
      </c>
      <c r="O26">
        <f t="shared" si="10"/>
        <v>1.569402816167889</v>
      </c>
    </row>
    <row r="27" spans="2:15" x14ac:dyDescent="0.25">
      <c r="B27">
        <v>25</v>
      </c>
      <c r="C27">
        <v>262</v>
      </c>
      <c r="D27">
        <v>7</v>
      </c>
      <c r="F27">
        <f t="shared" si="6"/>
        <v>68644</v>
      </c>
      <c r="G27">
        <f t="shared" si="7"/>
        <v>49</v>
      </c>
      <c r="I27">
        <f t="shared" si="8"/>
        <v>1834</v>
      </c>
      <c r="K27">
        <f t="shared" si="3"/>
        <v>7.1718027237571311</v>
      </c>
      <c r="M27">
        <f t="shared" si="9"/>
        <v>-0.17180272375713113</v>
      </c>
      <c r="O27">
        <f t="shared" si="10"/>
        <v>2.9516175890369107E-2</v>
      </c>
    </row>
    <row r="28" spans="2:15" x14ac:dyDescent="0.25">
      <c r="B28">
        <v>26</v>
      </c>
      <c r="C28">
        <v>354</v>
      </c>
      <c r="D28">
        <v>11</v>
      </c>
      <c r="F28">
        <f t="shared" si="6"/>
        <v>125316</v>
      </c>
      <c r="G28">
        <f t="shared" si="7"/>
        <v>121</v>
      </c>
      <c r="I28">
        <f t="shared" si="8"/>
        <v>3894</v>
      </c>
      <c r="K28">
        <f t="shared" si="3"/>
        <v>8.5292490242161705</v>
      </c>
      <c r="M28">
        <f t="shared" si="9"/>
        <v>2.4707509757838295</v>
      </c>
      <c r="O28">
        <f t="shared" si="10"/>
        <v>6.1046103843367456</v>
      </c>
    </row>
    <row r="29" spans="2:15" x14ac:dyDescent="0.25">
      <c r="B29">
        <v>27</v>
      </c>
      <c r="C29">
        <v>142</v>
      </c>
      <c r="D29">
        <v>7</v>
      </c>
      <c r="F29">
        <f t="shared" si="6"/>
        <v>20164</v>
      </c>
      <c r="G29">
        <f t="shared" si="7"/>
        <v>49</v>
      </c>
      <c r="I29">
        <f t="shared" si="8"/>
        <v>994</v>
      </c>
      <c r="K29">
        <f t="shared" si="3"/>
        <v>5.4012205927236021</v>
      </c>
      <c r="M29">
        <f t="shared" si="9"/>
        <v>1.5987794072763979</v>
      </c>
      <c r="O29">
        <f t="shared" si="10"/>
        <v>2.55609559313107</v>
      </c>
    </row>
    <row r="30" spans="2:15" x14ac:dyDescent="0.25">
      <c r="B30">
        <v>28</v>
      </c>
      <c r="C30">
        <v>286</v>
      </c>
      <c r="D30">
        <v>9</v>
      </c>
      <c r="F30">
        <f t="shared" si="6"/>
        <v>81796</v>
      </c>
      <c r="G30">
        <f t="shared" si="7"/>
        <v>81</v>
      </c>
      <c r="I30">
        <f t="shared" si="8"/>
        <v>2574</v>
      </c>
      <c r="K30">
        <f t="shared" si="3"/>
        <v>7.5259191499638369</v>
      </c>
      <c r="M30">
        <f t="shared" si="9"/>
        <v>1.4740808500361631</v>
      </c>
      <c r="O30">
        <f t="shared" si="10"/>
        <v>2.1729143524433372</v>
      </c>
    </row>
    <row r="31" spans="2:15" x14ac:dyDescent="0.25">
      <c r="B31">
        <v>29</v>
      </c>
      <c r="C31">
        <v>341</v>
      </c>
      <c r="D31">
        <v>10</v>
      </c>
      <c r="F31">
        <f t="shared" si="6"/>
        <v>116281</v>
      </c>
      <c r="G31">
        <f t="shared" si="7"/>
        <v>100</v>
      </c>
      <c r="I31">
        <f t="shared" si="8"/>
        <v>3410</v>
      </c>
      <c r="K31">
        <f t="shared" si="3"/>
        <v>8.337435960020871</v>
      </c>
      <c r="M31">
        <f t="shared" si="9"/>
        <v>1.662564039979129</v>
      </c>
      <c r="O31">
        <f t="shared" si="10"/>
        <v>2.764119187031723</v>
      </c>
    </row>
    <row r="32" spans="2:15" x14ac:dyDescent="0.25">
      <c r="B32">
        <v>30</v>
      </c>
      <c r="C32">
        <v>201</v>
      </c>
      <c r="D32">
        <v>5</v>
      </c>
      <c r="F32">
        <f t="shared" si="6"/>
        <v>40401</v>
      </c>
      <c r="G32">
        <f t="shared" si="7"/>
        <v>25</v>
      </c>
      <c r="I32">
        <f t="shared" si="8"/>
        <v>1005</v>
      </c>
      <c r="K32">
        <f t="shared" si="3"/>
        <v>6.2717568071484209</v>
      </c>
      <c r="M32">
        <f t="shared" si="9"/>
        <v>-1.2717568071484209</v>
      </c>
      <c r="O32">
        <f t="shared" si="10"/>
        <v>1.6173653765283458</v>
      </c>
    </row>
    <row r="33" spans="2:15" x14ac:dyDescent="0.25">
      <c r="B33">
        <v>31</v>
      </c>
      <c r="C33">
        <v>158</v>
      </c>
      <c r="D33">
        <v>11</v>
      </c>
      <c r="F33">
        <f>C33*C33</f>
        <v>24964</v>
      </c>
      <c r="G33">
        <f>D33*D33</f>
        <v>121</v>
      </c>
      <c r="I33">
        <f>C33*D33</f>
        <v>1738</v>
      </c>
      <c r="K33">
        <f t="shared" si="3"/>
        <v>5.6372982101947393</v>
      </c>
      <c r="M33">
        <f>D33-K33</f>
        <v>5.3627017898052607</v>
      </c>
      <c r="O33">
        <f>M33*M33</f>
        <v>28.758570486380545</v>
      </c>
    </row>
    <row r="34" spans="2:15" x14ac:dyDescent="0.25">
      <c r="B34">
        <v>32</v>
      </c>
      <c r="C34">
        <v>243</v>
      </c>
      <c r="D34">
        <v>6</v>
      </c>
      <c r="F34">
        <f t="shared" ref="F34:F47" si="11">C34*C34</f>
        <v>59049</v>
      </c>
      <c r="G34">
        <f t="shared" ref="G34:G47" si="12">D34*D34</f>
        <v>36</v>
      </c>
      <c r="I34">
        <f t="shared" ref="I34:I47" si="13">C34*D34</f>
        <v>1458</v>
      </c>
      <c r="K34">
        <f t="shared" si="3"/>
        <v>6.8914605530101554</v>
      </c>
      <c r="M34">
        <f t="shared" ref="M34:M47" si="14">D34-K34</f>
        <v>-0.89146055301015537</v>
      </c>
      <c r="O34">
        <f t="shared" ref="O34:O47" si="15">M34*M34</f>
        <v>0.79470191757317199</v>
      </c>
    </row>
    <row r="35" spans="2:15" x14ac:dyDescent="0.25">
      <c r="B35">
        <v>33</v>
      </c>
      <c r="C35">
        <v>156</v>
      </c>
      <c r="D35">
        <v>6</v>
      </c>
      <c r="F35">
        <f t="shared" si="11"/>
        <v>24336</v>
      </c>
      <c r="G35">
        <f t="shared" si="12"/>
        <v>36</v>
      </c>
      <c r="I35">
        <f t="shared" si="13"/>
        <v>936</v>
      </c>
      <c r="K35">
        <f t="shared" si="3"/>
        <v>5.6077885080108469</v>
      </c>
      <c r="M35">
        <f t="shared" si="14"/>
        <v>0.39221149198915306</v>
      </c>
      <c r="O35">
        <f t="shared" si="15"/>
        <v>0.15382985444835748</v>
      </c>
    </row>
    <row r="36" spans="2:15" x14ac:dyDescent="0.25">
      <c r="B36">
        <v>34</v>
      </c>
      <c r="C36">
        <v>184</v>
      </c>
      <c r="D36">
        <v>7</v>
      </c>
      <c r="F36">
        <f t="shared" si="11"/>
        <v>33856</v>
      </c>
      <c r="G36">
        <f t="shared" si="12"/>
        <v>49</v>
      </c>
      <c r="I36">
        <f t="shared" si="13"/>
        <v>1288</v>
      </c>
      <c r="K36">
        <f t="shared" si="3"/>
        <v>6.0209243385853375</v>
      </c>
      <c r="M36">
        <f t="shared" si="14"/>
        <v>0.97907566141466251</v>
      </c>
      <c r="O36">
        <f t="shared" si="15"/>
        <v>0.95858915077455886</v>
      </c>
    </row>
    <row r="37" spans="2:15" x14ac:dyDescent="0.25">
      <c r="B37">
        <v>35</v>
      </c>
      <c r="C37">
        <v>115</v>
      </c>
      <c r="D37">
        <v>4</v>
      </c>
      <c r="F37">
        <f t="shared" si="11"/>
        <v>13225</v>
      </c>
      <c r="G37">
        <f t="shared" si="12"/>
        <v>16</v>
      </c>
      <c r="I37">
        <f t="shared" si="13"/>
        <v>460</v>
      </c>
      <c r="K37">
        <f t="shared" si="3"/>
        <v>5.0028396132410577</v>
      </c>
      <c r="M37">
        <f t="shared" si="14"/>
        <v>-1.0028396132410577</v>
      </c>
      <c r="O37">
        <f t="shared" si="15"/>
        <v>1.0056872898854743</v>
      </c>
    </row>
    <row r="38" spans="2:15" x14ac:dyDescent="0.25">
      <c r="B38">
        <v>36</v>
      </c>
      <c r="C38">
        <v>202</v>
      </c>
      <c r="D38">
        <v>6</v>
      </c>
      <c r="F38">
        <f t="shared" si="11"/>
        <v>40804</v>
      </c>
      <c r="G38">
        <f t="shared" si="12"/>
        <v>36</v>
      </c>
      <c r="I38">
        <f t="shared" si="13"/>
        <v>1212</v>
      </c>
      <c r="K38">
        <f t="shared" si="3"/>
        <v>6.2865116582403671</v>
      </c>
      <c r="M38">
        <f t="shared" si="14"/>
        <v>-0.28651165824036706</v>
      </c>
      <c r="O38">
        <f t="shared" si="15"/>
        <v>8.20889303076449E-2</v>
      </c>
    </row>
    <row r="39" spans="2:15" x14ac:dyDescent="0.25">
      <c r="B39">
        <v>37</v>
      </c>
      <c r="C39">
        <v>206</v>
      </c>
      <c r="D39">
        <v>5</v>
      </c>
      <c r="F39">
        <f t="shared" si="11"/>
        <v>42436</v>
      </c>
      <c r="G39">
        <f t="shared" si="12"/>
        <v>25</v>
      </c>
      <c r="I39">
        <f t="shared" si="13"/>
        <v>1030</v>
      </c>
      <c r="K39">
        <f t="shared" si="3"/>
        <v>6.3455310626081509</v>
      </c>
      <c r="M39">
        <f t="shared" si="14"/>
        <v>-1.3455310626081509</v>
      </c>
      <c r="O39">
        <f t="shared" si="15"/>
        <v>1.8104538404434198</v>
      </c>
    </row>
    <row r="40" spans="2:15" x14ac:dyDescent="0.25">
      <c r="B40">
        <v>38</v>
      </c>
      <c r="C40">
        <v>360</v>
      </c>
      <c r="D40">
        <v>6</v>
      </c>
      <c r="F40">
        <f t="shared" si="11"/>
        <v>129600</v>
      </c>
      <c r="G40">
        <f t="shared" si="12"/>
        <v>36</v>
      </c>
      <c r="I40">
        <f t="shared" si="13"/>
        <v>2160</v>
      </c>
      <c r="K40">
        <f t="shared" si="3"/>
        <v>8.6177781307678458</v>
      </c>
      <c r="M40">
        <f t="shared" si="14"/>
        <v>-2.6177781307678458</v>
      </c>
      <c r="O40">
        <f t="shared" si="15"/>
        <v>6.8527623419263968</v>
      </c>
    </row>
    <row r="41" spans="2:15" x14ac:dyDescent="0.25">
      <c r="B41">
        <v>39</v>
      </c>
      <c r="C41">
        <v>84</v>
      </c>
      <c r="D41">
        <v>3</v>
      </c>
      <c r="F41">
        <f t="shared" si="11"/>
        <v>7056</v>
      </c>
      <c r="G41">
        <f t="shared" si="12"/>
        <v>9</v>
      </c>
      <c r="I41">
        <f t="shared" si="13"/>
        <v>252</v>
      </c>
      <c r="K41">
        <f t="shared" si="3"/>
        <v>4.5454392293907304</v>
      </c>
      <c r="M41">
        <f t="shared" si="14"/>
        <v>-1.5454392293907304</v>
      </c>
      <c r="O41">
        <f t="shared" si="15"/>
        <v>2.3883824117398147</v>
      </c>
    </row>
    <row r="42" spans="2:15" x14ac:dyDescent="0.25">
      <c r="B42">
        <v>40</v>
      </c>
      <c r="C42">
        <v>331</v>
      </c>
      <c r="D42">
        <v>9</v>
      </c>
      <c r="F42">
        <f t="shared" si="11"/>
        <v>109561</v>
      </c>
      <c r="G42">
        <f t="shared" si="12"/>
        <v>81</v>
      </c>
      <c r="I42">
        <f t="shared" si="13"/>
        <v>2979</v>
      </c>
      <c r="K42">
        <f t="shared" si="3"/>
        <v>8.1898874491014109</v>
      </c>
      <c r="M42">
        <f t="shared" si="14"/>
        <v>0.81011255089858913</v>
      </c>
      <c r="O42">
        <f t="shared" si="15"/>
        <v>0.65628234512341921</v>
      </c>
    </row>
    <row r="43" spans="2:15" x14ac:dyDescent="0.25">
      <c r="B43">
        <v>41</v>
      </c>
      <c r="C43">
        <v>302</v>
      </c>
      <c r="D43">
        <v>7</v>
      </c>
      <c r="F43">
        <f t="shared" si="11"/>
        <v>91204</v>
      </c>
      <c r="G43">
        <f t="shared" si="12"/>
        <v>49</v>
      </c>
      <c r="I43">
        <f t="shared" si="13"/>
        <v>2114</v>
      </c>
      <c r="K43">
        <f t="shared" si="3"/>
        <v>7.7619967674349741</v>
      </c>
      <c r="M43">
        <f t="shared" si="14"/>
        <v>-0.76199676743497413</v>
      </c>
      <c r="O43">
        <f t="shared" si="15"/>
        <v>0.58063907358135003</v>
      </c>
    </row>
    <row r="44" spans="2:15" x14ac:dyDescent="0.25">
      <c r="B44">
        <v>42</v>
      </c>
      <c r="C44">
        <v>60</v>
      </c>
      <c r="D44">
        <v>2</v>
      </c>
      <c r="F44">
        <f t="shared" si="11"/>
        <v>3600</v>
      </c>
      <c r="G44">
        <f t="shared" si="12"/>
        <v>4</v>
      </c>
      <c r="I44">
        <f t="shared" si="13"/>
        <v>120</v>
      </c>
      <c r="K44">
        <f t="shared" si="3"/>
        <v>4.1913228031840237</v>
      </c>
      <c r="M44">
        <f t="shared" si="14"/>
        <v>-2.1913228031840237</v>
      </c>
      <c r="O44">
        <f t="shared" si="15"/>
        <v>4.8018956277542877</v>
      </c>
    </row>
    <row r="45" spans="2:15" x14ac:dyDescent="0.25">
      <c r="B45">
        <v>43</v>
      </c>
      <c r="C45">
        <v>110</v>
      </c>
      <c r="D45">
        <v>2</v>
      </c>
      <c r="F45">
        <f t="shared" si="11"/>
        <v>12100</v>
      </c>
      <c r="G45">
        <f t="shared" si="12"/>
        <v>4</v>
      </c>
      <c r="I45">
        <f t="shared" si="13"/>
        <v>220</v>
      </c>
      <c r="K45">
        <f t="shared" si="3"/>
        <v>4.9290653577813277</v>
      </c>
      <c r="M45">
        <f t="shared" si="14"/>
        <v>-2.9290653577813277</v>
      </c>
      <c r="O45">
        <f t="shared" si="15"/>
        <v>8.5794238701546579</v>
      </c>
    </row>
    <row r="46" spans="2:15" x14ac:dyDescent="0.25">
      <c r="B46">
        <v>44</v>
      </c>
      <c r="C46">
        <v>131</v>
      </c>
      <c r="D46">
        <v>5</v>
      </c>
      <c r="F46">
        <f t="shared" si="11"/>
        <v>17161</v>
      </c>
      <c r="G46">
        <f t="shared" si="12"/>
        <v>25</v>
      </c>
      <c r="I46">
        <f t="shared" si="13"/>
        <v>655</v>
      </c>
      <c r="K46">
        <f t="shared" si="3"/>
        <v>5.238917230712195</v>
      </c>
      <c r="M46">
        <f t="shared" si="14"/>
        <v>-0.23891723071219495</v>
      </c>
      <c r="O46">
        <f t="shared" si="15"/>
        <v>5.7081443131184191E-2</v>
      </c>
    </row>
    <row r="47" spans="2:15" x14ac:dyDescent="0.25">
      <c r="B47">
        <v>45</v>
      </c>
      <c r="C47">
        <v>364</v>
      </c>
      <c r="D47">
        <v>4</v>
      </c>
      <c r="F47">
        <f t="shared" si="11"/>
        <v>132496</v>
      </c>
      <c r="G47">
        <f t="shared" si="12"/>
        <v>16</v>
      </c>
      <c r="I47">
        <f t="shared" si="13"/>
        <v>1456</v>
      </c>
      <c r="K47">
        <f t="shared" si="3"/>
        <v>8.6767975351356306</v>
      </c>
      <c r="M47">
        <f t="shared" si="14"/>
        <v>-4.6767975351356306</v>
      </c>
      <c r="O47">
        <f t="shared" si="15"/>
        <v>21.872435184650708</v>
      </c>
    </row>
    <row r="48" spans="2:15" x14ac:dyDescent="0.25">
      <c r="B48">
        <v>46</v>
      </c>
      <c r="C48">
        <v>180</v>
      </c>
      <c r="D48">
        <v>7</v>
      </c>
      <c r="F48">
        <f>C48*C48</f>
        <v>32400</v>
      </c>
      <c r="G48">
        <f>D48*D48</f>
        <v>49</v>
      </c>
      <c r="I48">
        <f>C48*D48</f>
        <v>1260</v>
      </c>
      <c r="K48">
        <f t="shared" si="3"/>
        <v>5.9619049342175536</v>
      </c>
      <c r="M48">
        <f>D48-K48</f>
        <v>1.0380950657824464</v>
      </c>
      <c r="O48">
        <f>M48*M48</f>
        <v>1.0776413656018617</v>
      </c>
    </row>
    <row r="49" spans="1:15" x14ac:dyDescent="0.25">
      <c r="B49">
        <v>47</v>
      </c>
      <c r="C49">
        <v>134</v>
      </c>
      <c r="D49">
        <v>6</v>
      </c>
      <c r="F49">
        <f t="shared" ref="F49:F52" si="16">C49*C49</f>
        <v>17956</v>
      </c>
      <c r="G49">
        <f t="shared" ref="G49:G52" si="17">D49*D49</f>
        <v>36</v>
      </c>
      <c r="I49">
        <f t="shared" ref="I49:I52" si="18">C49*D49</f>
        <v>804</v>
      </c>
      <c r="K49">
        <f t="shared" si="3"/>
        <v>5.2831817839880335</v>
      </c>
      <c r="M49">
        <f t="shared" ref="M49:M52" si="19">D49-K49</f>
        <v>0.71681821601196649</v>
      </c>
      <c r="O49">
        <f t="shared" ref="O49:O52" si="20">M49*M49</f>
        <v>0.51382835480657829</v>
      </c>
    </row>
    <row r="50" spans="1:15" x14ac:dyDescent="0.25">
      <c r="B50">
        <v>48</v>
      </c>
      <c r="C50">
        <v>401</v>
      </c>
      <c r="D50">
        <v>15</v>
      </c>
      <c r="F50">
        <f t="shared" si="16"/>
        <v>160801</v>
      </c>
      <c r="G50">
        <f t="shared" si="17"/>
        <v>225</v>
      </c>
      <c r="I50">
        <f t="shared" si="18"/>
        <v>6015</v>
      </c>
      <c r="K50">
        <f t="shared" si="3"/>
        <v>9.2227270255376368</v>
      </c>
      <c r="M50">
        <f t="shared" si="19"/>
        <v>5.7772729744623632</v>
      </c>
      <c r="O50">
        <f t="shared" si="20"/>
        <v>33.376883021453203</v>
      </c>
    </row>
    <row r="51" spans="1:15" x14ac:dyDescent="0.25">
      <c r="B51">
        <v>49</v>
      </c>
      <c r="C51">
        <v>155</v>
      </c>
      <c r="D51">
        <v>4</v>
      </c>
      <c r="F51">
        <f t="shared" si="16"/>
        <v>24025</v>
      </c>
      <c r="G51">
        <f t="shared" si="17"/>
        <v>16</v>
      </c>
      <c r="I51">
        <f t="shared" si="18"/>
        <v>620</v>
      </c>
      <c r="K51">
        <f t="shared" si="3"/>
        <v>5.5930336569189016</v>
      </c>
      <c r="M51">
        <f t="shared" si="19"/>
        <v>-1.5930336569189016</v>
      </c>
      <c r="O51">
        <f t="shared" si="20"/>
        <v>2.5377562320764087</v>
      </c>
    </row>
    <row r="52" spans="1:15" x14ac:dyDescent="0.25">
      <c r="B52">
        <v>50</v>
      </c>
      <c r="C52">
        <v>338</v>
      </c>
      <c r="D52">
        <v>8</v>
      </c>
      <c r="F52">
        <f t="shared" si="16"/>
        <v>114244</v>
      </c>
      <c r="G52">
        <f t="shared" si="17"/>
        <v>64</v>
      </c>
      <c r="I52">
        <f t="shared" si="18"/>
        <v>2704</v>
      </c>
      <c r="K52">
        <f t="shared" si="3"/>
        <v>8.2931714067450333</v>
      </c>
      <c r="M52">
        <f t="shared" si="19"/>
        <v>-0.29317140674503328</v>
      </c>
      <c r="O52">
        <f t="shared" si="20"/>
        <v>8.5949473732861742E-2</v>
      </c>
    </row>
    <row r="53" spans="1:15" s="1" customFormat="1" x14ac:dyDescent="0.25">
      <c r="A53" s="1" t="s">
        <v>3</v>
      </c>
      <c r="C53" s="1">
        <f>SUM(C3:C52)</f>
        <v>10959</v>
      </c>
      <c r="D53" s="1">
        <f>SUM(D3:D52)</f>
        <v>327</v>
      </c>
      <c r="F53" s="1">
        <f>SUM(F3:F52)</f>
        <v>2983439</v>
      </c>
      <c r="G53" s="1">
        <f>SUM(G3:G52)</f>
        <v>2477</v>
      </c>
      <c r="I53" s="1">
        <f>SUM(I3:I52)</f>
        <v>80251</v>
      </c>
      <c r="K53" s="1">
        <f>SUM(K3:K52)</f>
        <v>327.00000000000011</v>
      </c>
      <c r="M53" s="1">
        <f>SUM(M3:M52)</f>
        <v>-2.2204460492503131E-14</v>
      </c>
      <c r="O53" s="1">
        <f>SUM(O3:O52)</f>
        <v>211.8360668030418</v>
      </c>
    </row>
    <row r="55" spans="1:15" x14ac:dyDescent="0.25">
      <c r="A55" t="s">
        <v>5</v>
      </c>
      <c r="C55">
        <f>AVERAGE(C3:C52)</f>
        <v>219.18</v>
      </c>
      <c r="D55">
        <f>AVERAGE(D3:D52)</f>
        <v>6.54</v>
      </c>
    </row>
    <row r="57" spans="1:15" x14ac:dyDescent="0.25">
      <c r="A57" t="s">
        <v>7</v>
      </c>
      <c r="C57">
        <f>F53 - ((C53*C53)/B52)</f>
        <v>581445.37999999989</v>
      </c>
      <c r="F57" t="s">
        <v>10</v>
      </c>
      <c r="G57" s="1">
        <f>C59/C57</f>
        <v>1.4754851091946075E-2</v>
      </c>
      <c r="I57" t="s">
        <v>16</v>
      </c>
      <c r="J57">
        <f>O53</f>
        <v>211.8360668030418</v>
      </c>
    </row>
    <row r="58" spans="1:15" x14ac:dyDescent="0.25">
      <c r="A58" t="s">
        <v>8</v>
      </c>
      <c r="C58">
        <f>G53 - ((D53*D53)/B52)</f>
        <v>338.42000000000007</v>
      </c>
      <c r="F58" t="s">
        <v>11</v>
      </c>
      <c r="G58" s="1">
        <f>D53/B52 - (G57*C53/B52)</f>
        <v>3.3060317376672597</v>
      </c>
      <c r="I58" t="s">
        <v>17</v>
      </c>
      <c r="J58">
        <f>J57/(B52-2)</f>
        <v>4.4132513917300376</v>
      </c>
    </row>
    <row r="59" spans="1:15" x14ac:dyDescent="0.25">
      <c r="A59" t="s">
        <v>9</v>
      </c>
      <c r="C59">
        <f>I53 - ((C53*D53)/B52)</f>
        <v>8579.14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3F940-3B32-413A-82DA-814DCC9FCE23}">
  <dimension ref="A1:B51"/>
  <sheetViews>
    <sheetView workbookViewId="0">
      <selection activeCell="A2" sqref="A2:B51"/>
    </sheetView>
  </sheetViews>
  <sheetFormatPr defaultRowHeight="13.2" x14ac:dyDescent="0.25"/>
  <sheetData>
    <row r="1" spans="1:2" x14ac:dyDescent="0.25">
      <c r="A1" t="s">
        <v>20</v>
      </c>
      <c r="B1" t="s">
        <v>19</v>
      </c>
    </row>
    <row r="2" spans="1:2" x14ac:dyDescent="0.25">
      <c r="A2">
        <v>231</v>
      </c>
      <c r="B2">
        <v>9</v>
      </c>
    </row>
    <row r="3" spans="1:2" x14ac:dyDescent="0.25">
      <c r="A3">
        <v>323</v>
      </c>
      <c r="B3">
        <v>7</v>
      </c>
    </row>
    <row r="4" spans="1:2" x14ac:dyDescent="0.25">
      <c r="A4">
        <v>113</v>
      </c>
      <c r="B4">
        <v>8</v>
      </c>
    </row>
    <row r="5" spans="1:2" x14ac:dyDescent="0.25">
      <c r="A5">
        <v>208</v>
      </c>
      <c r="B5">
        <v>5</v>
      </c>
    </row>
    <row r="6" spans="1:2" x14ac:dyDescent="0.25">
      <c r="A6">
        <v>162</v>
      </c>
      <c r="B6">
        <v>4</v>
      </c>
    </row>
    <row r="7" spans="1:2" x14ac:dyDescent="0.25">
      <c r="A7">
        <v>117</v>
      </c>
      <c r="B7">
        <v>4</v>
      </c>
    </row>
    <row r="8" spans="1:2" x14ac:dyDescent="0.25">
      <c r="A8">
        <v>159</v>
      </c>
      <c r="B8">
        <v>6</v>
      </c>
    </row>
    <row r="9" spans="1:2" x14ac:dyDescent="0.25">
      <c r="A9">
        <v>169</v>
      </c>
      <c r="B9">
        <v>9</v>
      </c>
    </row>
    <row r="10" spans="1:2" x14ac:dyDescent="0.25">
      <c r="A10">
        <v>55</v>
      </c>
      <c r="B10">
        <v>6</v>
      </c>
    </row>
    <row r="11" spans="1:2" x14ac:dyDescent="0.25">
      <c r="A11">
        <v>77</v>
      </c>
      <c r="B11">
        <v>3</v>
      </c>
    </row>
    <row r="12" spans="1:2" x14ac:dyDescent="0.25">
      <c r="A12">
        <v>103</v>
      </c>
      <c r="B12">
        <v>4</v>
      </c>
    </row>
    <row r="13" spans="1:2" x14ac:dyDescent="0.25">
      <c r="A13">
        <v>147</v>
      </c>
      <c r="B13">
        <v>6</v>
      </c>
    </row>
    <row r="14" spans="1:2" x14ac:dyDescent="0.25">
      <c r="A14">
        <v>230</v>
      </c>
      <c r="B14">
        <v>6</v>
      </c>
    </row>
    <row r="15" spans="1:2" x14ac:dyDescent="0.25">
      <c r="A15">
        <v>78</v>
      </c>
      <c r="B15">
        <v>3</v>
      </c>
    </row>
    <row r="16" spans="1:2" x14ac:dyDescent="0.25">
      <c r="A16">
        <v>525</v>
      </c>
      <c r="B16">
        <v>9</v>
      </c>
    </row>
    <row r="17" spans="1:2" x14ac:dyDescent="0.25">
      <c r="A17">
        <v>121</v>
      </c>
      <c r="B17">
        <v>7</v>
      </c>
    </row>
    <row r="18" spans="1:2" x14ac:dyDescent="0.25">
      <c r="A18">
        <v>248</v>
      </c>
      <c r="B18">
        <v>5</v>
      </c>
    </row>
    <row r="19" spans="1:2" x14ac:dyDescent="0.25">
      <c r="A19">
        <v>233</v>
      </c>
      <c r="B19">
        <v>8</v>
      </c>
    </row>
    <row r="20" spans="1:2" x14ac:dyDescent="0.25">
      <c r="A20">
        <v>260</v>
      </c>
      <c r="B20">
        <v>4</v>
      </c>
    </row>
    <row r="21" spans="1:2" x14ac:dyDescent="0.25">
      <c r="A21">
        <v>224</v>
      </c>
      <c r="B21">
        <v>7</v>
      </c>
    </row>
    <row r="22" spans="1:2" x14ac:dyDescent="0.25">
      <c r="A22">
        <v>472</v>
      </c>
      <c r="B22">
        <v>12</v>
      </c>
    </row>
    <row r="23" spans="1:2" x14ac:dyDescent="0.25">
      <c r="A23">
        <v>220</v>
      </c>
      <c r="B23">
        <v>8</v>
      </c>
    </row>
    <row r="24" spans="1:2" x14ac:dyDescent="0.25">
      <c r="A24">
        <v>383</v>
      </c>
      <c r="B24">
        <v>6</v>
      </c>
    </row>
    <row r="25" spans="1:2" x14ac:dyDescent="0.25">
      <c r="A25">
        <v>301</v>
      </c>
      <c r="B25">
        <v>9</v>
      </c>
    </row>
    <row r="26" spans="1:2" x14ac:dyDescent="0.25">
      <c r="A26">
        <v>262</v>
      </c>
      <c r="B26">
        <v>7</v>
      </c>
    </row>
    <row r="27" spans="1:2" x14ac:dyDescent="0.25">
      <c r="A27">
        <v>354</v>
      </c>
      <c r="B27">
        <v>11</v>
      </c>
    </row>
    <row r="28" spans="1:2" x14ac:dyDescent="0.25">
      <c r="A28">
        <v>142</v>
      </c>
      <c r="B28">
        <v>7</v>
      </c>
    </row>
    <row r="29" spans="1:2" x14ac:dyDescent="0.25">
      <c r="A29">
        <v>286</v>
      </c>
      <c r="B29">
        <v>9</v>
      </c>
    </row>
    <row r="30" spans="1:2" x14ac:dyDescent="0.25">
      <c r="A30">
        <v>341</v>
      </c>
      <c r="B30">
        <v>10</v>
      </c>
    </row>
    <row r="31" spans="1:2" x14ac:dyDescent="0.25">
      <c r="A31">
        <v>201</v>
      </c>
      <c r="B31">
        <v>5</v>
      </c>
    </row>
    <row r="32" spans="1:2" x14ac:dyDescent="0.25">
      <c r="A32">
        <v>158</v>
      </c>
      <c r="B32">
        <v>11</v>
      </c>
    </row>
    <row r="33" spans="1:2" x14ac:dyDescent="0.25">
      <c r="A33">
        <v>243</v>
      </c>
      <c r="B33">
        <v>6</v>
      </c>
    </row>
    <row r="34" spans="1:2" x14ac:dyDescent="0.25">
      <c r="A34">
        <v>156</v>
      </c>
      <c r="B34">
        <v>6</v>
      </c>
    </row>
    <row r="35" spans="1:2" x14ac:dyDescent="0.25">
      <c r="A35">
        <v>184</v>
      </c>
      <c r="B35">
        <v>7</v>
      </c>
    </row>
    <row r="36" spans="1:2" x14ac:dyDescent="0.25">
      <c r="A36">
        <v>115</v>
      </c>
      <c r="B36">
        <v>4</v>
      </c>
    </row>
    <row r="37" spans="1:2" x14ac:dyDescent="0.25">
      <c r="A37">
        <v>202</v>
      </c>
      <c r="B37">
        <v>6</v>
      </c>
    </row>
    <row r="38" spans="1:2" x14ac:dyDescent="0.25">
      <c r="A38">
        <v>206</v>
      </c>
      <c r="B38">
        <v>5</v>
      </c>
    </row>
    <row r="39" spans="1:2" x14ac:dyDescent="0.25">
      <c r="A39">
        <v>360</v>
      </c>
      <c r="B39">
        <v>6</v>
      </c>
    </row>
    <row r="40" spans="1:2" x14ac:dyDescent="0.25">
      <c r="A40">
        <v>84</v>
      </c>
      <c r="B40">
        <v>3</v>
      </c>
    </row>
    <row r="41" spans="1:2" x14ac:dyDescent="0.25">
      <c r="A41">
        <v>331</v>
      </c>
      <c r="B41">
        <v>9</v>
      </c>
    </row>
    <row r="42" spans="1:2" x14ac:dyDescent="0.25">
      <c r="A42">
        <v>302</v>
      </c>
      <c r="B42">
        <v>7</v>
      </c>
    </row>
    <row r="43" spans="1:2" x14ac:dyDescent="0.25">
      <c r="A43">
        <v>60</v>
      </c>
      <c r="B43">
        <v>2</v>
      </c>
    </row>
    <row r="44" spans="1:2" x14ac:dyDescent="0.25">
      <c r="A44">
        <v>110</v>
      </c>
      <c r="B44">
        <v>2</v>
      </c>
    </row>
    <row r="45" spans="1:2" x14ac:dyDescent="0.25">
      <c r="A45">
        <v>131</v>
      </c>
      <c r="B45">
        <v>5</v>
      </c>
    </row>
    <row r="46" spans="1:2" x14ac:dyDescent="0.25">
      <c r="A46">
        <v>364</v>
      </c>
      <c r="B46">
        <v>4</v>
      </c>
    </row>
    <row r="47" spans="1:2" x14ac:dyDescent="0.25">
      <c r="A47">
        <v>180</v>
      </c>
      <c r="B47">
        <v>7</v>
      </c>
    </row>
    <row r="48" spans="1:2" x14ac:dyDescent="0.25">
      <c r="A48">
        <v>134</v>
      </c>
      <c r="B48">
        <v>6</v>
      </c>
    </row>
    <row r="49" spans="1:2" x14ac:dyDescent="0.25">
      <c r="A49">
        <v>401</v>
      </c>
      <c r="B49">
        <v>15</v>
      </c>
    </row>
    <row r="50" spans="1:2" x14ac:dyDescent="0.25">
      <c r="A50">
        <v>155</v>
      </c>
      <c r="B50">
        <v>4</v>
      </c>
    </row>
    <row r="51" spans="1:2" x14ac:dyDescent="0.25">
      <c r="A51">
        <v>338</v>
      </c>
      <c r="B5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Fulton School of Engineering - ASU-IE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Fritzemeier</dc:creator>
  <cp:lastModifiedBy>Jack Mardekian</cp:lastModifiedBy>
  <dcterms:created xsi:type="dcterms:W3CDTF">2006-09-06T02:50:19Z</dcterms:created>
  <dcterms:modified xsi:type="dcterms:W3CDTF">2020-01-25T13:49:12Z</dcterms:modified>
</cp:coreProperties>
</file>