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Data" sheetId="1" r:id="rId4"/>
    <sheet state="visible" name="Pivot Table 4" sheetId="2" r:id="rId5"/>
    <sheet state="visible" name="Pivot Table 3" sheetId="3" r:id="rId6"/>
    <sheet state="visible" name="MonthlySalesPivot" sheetId="4" r:id="rId7"/>
    <sheet state="visible" name="Dashboard" sheetId="5" r:id="rId8"/>
    <sheet state="visible" name="RegionProductPivot" sheetId="6" r:id="rId9"/>
    <sheet state="visible" name="VLookupPractice" sheetId="7" r:id="rId10"/>
    <sheet state="visible" name="FilteredSales" sheetId="8" r:id="rId11"/>
    <sheet state="visible" name="QuarterlyRevenue" sheetId="9" r:id="rId12"/>
    <sheet state="visible" name="HLookupPractice" sheetId="10" r:id="rId13"/>
  </sheets>
  <definedNames>
    <definedName hidden="1" localSheetId="0" name="Z_0955B85D_35F7_4BAB_9120_3F3F41812173_.wvu.FilterData">SalesData!$A$1:$P$501</definedName>
    <definedName name="SlicerCache_Table_1_Col_4">#N/A</definedName>
    <definedName name="SlicerCache_Table_1_Col_6">#N/A</definedName>
  </definedNames>
  <calcPr/>
  <customWorkbookViews>
    <customWorkbookView activeSheetId="0" maximized="1" windowHeight="0" windowWidth="0" guid="{0955B85D-35F7-4BAB-9120-3F3F41812173}" name="Filter 1"/>
  </customWorkbookViews>
  <pivotCaches>
    <pivotCache cacheId="0" r:id="rId14"/>
    <pivotCache cacheId="1" r:id="rId15"/>
  </pivotCaches>
  <extLst>
    <ext uri="{46BE6895-7355-4a93-B00E-2C351335B9C9}">
      <x15:slicerCaches>
        <x14:slicerCache r:id="rId16"/>
        <x14:slicerCache r:id="rId17"/>
      </x15:slicerCaches>
    </ext>
  </extLst>
</workbook>
</file>

<file path=xl/sharedStrings.xml><?xml version="1.0" encoding="utf-8"?>
<sst xmlns="http://schemas.openxmlformats.org/spreadsheetml/2006/main" count="3494" uniqueCount="655">
  <si>
    <t>Transaction ID</t>
  </si>
  <si>
    <t>Date</t>
  </si>
  <si>
    <t>Product IDa</t>
  </si>
  <si>
    <t>Product Name</t>
  </si>
  <si>
    <t>Category</t>
  </si>
  <si>
    <t>Region</t>
  </si>
  <si>
    <t>Quantity Sold</t>
  </si>
  <si>
    <t>Unit Price</t>
  </si>
  <si>
    <t>Total Sales</t>
  </si>
  <si>
    <t>Customer Name</t>
  </si>
  <si>
    <t>Cleaned Name</t>
  </si>
  <si>
    <t>Price After Tax</t>
  </si>
  <si>
    <t>Commission</t>
  </si>
  <si>
    <t>Pass/Fail</t>
  </si>
  <si>
    <t>Month</t>
  </si>
  <si>
    <t xml:space="preserve"> </t>
  </si>
  <si>
    <t>Fail Count</t>
  </si>
  <si>
    <t>T10255</t>
  </si>
  <si>
    <t>P0011</t>
  </si>
  <si>
    <t>Product_21</t>
  </si>
  <si>
    <t>Books</t>
  </si>
  <si>
    <t>North</t>
  </si>
  <si>
    <t xml:space="preserve"> tom   </t>
  </si>
  <si>
    <t>East</t>
  </si>
  <si>
    <t>T10163</t>
  </si>
  <si>
    <t>P0013</t>
  </si>
  <si>
    <t>Product_36</t>
  </si>
  <si>
    <t xml:space="preserve"> alex   </t>
  </si>
  <si>
    <t>West</t>
  </si>
  <si>
    <t>T10010</t>
  </si>
  <si>
    <t>P0035</t>
  </si>
  <si>
    <t>Product_15</t>
  </si>
  <si>
    <t>South</t>
  </si>
  <si>
    <t>T10069</t>
  </si>
  <si>
    <t>P0049</t>
  </si>
  <si>
    <t>Product_34</t>
  </si>
  <si>
    <t>T10330</t>
  </si>
  <si>
    <t>P0015</t>
  </si>
  <si>
    <t>Product_24</t>
  </si>
  <si>
    <t>T10350</t>
  </si>
  <si>
    <t>P0034</t>
  </si>
  <si>
    <t>Product_48</t>
  </si>
  <si>
    <t xml:space="preserve"> john   </t>
  </si>
  <si>
    <t>T10305</t>
  </si>
  <si>
    <t>P0050</t>
  </si>
  <si>
    <t>Product_46</t>
  </si>
  <si>
    <t>T10171</t>
  </si>
  <si>
    <t>P0001</t>
  </si>
  <si>
    <t>Product_40</t>
  </si>
  <si>
    <t>T10071</t>
  </si>
  <si>
    <t>P0023</t>
  </si>
  <si>
    <t>Product_35</t>
  </si>
  <si>
    <t>T10252</t>
  </si>
  <si>
    <t>P0032</t>
  </si>
  <si>
    <t>Product_26</t>
  </si>
  <si>
    <t xml:space="preserve"> sara   </t>
  </si>
  <si>
    <t>T10099</t>
  </si>
  <si>
    <t xml:space="preserve"> maria   </t>
  </si>
  <si>
    <t>T10357</t>
  </si>
  <si>
    <t>Product_47</t>
  </si>
  <si>
    <t>T10236</t>
  </si>
  <si>
    <t>P0046</t>
  </si>
  <si>
    <t>Product_27</t>
  </si>
  <si>
    <t>Furniture</t>
  </si>
  <si>
    <t>T10092</t>
  </si>
  <si>
    <t>P0028</t>
  </si>
  <si>
    <t>Product_45</t>
  </si>
  <si>
    <t>Electronics</t>
  </si>
  <si>
    <t>T10231</t>
  </si>
  <si>
    <t>Product_11</t>
  </si>
  <si>
    <t>T10314</t>
  </si>
  <si>
    <t>P0047</t>
  </si>
  <si>
    <t>Product_8</t>
  </si>
  <si>
    <t>Clothing</t>
  </si>
  <si>
    <t>T10322</t>
  </si>
  <si>
    <t>P0039</t>
  </si>
  <si>
    <t>Product_3</t>
  </si>
  <si>
    <t>Toys</t>
  </si>
  <si>
    <t>T10212</t>
  </si>
  <si>
    <t>P0012</t>
  </si>
  <si>
    <t>Product_37</t>
  </si>
  <si>
    <t>T10235</t>
  </si>
  <si>
    <t>Product_18</t>
  </si>
  <si>
    <t>T10448</t>
  </si>
  <si>
    <t>P0017</t>
  </si>
  <si>
    <t>T10497</t>
  </si>
  <si>
    <t>P0031</t>
  </si>
  <si>
    <t>Product_49</t>
  </si>
  <si>
    <t>T10239</t>
  </si>
  <si>
    <t>P0018</t>
  </si>
  <si>
    <t>Product_17</t>
  </si>
  <si>
    <t>T10126</t>
  </si>
  <si>
    <t>P0007</t>
  </si>
  <si>
    <t>Product_30</t>
  </si>
  <si>
    <t>T10064</t>
  </si>
  <si>
    <t>P0024</t>
  </si>
  <si>
    <t>Product_44</t>
  </si>
  <si>
    <t>T10413</t>
  </si>
  <si>
    <t>T10325</t>
  </si>
  <si>
    <t>P0038</t>
  </si>
  <si>
    <t>T10002</t>
  </si>
  <si>
    <t>T10187</t>
  </si>
  <si>
    <t>P0021</t>
  </si>
  <si>
    <t>T10237</t>
  </si>
  <si>
    <t>T10391</t>
  </si>
  <si>
    <t>T10387</t>
  </si>
  <si>
    <t>P0041</t>
  </si>
  <si>
    <t>Product_14</t>
  </si>
  <si>
    <t>T10467</t>
  </si>
  <si>
    <t>P0044</t>
  </si>
  <si>
    <t>T10028</t>
  </si>
  <si>
    <t>P0002</t>
  </si>
  <si>
    <t>T10036</t>
  </si>
  <si>
    <t>P0026</t>
  </si>
  <si>
    <t>T10444</t>
  </si>
  <si>
    <t>P0022</t>
  </si>
  <si>
    <t>Product_29</t>
  </si>
  <si>
    <t>T10353</t>
  </si>
  <si>
    <t>T10384</t>
  </si>
  <si>
    <t>P0006</t>
  </si>
  <si>
    <t>T10451</t>
  </si>
  <si>
    <t>P0025</t>
  </si>
  <si>
    <t>Product_39</t>
  </si>
  <si>
    <t>T10232</t>
  </si>
  <si>
    <t>Product_38</t>
  </si>
  <si>
    <t>T10107</t>
  </si>
  <si>
    <t>P0045</t>
  </si>
  <si>
    <t>Product_25</t>
  </si>
  <si>
    <t>T10437</t>
  </si>
  <si>
    <t>Product_28</t>
  </si>
  <si>
    <t>T10465</t>
  </si>
  <si>
    <t>P0040</t>
  </si>
  <si>
    <t>Product_43</t>
  </si>
  <si>
    <t>T10473</t>
  </si>
  <si>
    <t>Product_9</t>
  </si>
  <si>
    <t>T10400</t>
  </si>
  <si>
    <t>T10289</t>
  </si>
  <si>
    <t>Product_2</t>
  </si>
  <si>
    <t>T10169</t>
  </si>
  <si>
    <t>T10284</t>
  </si>
  <si>
    <t>T10317</t>
  </si>
  <si>
    <t>P0037</t>
  </si>
  <si>
    <t>T10035</t>
  </si>
  <si>
    <t>P0029</t>
  </si>
  <si>
    <t>T10488</t>
  </si>
  <si>
    <t>T10307</t>
  </si>
  <si>
    <t>Product_33</t>
  </si>
  <si>
    <t>T10457</t>
  </si>
  <si>
    <t>Product_22</t>
  </si>
  <si>
    <t>T10091</t>
  </si>
  <si>
    <t>T10297</t>
  </si>
  <si>
    <t>T10489</t>
  </si>
  <si>
    <t>T10482</t>
  </si>
  <si>
    <t>T10396</t>
  </si>
  <si>
    <t>P0027</t>
  </si>
  <si>
    <t>T10319</t>
  </si>
  <si>
    <t>P0014</t>
  </si>
  <si>
    <t>T10045</t>
  </si>
  <si>
    <t>T10344</t>
  </si>
  <si>
    <t>Product_10</t>
  </si>
  <si>
    <t>T10366</t>
  </si>
  <si>
    <t>Product_20</t>
  </si>
  <si>
    <t>T10257</t>
  </si>
  <si>
    <t>Product_7</t>
  </si>
  <si>
    <t>T10053</t>
  </si>
  <si>
    <t>P0009</t>
  </si>
  <si>
    <t>T10438</t>
  </si>
  <si>
    <t>T10374</t>
  </si>
  <si>
    <t>T10242</t>
  </si>
  <si>
    <t>T10433</t>
  </si>
  <si>
    <t>T10224</t>
  </si>
  <si>
    <t>T10421</t>
  </si>
  <si>
    <t>T10436</t>
  </si>
  <si>
    <t>T10435</t>
  </si>
  <si>
    <t>T10142</t>
  </si>
  <si>
    <t>T10428</t>
  </si>
  <si>
    <t>T10200</t>
  </si>
  <si>
    <t>T10439</t>
  </si>
  <si>
    <t>T10104</t>
  </si>
  <si>
    <t>Product_23</t>
  </si>
  <si>
    <t>T10327</t>
  </si>
  <si>
    <t>T10476</t>
  </si>
  <si>
    <t>T10268</t>
  </si>
  <si>
    <t>Product_1</t>
  </si>
  <si>
    <t>T10401</t>
  </si>
  <si>
    <t>T10198</t>
  </si>
  <si>
    <t>Product_42</t>
  </si>
  <si>
    <t>T10283</t>
  </si>
  <si>
    <t>P0019</t>
  </si>
  <si>
    <t>Product_19</t>
  </si>
  <si>
    <t>T10251</t>
  </si>
  <si>
    <t>T10352</t>
  </si>
  <si>
    <t>T10390</t>
  </si>
  <si>
    <t>T10326</t>
  </si>
  <si>
    <t>T10278</t>
  </si>
  <si>
    <t>T10105</t>
  </si>
  <si>
    <t>P0016</t>
  </si>
  <si>
    <t>T10408</t>
  </si>
  <si>
    <t>T10082</t>
  </si>
  <si>
    <t>T10155</t>
  </si>
  <si>
    <t>T10276</t>
  </si>
  <si>
    <t>T10075</t>
  </si>
  <si>
    <t>P0030</t>
  </si>
  <si>
    <t>T10216</t>
  </si>
  <si>
    <t>T10043</t>
  </si>
  <si>
    <t>T10303</t>
  </si>
  <si>
    <t>T10149</t>
  </si>
  <si>
    <t>P0004</t>
  </si>
  <si>
    <t>T10386</t>
  </si>
  <si>
    <t>P0005</t>
  </si>
  <si>
    <t>T10388</t>
  </si>
  <si>
    <t>T10190</t>
  </si>
  <si>
    <t>P0036</t>
  </si>
  <si>
    <t>Product_12</t>
  </si>
  <si>
    <t>T10130</t>
  </si>
  <si>
    <t>P0042</t>
  </si>
  <si>
    <t>T10029</t>
  </si>
  <si>
    <t>T10025</t>
  </si>
  <si>
    <t>T10186</t>
  </si>
  <si>
    <t>T10137</t>
  </si>
  <si>
    <t>T10378</t>
  </si>
  <si>
    <t>T10275</t>
  </si>
  <si>
    <t>T10453</t>
  </si>
  <si>
    <t>P0010</t>
  </si>
  <si>
    <t>T10180</t>
  </si>
  <si>
    <t>T10281</t>
  </si>
  <si>
    <t>Product_16</t>
  </si>
  <si>
    <t>T10253</t>
  </si>
  <si>
    <t>T10136</t>
  </si>
  <si>
    <t>Product_4</t>
  </si>
  <si>
    <t>T10463</t>
  </si>
  <si>
    <t>T10182</t>
  </si>
  <si>
    <t>Product_13</t>
  </si>
  <si>
    <t>T10152</t>
  </si>
  <si>
    <t>T10100</t>
  </si>
  <si>
    <t>T10034</t>
  </si>
  <si>
    <t>P0008</t>
  </si>
  <si>
    <t>T10041</t>
  </si>
  <si>
    <t>Product_5</t>
  </si>
  <si>
    <t>T10491</t>
  </si>
  <si>
    <t>P0003</t>
  </si>
  <si>
    <t>T10178</t>
  </si>
  <si>
    <t>T10454</t>
  </si>
  <si>
    <t>T10294</t>
  </si>
  <si>
    <t>T10132</t>
  </si>
  <si>
    <t>T10306</t>
  </si>
  <si>
    <t>T10226</t>
  </si>
  <si>
    <t>T10423</t>
  </si>
  <si>
    <t>T10063</t>
  </si>
  <si>
    <t>T10003</t>
  </si>
  <si>
    <t>T10011</t>
  </si>
  <si>
    <t>P0033</t>
  </si>
  <si>
    <t>T10405</t>
  </si>
  <si>
    <t>T10419</t>
  </si>
  <si>
    <t>T10346</t>
  </si>
  <si>
    <t>T10261</t>
  </si>
  <si>
    <t>T10379</t>
  </si>
  <si>
    <t>T10442</t>
  </si>
  <si>
    <t>T10412</t>
  </si>
  <si>
    <t>T10160</t>
  </si>
  <si>
    <t>T10209</t>
  </si>
  <si>
    <t>T10321</t>
  </si>
  <si>
    <t>T10055</t>
  </si>
  <si>
    <t>T10420</t>
  </si>
  <si>
    <t>T10290</t>
  </si>
  <si>
    <t>T10315</t>
  </si>
  <si>
    <t>T10093</t>
  </si>
  <si>
    <t>T10389</t>
  </si>
  <si>
    <t>T10394</t>
  </si>
  <si>
    <t>T10023</t>
  </si>
  <si>
    <t>T10270</t>
  </si>
  <si>
    <t>T10347</t>
  </si>
  <si>
    <t>P0020</t>
  </si>
  <si>
    <t>T10098</t>
  </si>
  <si>
    <t>T10031</t>
  </si>
  <si>
    <t>T10259</t>
  </si>
  <si>
    <t>T10376</t>
  </si>
  <si>
    <t>T10398</t>
  </si>
  <si>
    <t>T10262</t>
  </si>
  <si>
    <t>T10161</t>
  </si>
  <si>
    <t>Product_31</t>
  </si>
  <si>
    <t>T10125</t>
  </si>
  <si>
    <t>T10240</t>
  </si>
  <si>
    <t>T10145</t>
  </si>
  <si>
    <t>T10079</t>
  </si>
  <si>
    <t>P0048</t>
  </si>
  <si>
    <t>Product_41</t>
  </si>
  <si>
    <t>T10113</t>
  </si>
  <si>
    <t>T10340</t>
  </si>
  <si>
    <t>T10312</t>
  </si>
  <si>
    <t>T10300</t>
  </si>
  <si>
    <t>T10106</t>
  </si>
  <si>
    <t>T10484</t>
  </si>
  <si>
    <t>T10202</t>
  </si>
  <si>
    <t>T10288</t>
  </si>
  <si>
    <t>Product_50</t>
  </si>
  <si>
    <t>T10058</t>
  </si>
  <si>
    <t>T10148</t>
  </si>
  <si>
    <t>T10407</t>
  </si>
  <si>
    <t>T10206</t>
  </si>
  <si>
    <t>T10424</t>
  </si>
  <si>
    <t>T10199</t>
  </si>
  <si>
    <t>T10147</t>
  </si>
  <si>
    <t>T10120</t>
  </si>
  <si>
    <t>T10247</t>
  </si>
  <si>
    <t>T10164</t>
  </si>
  <si>
    <t>T10254</t>
  </si>
  <si>
    <t>T10039</t>
  </si>
  <si>
    <t>T10416</t>
  </si>
  <si>
    <t>T10479</t>
  </si>
  <si>
    <t>T10293</t>
  </si>
  <si>
    <t>T10458</t>
  </si>
  <si>
    <t>T10334</t>
  </si>
  <si>
    <t>T10279</t>
  </si>
  <si>
    <t>T10280</t>
  </si>
  <si>
    <t>T10110</t>
  </si>
  <si>
    <t>T10493</t>
  </si>
  <si>
    <t>T10189</t>
  </si>
  <si>
    <t>T10219</t>
  </si>
  <si>
    <t>T10062</t>
  </si>
  <si>
    <t>T10193</t>
  </si>
  <si>
    <t>T10227</t>
  </si>
  <si>
    <t>T10478</t>
  </si>
  <si>
    <t>T10086</t>
  </si>
  <si>
    <t>T10302</t>
  </si>
  <si>
    <t>T10295</t>
  </si>
  <si>
    <t>T10418</t>
  </si>
  <si>
    <t>T10382</t>
  </si>
  <si>
    <t>T10358</t>
  </si>
  <si>
    <t>T10499</t>
  </si>
  <si>
    <t>T10005</t>
  </si>
  <si>
    <t>Product_6</t>
  </si>
  <si>
    <t>T10157</t>
  </si>
  <si>
    <t>T10349</t>
  </si>
  <si>
    <t>T10185</t>
  </si>
  <si>
    <t>T10342</t>
  </si>
  <si>
    <t>T10291</t>
  </si>
  <si>
    <t>T10118</t>
  </si>
  <si>
    <t>T10362</t>
  </si>
  <si>
    <t>T10205</t>
  </si>
  <si>
    <t>T10260</t>
  </si>
  <si>
    <t>T10090</t>
  </si>
  <si>
    <t>T10141</t>
  </si>
  <si>
    <t>T10361</t>
  </si>
  <si>
    <t>T10348</t>
  </si>
  <si>
    <t>T10381</t>
  </si>
  <si>
    <t>T10151</t>
  </si>
  <si>
    <t>T10050</t>
  </si>
  <si>
    <t>T10272</t>
  </si>
  <si>
    <t>T10146</t>
  </si>
  <si>
    <t>T10328</t>
  </si>
  <si>
    <t>T10074</t>
  </si>
  <si>
    <t>T10441</t>
  </si>
  <si>
    <t>T10364</t>
  </si>
  <si>
    <t>T10345</t>
  </si>
  <si>
    <t>T10088</t>
  </si>
  <si>
    <t>T10308</t>
  </si>
  <si>
    <t>T10475</t>
  </si>
  <si>
    <t>T10282</t>
  </si>
  <si>
    <t>T10007</t>
  </si>
  <si>
    <t>T10427</t>
  </si>
  <si>
    <t>T10403</t>
  </si>
  <si>
    <t>P0043</t>
  </si>
  <si>
    <t>T10309</t>
  </si>
  <si>
    <t>T10472</t>
  </si>
  <si>
    <t>T10135</t>
  </si>
  <si>
    <t>T10245</t>
  </si>
  <si>
    <t>T10089</t>
  </si>
  <si>
    <t>T10188</t>
  </si>
  <si>
    <t>T10047</t>
  </si>
  <si>
    <t>T10103</t>
  </si>
  <si>
    <t>T10395</t>
  </si>
  <si>
    <t>T10343</t>
  </si>
  <si>
    <t>T10220</t>
  </si>
  <si>
    <t>T10480</t>
  </si>
  <si>
    <t>T10070</t>
  </si>
  <si>
    <t>T10301</t>
  </si>
  <si>
    <t>Product_32</t>
  </si>
  <si>
    <t>T10462</t>
  </si>
  <si>
    <t>T10481</t>
  </si>
  <si>
    <t>T10124</t>
  </si>
  <si>
    <t>T10380</t>
  </si>
  <si>
    <t>T10443</t>
  </si>
  <si>
    <t>T10066</t>
  </si>
  <si>
    <t>T10241</t>
  </si>
  <si>
    <t>T10140</t>
  </si>
  <si>
    <t>T10329</t>
  </si>
  <si>
    <t>T10123</t>
  </si>
  <si>
    <t>T10375</t>
  </si>
  <si>
    <t>T10174</t>
  </si>
  <si>
    <t>T10221</t>
  </si>
  <si>
    <t>T10324</t>
  </si>
  <si>
    <t>T10191</t>
  </si>
  <si>
    <t>T10001</t>
  </si>
  <si>
    <t>T10115</t>
  </si>
  <si>
    <t>T10078</t>
  </si>
  <si>
    <t>T10000</t>
  </si>
  <si>
    <t>T10269</t>
  </si>
  <si>
    <t>T10229</t>
  </si>
  <si>
    <t>T10222</t>
  </si>
  <si>
    <t>T10429</t>
  </si>
  <si>
    <t>T10117</t>
  </si>
  <si>
    <t>T10323</t>
  </si>
  <si>
    <t>T10077</t>
  </si>
  <si>
    <t>T10017</t>
  </si>
  <si>
    <t>T10360</t>
  </si>
  <si>
    <t>T10033</t>
  </si>
  <si>
    <t>T10044</t>
  </si>
  <si>
    <t>T10128</t>
  </si>
  <si>
    <t>T10153</t>
  </si>
  <si>
    <t>T10013</t>
  </si>
  <si>
    <t>T10498</t>
  </si>
  <si>
    <t>T10009</t>
  </si>
  <si>
    <t>T10085</t>
  </si>
  <si>
    <t>T10487</t>
  </si>
  <si>
    <t>T10354</t>
  </si>
  <si>
    <t>T10336</t>
  </si>
  <si>
    <t>T10158</t>
  </si>
  <si>
    <t>T10243</t>
  </si>
  <si>
    <t>T10351</t>
  </si>
  <si>
    <t>T10072</t>
  </si>
  <si>
    <t>T10022</t>
  </si>
  <si>
    <t>T10195</t>
  </si>
  <si>
    <t>T10197</t>
  </si>
  <si>
    <t>T10228</t>
  </si>
  <si>
    <t>T10032</t>
  </si>
  <si>
    <t>T10492</t>
  </si>
  <si>
    <t>T10167</t>
  </si>
  <si>
    <t>T10320</t>
  </si>
  <si>
    <t>T10266</t>
  </si>
  <si>
    <t>T10460</t>
  </si>
  <si>
    <t>T10166</t>
  </si>
  <si>
    <t>T10359</t>
  </si>
  <si>
    <t>T10073</t>
  </si>
  <si>
    <t>T10399</t>
  </si>
  <si>
    <t>T10238</t>
  </si>
  <si>
    <t>T10368</t>
  </si>
  <si>
    <t>T10468</t>
  </si>
  <si>
    <t>T10383</t>
  </si>
  <si>
    <t>T10338</t>
  </si>
  <si>
    <t>T10249</t>
  </si>
  <si>
    <t>T10277</t>
  </si>
  <si>
    <t>T10081</t>
  </si>
  <si>
    <t>T10355</t>
  </si>
  <si>
    <t>T10230</t>
  </si>
  <si>
    <t>T10415</t>
  </si>
  <si>
    <t>T10133</t>
  </si>
  <si>
    <t>T10038</t>
  </si>
  <si>
    <t>T10083</t>
  </si>
  <si>
    <t>T10483</t>
  </si>
  <si>
    <t>T10313</t>
  </si>
  <si>
    <t>T10392</t>
  </si>
  <si>
    <t>T10452</t>
  </si>
  <si>
    <t>T10449</t>
  </si>
  <si>
    <t>T10056</t>
  </si>
  <si>
    <t>T10207</t>
  </si>
  <si>
    <t>T10333</t>
  </si>
  <si>
    <t>T10179</t>
  </si>
  <si>
    <t>T10213</t>
  </si>
  <si>
    <t>T10154</t>
  </si>
  <si>
    <t>T10057</t>
  </si>
  <si>
    <t>T10102</t>
  </si>
  <si>
    <t>T10217</t>
  </si>
  <si>
    <t>T10385</t>
  </si>
  <si>
    <t>T10018</t>
  </si>
  <si>
    <t>T10061</t>
  </si>
  <si>
    <t>T10298</t>
  </si>
  <si>
    <t>T10223</t>
  </si>
  <si>
    <t>T10494</t>
  </si>
  <si>
    <t>T10466</t>
  </si>
  <si>
    <t>T10248</t>
  </si>
  <si>
    <t>T10027</t>
  </si>
  <si>
    <t>T10356</t>
  </si>
  <si>
    <t>T10162</t>
  </si>
  <si>
    <t>T10431</t>
  </si>
  <si>
    <t>T10042</t>
  </si>
  <si>
    <t>T10049</t>
  </si>
  <si>
    <t>T10445</t>
  </si>
  <si>
    <t>T10181</t>
  </si>
  <si>
    <t>T10208</t>
  </si>
  <si>
    <t>T10496</t>
  </si>
  <si>
    <t>T10264</t>
  </si>
  <si>
    <t>T10024</t>
  </si>
  <si>
    <t>T10373</t>
  </si>
  <si>
    <t>T10119</t>
  </si>
  <si>
    <t>T10464</t>
  </si>
  <si>
    <t>T10414</t>
  </si>
  <si>
    <t>T10144</t>
  </si>
  <si>
    <t>T10450</t>
  </si>
  <si>
    <t>T10016</t>
  </si>
  <si>
    <t>T10406</t>
  </si>
  <si>
    <t>T10440</t>
  </si>
  <si>
    <t>T10296</t>
  </si>
  <si>
    <t>T10339</t>
  </si>
  <si>
    <t>T10393</t>
  </si>
  <si>
    <t>T10477</t>
  </si>
  <si>
    <t>T10112</t>
  </si>
  <si>
    <t>T10175</t>
  </si>
  <si>
    <t>T10030</t>
  </si>
  <si>
    <t>T10369</t>
  </si>
  <si>
    <t>T10447</t>
  </si>
  <si>
    <t>T10131</t>
  </si>
  <si>
    <t>T10008</t>
  </si>
  <si>
    <t>T10304</t>
  </si>
  <si>
    <t>T10370</t>
  </si>
  <si>
    <t>T10244</t>
  </si>
  <si>
    <t>T10116</t>
  </si>
  <si>
    <t>T10372</t>
  </si>
  <si>
    <t>T10455</t>
  </si>
  <si>
    <t>T10114</t>
  </si>
  <si>
    <t>T10134</t>
  </si>
  <si>
    <t>T10052</t>
  </si>
  <si>
    <t>T10397</t>
  </si>
  <si>
    <t>T10211</t>
  </si>
  <si>
    <t>T10020</t>
  </si>
  <si>
    <t>T10156</t>
  </si>
  <si>
    <t>T10422</t>
  </si>
  <si>
    <t>T10204</t>
  </si>
  <si>
    <t>T10265</t>
  </si>
  <si>
    <t>T10094</t>
  </si>
  <si>
    <t>T10127</t>
  </si>
  <si>
    <t>T10054</t>
  </si>
  <si>
    <t>T10371</t>
  </si>
  <si>
    <t>T10263</t>
  </si>
  <si>
    <t>T10367</t>
  </si>
  <si>
    <t>T10246</t>
  </si>
  <si>
    <t>T10015</t>
  </si>
  <si>
    <t>T10012</t>
  </si>
  <si>
    <t>T10172</t>
  </si>
  <si>
    <t>T10490</t>
  </si>
  <si>
    <t>T10214</t>
  </si>
  <si>
    <t>T10474</t>
  </si>
  <si>
    <t>T10434</t>
  </si>
  <si>
    <t>T10065</t>
  </si>
  <si>
    <t>T10201</t>
  </si>
  <si>
    <t>T10461</t>
  </si>
  <si>
    <t>T10311</t>
  </si>
  <si>
    <t>T10299</t>
  </si>
  <si>
    <t>T10456</t>
  </si>
  <si>
    <t>T10459</t>
  </si>
  <si>
    <t>T10194</t>
  </si>
  <si>
    <t>T10139</t>
  </si>
  <si>
    <t>T10495</t>
  </si>
  <si>
    <t>T10425</t>
  </si>
  <si>
    <t>T10150</t>
  </si>
  <si>
    <t>T10177</t>
  </si>
  <si>
    <t>T10256</t>
  </si>
  <si>
    <t>T10006</t>
  </si>
  <si>
    <t>T10377</t>
  </si>
  <si>
    <t>T10168</t>
  </si>
  <si>
    <t>T10267</t>
  </si>
  <si>
    <t>T10271</t>
  </si>
  <si>
    <t>T10341</t>
  </si>
  <si>
    <t>T10332</t>
  </si>
  <si>
    <t>T10096</t>
  </si>
  <si>
    <t>T10310</t>
  </si>
  <si>
    <t>T10121</t>
  </si>
  <si>
    <t>T10218</t>
  </si>
  <si>
    <t>T10430</t>
  </si>
  <si>
    <t>T10184</t>
  </si>
  <si>
    <t>T10234</t>
  </si>
  <si>
    <t>T10076</t>
  </si>
  <si>
    <t>T10143</t>
  </si>
  <si>
    <t>T10417</t>
  </si>
  <si>
    <t>T10129</t>
  </si>
  <si>
    <t>T10026</t>
  </si>
  <si>
    <t>T10165</t>
  </si>
  <si>
    <t>T10331</t>
  </si>
  <si>
    <t>T10183</t>
  </si>
  <si>
    <t>T10210</t>
  </si>
  <si>
    <t>T10469</t>
  </si>
  <si>
    <t>T10138</t>
  </si>
  <si>
    <t>T10037</t>
  </si>
  <si>
    <t>T10316</t>
  </si>
  <si>
    <t>T10258</t>
  </si>
  <si>
    <t>T10040</t>
  </si>
  <si>
    <t>T10203</t>
  </si>
  <si>
    <t>T10287</t>
  </si>
  <si>
    <t>T10080</t>
  </si>
  <si>
    <t>T10122</t>
  </si>
  <si>
    <t>T10109</t>
  </si>
  <si>
    <t>T10087</t>
  </si>
  <si>
    <t>T10446</t>
  </si>
  <si>
    <t>T10335</t>
  </si>
  <si>
    <t>T10108</t>
  </si>
  <si>
    <t>T10486</t>
  </si>
  <si>
    <t>T10060</t>
  </si>
  <si>
    <t>T10363</t>
  </si>
  <si>
    <t>T10286</t>
  </si>
  <si>
    <t>T10402</t>
  </si>
  <si>
    <t>T10004</t>
  </si>
  <si>
    <t>T10173</t>
  </si>
  <si>
    <t>T10067</t>
  </si>
  <si>
    <t>T10046</t>
  </si>
  <si>
    <t>T10285</t>
  </si>
  <si>
    <t>T10048</t>
  </si>
  <si>
    <t>T10051</t>
  </si>
  <si>
    <t>T10192</t>
  </si>
  <si>
    <t>T10365</t>
  </si>
  <si>
    <t>T10273</t>
  </si>
  <si>
    <t>T10170</t>
  </si>
  <si>
    <t>T10111</t>
  </si>
  <si>
    <t>T10411</t>
  </si>
  <si>
    <t>T10233</t>
  </si>
  <si>
    <t>T10404</t>
  </si>
  <si>
    <t>T10292</t>
  </si>
  <si>
    <t>T10095</t>
  </si>
  <si>
    <t>T10426</t>
  </si>
  <si>
    <t>T10014</t>
  </si>
  <si>
    <t>T10471</t>
  </si>
  <si>
    <t>T10084</t>
  </si>
  <si>
    <t>T10485</t>
  </si>
  <si>
    <t>T10409</t>
  </si>
  <si>
    <t>T10101</t>
  </si>
  <si>
    <t>T10318</t>
  </si>
  <si>
    <t>T10196</t>
  </si>
  <si>
    <t>T10470</t>
  </si>
  <si>
    <t>T10021</t>
  </si>
  <si>
    <t>T10274</t>
  </si>
  <si>
    <t>T10097</t>
  </si>
  <si>
    <t>T10410</t>
  </si>
  <si>
    <t>T10337</t>
  </si>
  <si>
    <t>T10225</t>
  </si>
  <si>
    <t>T10019</t>
  </si>
  <si>
    <t>T10059</t>
  </si>
  <si>
    <t>T10250</t>
  </si>
  <si>
    <t>T10068</t>
  </si>
  <si>
    <t>T10176</t>
  </si>
  <si>
    <t>T10159</t>
  </si>
  <si>
    <t>T10215</t>
  </si>
  <si>
    <t>T10432</t>
  </si>
  <si>
    <t>SUM of Total Sales</t>
  </si>
  <si>
    <t>Grand Total</t>
  </si>
  <si>
    <t>SUM of Quantity Sold</t>
  </si>
  <si>
    <t>Apr</t>
  </si>
  <si>
    <t>Aug</t>
  </si>
  <si>
    <t>Dec</t>
  </si>
  <si>
    <t>Feb</t>
  </si>
  <si>
    <t>Jan</t>
  </si>
  <si>
    <t>Jul</t>
  </si>
  <si>
    <t>Jun</t>
  </si>
  <si>
    <t>Mar</t>
  </si>
  <si>
    <t>May</t>
  </si>
  <si>
    <t>Nov</t>
  </si>
  <si>
    <t>Oct</t>
  </si>
  <si>
    <t>Sep</t>
  </si>
  <si>
    <t>Best Region</t>
  </si>
  <si>
    <t>Most Sold Product</t>
  </si>
  <si>
    <t>Product ID</t>
  </si>
  <si>
    <t>Q1</t>
  </si>
  <si>
    <t>Q2</t>
  </si>
  <si>
    <t>Q3</t>
  </si>
  <si>
    <t>Q4</t>
  </si>
  <si>
    <t>Quarter</t>
  </si>
  <si>
    <t>Revenue (P0002)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</si>
</sst>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
    <numFmt numFmtId="165" formatCode="yyyy\-mm\-dd\ hh:mm:ss"/>
  </numFmts>
  <fonts count="5">
    <font>
      <sz val="11.0"/>
      <color theme="1"/>
      <name val="Calibri"/>
      <scheme val="minor"/>
    </font>
    <font>
      <b/>
      <sz val="11.0"/>
      <color theme="1"/>
      <name val="Calibri"/>
    </font>
    <font>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164" xfId="0" applyAlignment="1" applyBorder="1" applyFont="1" applyNumberFormat="1">
      <alignment horizontal="center" vertical="top"/>
    </xf>
    <xf borderId="0" fillId="0" fontId="2" numFmtId="0" xfId="0" applyAlignment="1" applyFont="1">
      <alignment horizontal="center" readingOrder="0"/>
    </xf>
    <xf borderId="0" fillId="0" fontId="3" numFmtId="9" xfId="0" applyAlignment="1" applyFont="1" applyNumberForma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3" numFmtId="0" xfId="0" applyFont="1"/>
    <xf borderId="0" fillId="0" fontId="3" numFmtId="0" xfId="0" applyAlignment="1" applyFont="1">
      <alignment horizontal="center"/>
    </xf>
    <xf borderId="0" fillId="0" fontId="2" numFmtId="0" xfId="0" applyFont="1"/>
    <xf borderId="0" fillId="0" fontId="4" numFmtId="165" xfId="0" applyFont="1" applyNumberFormat="1"/>
    <xf borderId="0" fillId="0" fontId="2" numFmtId="164" xfId="0" applyFont="1" applyNumberFormat="1"/>
    <xf borderId="0" fillId="0" fontId="3" numFmtId="164" xfId="0" applyFont="1" applyNumberFormat="1"/>
    <xf borderId="0" fillId="0" fontId="2" numFmtId="0" xfId="0" applyAlignment="1" applyFont="1">
      <alignment readingOrder="0"/>
    </xf>
  </cellXfs>
  <cellStyles count="1">
    <cellStyle xfId="0" name="Normal" builtinId="0"/>
  </cellStyles>
  <dxfs count="4">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schemas.microsoft.com/office/2007/relationships/slicerCache" Target="slicerCaches/slicerCache2.xml"/><Relationship Id="rId16"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Total Sales vs Month</a:t>
            </a:r>
          </a:p>
        </c:rich>
      </c:tx>
      <c:overlay val="0"/>
    </c:title>
    <c:plotArea>
      <c:layout/>
      <c:lineChart>
        <c:varyColors val="0"/>
        <c:ser>
          <c:idx val="0"/>
          <c:order val="0"/>
          <c:tx>
            <c:strRef>
              <c:f>MonthlySalesPivot!$B$1</c:f>
            </c:strRef>
          </c:tx>
          <c:spPr>
            <a:ln cmpd="sng">
              <a:solidFill>
                <a:srgbClr val="4F81BD"/>
              </a:solidFill>
            </a:ln>
          </c:spPr>
          <c:marker>
            <c:symbol val="none"/>
          </c:marker>
          <c:cat>
            <c:strRef>
              <c:f>MonthlySalesPivot!$A$2:$A$15</c:f>
            </c:strRef>
          </c:cat>
          <c:val>
            <c:numRef>
              <c:f>MonthlySalesPivot!$B$2:$B$15</c:f>
              <c:numCache/>
            </c:numRef>
          </c:val>
          <c:smooth val="0"/>
        </c:ser>
        <c:axId val="1141327985"/>
        <c:axId val="1198365923"/>
      </c:lineChart>
      <c:catAx>
        <c:axId val="1141327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98365923"/>
      </c:catAx>
      <c:valAx>
        <c:axId val="1198365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132798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Sales by Region and Product</a:t>
            </a:r>
          </a:p>
        </c:rich>
      </c:tx>
      <c:overlay val="0"/>
    </c:title>
    <c:plotArea>
      <c:layout/>
      <c:barChart>
        <c:barDir val="col"/>
        <c:ser>
          <c:idx val="0"/>
          <c:order val="0"/>
          <c:tx>
            <c:strRef>
              <c:f>RegionProductPivot!$B$1:$B$2</c:f>
            </c:strRef>
          </c:tx>
          <c:spPr>
            <a:solidFill>
              <a:schemeClr val="accent1"/>
            </a:solidFill>
            <a:ln cmpd="sng">
              <a:solidFill>
                <a:srgbClr val="000000"/>
              </a:solidFill>
            </a:ln>
          </c:spPr>
          <c:cat>
            <c:strRef>
              <c:f>RegionProductPivot!$A$3:$A$1000</c:f>
            </c:strRef>
          </c:cat>
          <c:val>
            <c:numRef>
              <c:f>RegionProductPivot!$B$3:$B$1000</c:f>
              <c:numCache/>
            </c:numRef>
          </c:val>
        </c:ser>
        <c:ser>
          <c:idx val="1"/>
          <c:order val="1"/>
          <c:tx>
            <c:strRef>
              <c:f>RegionProductPivot!$C$1:$C$2</c:f>
            </c:strRef>
          </c:tx>
          <c:spPr>
            <a:solidFill>
              <a:schemeClr val="accent2"/>
            </a:solidFill>
            <a:ln cmpd="sng">
              <a:solidFill>
                <a:srgbClr val="000000"/>
              </a:solidFill>
            </a:ln>
          </c:spPr>
          <c:cat>
            <c:strRef>
              <c:f>RegionProductPivot!$A$3:$A$1000</c:f>
            </c:strRef>
          </c:cat>
          <c:val>
            <c:numRef>
              <c:f>RegionProductPivot!$C$3:$C$1000</c:f>
              <c:numCache/>
            </c:numRef>
          </c:val>
        </c:ser>
        <c:ser>
          <c:idx val="2"/>
          <c:order val="2"/>
          <c:tx>
            <c:strRef>
              <c:f>RegionProductPivot!$D$1:$D$2</c:f>
            </c:strRef>
          </c:tx>
          <c:spPr>
            <a:solidFill>
              <a:schemeClr val="accent3"/>
            </a:solidFill>
            <a:ln cmpd="sng">
              <a:solidFill>
                <a:srgbClr val="000000"/>
              </a:solidFill>
            </a:ln>
          </c:spPr>
          <c:cat>
            <c:strRef>
              <c:f>RegionProductPivot!$A$3:$A$1000</c:f>
            </c:strRef>
          </c:cat>
          <c:val>
            <c:numRef>
              <c:f>RegionProductPivot!$D$3:$D$1000</c:f>
              <c:numCache/>
            </c:numRef>
          </c:val>
        </c:ser>
        <c:ser>
          <c:idx val="3"/>
          <c:order val="3"/>
          <c:tx>
            <c:strRef>
              <c:f>RegionProductPivot!$E$1:$E$2</c:f>
            </c:strRef>
          </c:tx>
          <c:spPr>
            <a:solidFill>
              <a:schemeClr val="accent4"/>
            </a:solidFill>
            <a:ln cmpd="sng">
              <a:solidFill>
                <a:srgbClr val="000000"/>
              </a:solidFill>
            </a:ln>
          </c:spPr>
          <c:cat>
            <c:strRef>
              <c:f>RegionProductPivot!$A$3:$A$1000</c:f>
            </c:strRef>
          </c:cat>
          <c:val>
            <c:numRef>
              <c:f>RegionProductPivot!$E$3:$E$1000</c:f>
              <c:numCache/>
            </c:numRef>
          </c:val>
        </c:ser>
        <c:ser>
          <c:idx val="4"/>
          <c:order val="4"/>
          <c:tx>
            <c:strRef>
              <c:f>RegionProductPivot!$F$1:$F$2</c:f>
            </c:strRef>
          </c:tx>
          <c:spPr>
            <a:solidFill>
              <a:schemeClr val="accent5"/>
            </a:solidFill>
            <a:ln cmpd="sng">
              <a:solidFill>
                <a:srgbClr val="000000"/>
              </a:solidFill>
            </a:ln>
          </c:spPr>
          <c:cat>
            <c:strRef>
              <c:f>RegionProductPivot!$A$3:$A$1000</c:f>
            </c:strRef>
          </c:cat>
          <c:val>
            <c:numRef>
              <c:f>RegionProductPivot!$F$3:$F$1000</c:f>
              <c:numCache/>
            </c:numRef>
          </c:val>
        </c:ser>
        <c:ser>
          <c:idx val="5"/>
          <c:order val="5"/>
          <c:tx>
            <c:strRef>
              <c:f>RegionProductPivot!$G$1:$G$2</c:f>
            </c:strRef>
          </c:tx>
          <c:spPr>
            <a:solidFill>
              <a:schemeClr val="accent6"/>
            </a:solidFill>
            <a:ln cmpd="sng">
              <a:solidFill>
                <a:srgbClr val="000000"/>
              </a:solidFill>
            </a:ln>
          </c:spPr>
          <c:cat>
            <c:strRef>
              <c:f>RegionProductPivot!$A$3:$A$1000</c:f>
            </c:strRef>
          </c:cat>
          <c:val>
            <c:numRef>
              <c:f>RegionProductPivot!$G$3:$G$1000</c:f>
              <c:numCache/>
            </c:numRef>
          </c:val>
        </c:ser>
        <c:ser>
          <c:idx val="6"/>
          <c:order val="6"/>
          <c:tx>
            <c:strRef>
              <c:f>RegionProductPivot!$H$1:$H$2</c:f>
            </c:strRef>
          </c:tx>
          <c:spPr>
            <a:solidFill>
              <a:schemeClr val="accent1">
                <a:lumOff val="30000"/>
              </a:schemeClr>
            </a:solidFill>
            <a:ln cmpd="sng">
              <a:solidFill>
                <a:srgbClr val="000000"/>
              </a:solidFill>
            </a:ln>
          </c:spPr>
          <c:cat>
            <c:strRef>
              <c:f>RegionProductPivot!$A$3:$A$1000</c:f>
            </c:strRef>
          </c:cat>
          <c:val>
            <c:numRef>
              <c:f>RegionProductPivot!$H$3:$H$1000</c:f>
              <c:numCache/>
            </c:numRef>
          </c:val>
        </c:ser>
        <c:ser>
          <c:idx val="7"/>
          <c:order val="7"/>
          <c:tx>
            <c:strRef>
              <c:f>RegionProductPivot!$I$1:$I$2</c:f>
            </c:strRef>
          </c:tx>
          <c:spPr>
            <a:solidFill>
              <a:schemeClr val="accent2">
                <a:lumOff val="30000"/>
              </a:schemeClr>
            </a:solidFill>
            <a:ln cmpd="sng">
              <a:solidFill>
                <a:srgbClr val="000000"/>
              </a:solidFill>
            </a:ln>
          </c:spPr>
          <c:cat>
            <c:strRef>
              <c:f>RegionProductPivot!$A$3:$A$1000</c:f>
            </c:strRef>
          </c:cat>
          <c:val>
            <c:numRef>
              <c:f>RegionProductPivot!$I$3:$I$1000</c:f>
              <c:numCache/>
            </c:numRef>
          </c:val>
        </c:ser>
        <c:ser>
          <c:idx val="8"/>
          <c:order val="8"/>
          <c:tx>
            <c:strRef>
              <c:f>RegionProductPivot!$J$1:$J$2</c:f>
            </c:strRef>
          </c:tx>
          <c:spPr>
            <a:solidFill>
              <a:schemeClr val="accent3">
                <a:lumOff val="30000"/>
              </a:schemeClr>
            </a:solidFill>
            <a:ln cmpd="sng">
              <a:solidFill>
                <a:srgbClr val="000000"/>
              </a:solidFill>
            </a:ln>
          </c:spPr>
          <c:cat>
            <c:strRef>
              <c:f>RegionProductPivot!$A$3:$A$1000</c:f>
            </c:strRef>
          </c:cat>
          <c:val>
            <c:numRef>
              <c:f>RegionProductPivot!$J$3:$J$1000</c:f>
              <c:numCache/>
            </c:numRef>
          </c:val>
        </c:ser>
        <c:ser>
          <c:idx val="9"/>
          <c:order val="9"/>
          <c:tx>
            <c:strRef>
              <c:f>RegionProductPivot!$K$1:$K$2</c:f>
            </c:strRef>
          </c:tx>
          <c:spPr>
            <a:solidFill>
              <a:schemeClr val="accent4">
                <a:lumOff val="30000"/>
              </a:schemeClr>
            </a:solidFill>
            <a:ln cmpd="sng">
              <a:solidFill>
                <a:srgbClr val="000000"/>
              </a:solidFill>
            </a:ln>
          </c:spPr>
          <c:cat>
            <c:strRef>
              <c:f>RegionProductPivot!$A$3:$A$1000</c:f>
            </c:strRef>
          </c:cat>
          <c:val>
            <c:numRef>
              <c:f>RegionProductPivot!$K$3:$K$1000</c:f>
              <c:numCache/>
            </c:numRef>
          </c:val>
        </c:ser>
        <c:ser>
          <c:idx val="10"/>
          <c:order val="10"/>
          <c:tx>
            <c:strRef>
              <c:f>RegionProductPivot!$L$1:$L$2</c:f>
            </c:strRef>
          </c:tx>
          <c:spPr>
            <a:solidFill>
              <a:schemeClr val="accent5">
                <a:lumOff val="30000"/>
              </a:schemeClr>
            </a:solidFill>
            <a:ln cmpd="sng">
              <a:solidFill>
                <a:srgbClr val="000000"/>
              </a:solidFill>
            </a:ln>
          </c:spPr>
          <c:cat>
            <c:strRef>
              <c:f>RegionProductPivot!$A$3:$A$1000</c:f>
            </c:strRef>
          </c:cat>
          <c:val>
            <c:numRef>
              <c:f>RegionProductPivot!$L$3:$L$1000</c:f>
              <c:numCache/>
            </c:numRef>
          </c:val>
        </c:ser>
        <c:ser>
          <c:idx val="11"/>
          <c:order val="11"/>
          <c:tx>
            <c:strRef>
              <c:f>RegionProductPivot!$M$1:$M$2</c:f>
            </c:strRef>
          </c:tx>
          <c:spPr>
            <a:solidFill>
              <a:schemeClr val="accent6">
                <a:lumOff val="30000"/>
              </a:schemeClr>
            </a:solidFill>
            <a:ln cmpd="sng">
              <a:solidFill>
                <a:srgbClr val="000000"/>
              </a:solidFill>
            </a:ln>
          </c:spPr>
          <c:cat>
            <c:strRef>
              <c:f>RegionProductPivot!$A$3:$A$1000</c:f>
            </c:strRef>
          </c:cat>
          <c:val>
            <c:numRef>
              <c:f>RegionProductPivot!$M$3:$M$1000</c:f>
              <c:numCache/>
            </c:numRef>
          </c:val>
        </c:ser>
        <c:ser>
          <c:idx val="12"/>
          <c:order val="12"/>
          <c:tx>
            <c:strRef>
              <c:f>RegionProductPivot!$N$1:$N$2</c:f>
            </c:strRef>
          </c:tx>
          <c:spPr>
            <a:solidFill>
              <a:schemeClr val="accent1">
                <a:lumOff val="60000"/>
              </a:schemeClr>
            </a:solidFill>
            <a:ln cmpd="sng">
              <a:solidFill>
                <a:srgbClr val="000000"/>
              </a:solidFill>
            </a:ln>
          </c:spPr>
          <c:cat>
            <c:strRef>
              <c:f>RegionProductPivot!$A$3:$A$1000</c:f>
            </c:strRef>
          </c:cat>
          <c:val>
            <c:numRef>
              <c:f>RegionProductPivot!$N$3:$N$1000</c:f>
              <c:numCache/>
            </c:numRef>
          </c:val>
        </c:ser>
        <c:ser>
          <c:idx val="13"/>
          <c:order val="13"/>
          <c:tx>
            <c:strRef>
              <c:f>RegionProductPivot!$O$1:$O$2</c:f>
            </c:strRef>
          </c:tx>
          <c:spPr>
            <a:solidFill>
              <a:schemeClr val="accent2">
                <a:lumOff val="60000"/>
              </a:schemeClr>
            </a:solidFill>
            <a:ln cmpd="sng">
              <a:solidFill>
                <a:srgbClr val="000000"/>
              </a:solidFill>
            </a:ln>
          </c:spPr>
          <c:cat>
            <c:strRef>
              <c:f>RegionProductPivot!$A$3:$A$1000</c:f>
            </c:strRef>
          </c:cat>
          <c:val>
            <c:numRef>
              <c:f>RegionProductPivot!$O$3:$O$1000</c:f>
              <c:numCache/>
            </c:numRef>
          </c:val>
        </c:ser>
        <c:ser>
          <c:idx val="14"/>
          <c:order val="14"/>
          <c:tx>
            <c:strRef>
              <c:f>RegionProductPivot!$P$1:$P$2</c:f>
            </c:strRef>
          </c:tx>
          <c:spPr>
            <a:solidFill>
              <a:schemeClr val="accent3">
                <a:lumOff val="60000"/>
              </a:schemeClr>
            </a:solidFill>
            <a:ln cmpd="sng">
              <a:solidFill>
                <a:srgbClr val="000000"/>
              </a:solidFill>
            </a:ln>
          </c:spPr>
          <c:cat>
            <c:strRef>
              <c:f>RegionProductPivot!$A$3:$A$1000</c:f>
            </c:strRef>
          </c:cat>
          <c:val>
            <c:numRef>
              <c:f>RegionProductPivot!$P$3:$P$1000</c:f>
              <c:numCache/>
            </c:numRef>
          </c:val>
        </c:ser>
        <c:ser>
          <c:idx val="15"/>
          <c:order val="15"/>
          <c:tx>
            <c:strRef>
              <c:f>RegionProductPivot!$Q$1:$Q$2</c:f>
            </c:strRef>
          </c:tx>
          <c:spPr>
            <a:solidFill>
              <a:schemeClr val="accent4">
                <a:lumOff val="60000"/>
              </a:schemeClr>
            </a:solidFill>
            <a:ln cmpd="sng">
              <a:solidFill>
                <a:srgbClr val="000000"/>
              </a:solidFill>
            </a:ln>
          </c:spPr>
          <c:cat>
            <c:strRef>
              <c:f>RegionProductPivot!$A$3:$A$1000</c:f>
            </c:strRef>
          </c:cat>
          <c:val>
            <c:numRef>
              <c:f>RegionProductPivot!$Q$3:$Q$1000</c:f>
              <c:numCache/>
            </c:numRef>
          </c:val>
        </c:ser>
        <c:ser>
          <c:idx val="16"/>
          <c:order val="16"/>
          <c:tx>
            <c:strRef>
              <c:f>RegionProductPivot!$R$1:$R$2</c:f>
            </c:strRef>
          </c:tx>
          <c:spPr>
            <a:solidFill>
              <a:schemeClr val="accent5">
                <a:lumOff val="60000"/>
              </a:schemeClr>
            </a:solidFill>
            <a:ln cmpd="sng">
              <a:solidFill>
                <a:srgbClr val="000000"/>
              </a:solidFill>
            </a:ln>
          </c:spPr>
          <c:cat>
            <c:strRef>
              <c:f>RegionProductPivot!$A$3:$A$1000</c:f>
            </c:strRef>
          </c:cat>
          <c:val>
            <c:numRef>
              <c:f>RegionProductPivot!$R$3:$R$1000</c:f>
              <c:numCache/>
            </c:numRef>
          </c:val>
        </c:ser>
        <c:ser>
          <c:idx val="17"/>
          <c:order val="17"/>
          <c:tx>
            <c:strRef>
              <c:f>RegionProductPivot!$S$1:$S$2</c:f>
            </c:strRef>
          </c:tx>
          <c:spPr>
            <a:solidFill>
              <a:schemeClr val="accent6">
                <a:lumOff val="60000"/>
              </a:schemeClr>
            </a:solidFill>
            <a:ln cmpd="sng">
              <a:solidFill>
                <a:srgbClr val="000000"/>
              </a:solidFill>
            </a:ln>
          </c:spPr>
          <c:cat>
            <c:strRef>
              <c:f>RegionProductPivot!$A$3:$A$1000</c:f>
            </c:strRef>
          </c:cat>
          <c:val>
            <c:numRef>
              <c:f>RegionProductPivot!$S$3:$S$1000</c:f>
              <c:numCache/>
            </c:numRef>
          </c:val>
        </c:ser>
        <c:ser>
          <c:idx val="18"/>
          <c:order val="18"/>
          <c:tx>
            <c:strRef>
              <c:f>RegionProductPivot!$T$1:$T$2</c:f>
            </c:strRef>
          </c:tx>
          <c:spPr>
            <a:solidFill>
              <a:schemeClr val="accent1">
                <a:lumOff val="90000"/>
              </a:schemeClr>
            </a:solidFill>
            <a:ln cmpd="sng">
              <a:solidFill>
                <a:srgbClr val="000000"/>
              </a:solidFill>
            </a:ln>
          </c:spPr>
          <c:cat>
            <c:strRef>
              <c:f>RegionProductPivot!$A$3:$A$1000</c:f>
            </c:strRef>
          </c:cat>
          <c:val>
            <c:numRef>
              <c:f>RegionProductPivot!$T$3:$T$1000</c:f>
              <c:numCache/>
            </c:numRef>
          </c:val>
        </c:ser>
        <c:ser>
          <c:idx val="19"/>
          <c:order val="19"/>
          <c:tx>
            <c:strRef>
              <c:f>RegionProductPivot!$U$1:$U$2</c:f>
            </c:strRef>
          </c:tx>
          <c:spPr>
            <a:solidFill>
              <a:schemeClr val="accent2">
                <a:lumOff val="90000"/>
              </a:schemeClr>
            </a:solidFill>
            <a:ln cmpd="sng">
              <a:solidFill>
                <a:srgbClr val="000000"/>
              </a:solidFill>
            </a:ln>
          </c:spPr>
          <c:cat>
            <c:strRef>
              <c:f>RegionProductPivot!$A$3:$A$1000</c:f>
            </c:strRef>
          </c:cat>
          <c:val>
            <c:numRef>
              <c:f>RegionProductPivot!$U$3:$U$1000</c:f>
              <c:numCache/>
            </c:numRef>
          </c:val>
        </c:ser>
        <c:ser>
          <c:idx val="20"/>
          <c:order val="20"/>
          <c:tx>
            <c:strRef>
              <c:f>RegionProductPivot!$V$1:$V$2</c:f>
            </c:strRef>
          </c:tx>
          <c:spPr>
            <a:solidFill>
              <a:schemeClr val="accent3">
                <a:lumOff val="90000"/>
              </a:schemeClr>
            </a:solidFill>
            <a:ln cmpd="sng">
              <a:solidFill>
                <a:srgbClr val="000000"/>
              </a:solidFill>
            </a:ln>
          </c:spPr>
          <c:cat>
            <c:strRef>
              <c:f>RegionProductPivot!$A$3:$A$1000</c:f>
            </c:strRef>
          </c:cat>
          <c:val>
            <c:numRef>
              <c:f>RegionProductPivot!$V$3:$V$1000</c:f>
              <c:numCache/>
            </c:numRef>
          </c:val>
        </c:ser>
        <c:ser>
          <c:idx val="21"/>
          <c:order val="21"/>
          <c:tx>
            <c:strRef>
              <c:f>RegionProductPivot!$W$1:$W$2</c:f>
            </c:strRef>
          </c:tx>
          <c:spPr>
            <a:solidFill>
              <a:schemeClr val="accent4">
                <a:lumOff val="90000"/>
              </a:schemeClr>
            </a:solidFill>
            <a:ln cmpd="sng">
              <a:solidFill>
                <a:srgbClr val="000000"/>
              </a:solidFill>
            </a:ln>
          </c:spPr>
          <c:cat>
            <c:strRef>
              <c:f>RegionProductPivot!$A$3:$A$1000</c:f>
            </c:strRef>
          </c:cat>
          <c:val>
            <c:numRef>
              <c:f>RegionProductPivot!$W$3:$W$1000</c:f>
              <c:numCache/>
            </c:numRef>
          </c:val>
        </c:ser>
        <c:ser>
          <c:idx val="22"/>
          <c:order val="22"/>
          <c:tx>
            <c:strRef>
              <c:f>RegionProductPivot!$X$1:$X$2</c:f>
            </c:strRef>
          </c:tx>
          <c:spPr>
            <a:solidFill>
              <a:schemeClr val="accent5">
                <a:lumOff val="90000"/>
              </a:schemeClr>
            </a:solidFill>
            <a:ln cmpd="sng">
              <a:solidFill>
                <a:srgbClr val="000000"/>
              </a:solidFill>
            </a:ln>
          </c:spPr>
          <c:cat>
            <c:strRef>
              <c:f>RegionProductPivot!$A$3:$A$1000</c:f>
            </c:strRef>
          </c:cat>
          <c:val>
            <c:numRef>
              <c:f>RegionProductPivot!$X$3:$X$1000</c:f>
              <c:numCache/>
            </c:numRef>
          </c:val>
        </c:ser>
        <c:ser>
          <c:idx val="23"/>
          <c:order val="23"/>
          <c:tx>
            <c:strRef>
              <c:f>RegionProductPivot!$Y$1:$Y$2</c:f>
            </c:strRef>
          </c:tx>
          <c:spPr>
            <a:solidFill>
              <a:schemeClr val="accent6">
                <a:lumOff val="90000"/>
              </a:schemeClr>
            </a:solidFill>
            <a:ln cmpd="sng">
              <a:solidFill>
                <a:srgbClr val="000000"/>
              </a:solidFill>
            </a:ln>
          </c:spPr>
          <c:cat>
            <c:strRef>
              <c:f>RegionProductPivot!$A$3:$A$1000</c:f>
            </c:strRef>
          </c:cat>
          <c:val>
            <c:numRef>
              <c:f>RegionProductPivot!$Y$3:$Y$1000</c:f>
              <c:numCache/>
            </c:numRef>
          </c:val>
        </c:ser>
        <c:ser>
          <c:idx val="24"/>
          <c:order val="24"/>
          <c:tx>
            <c:strRef>
              <c:f>RegionProductPivot!$Z$1:$Z$2</c:f>
            </c:strRef>
          </c:tx>
          <c:spPr>
            <a:solidFill>
              <a:schemeClr val="accent1">
                <a:lumOff val="120000"/>
              </a:schemeClr>
            </a:solidFill>
            <a:ln cmpd="sng">
              <a:solidFill>
                <a:srgbClr val="000000"/>
              </a:solidFill>
            </a:ln>
          </c:spPr>
          <c:cat>
            <c:strRef>
              <c:f>RegionProductPivot!$A$3:$A$1000</c:f>
            </c:strRef>
          </c:cat>
          <c:val>
            <c:numRef>
              <c:f>RegionProductPivot!$Z$3:$Z$1000</c:f>
              <c:numCache/>
            </c:numRef>
          </c:val>
        </c:ser>
        <c:ser>
          <c:idx val="25"/>
          <c:order val="25"/>
          <c:tx>
            <c:strRef>
              <c:f>RegionProductPivot!$AA$1:$AA$2</c:f>
            </c:strRef>
          </c:tx>
          <c:spPr>
            <a:solidFill>
              <a:schemeClr val="accent2">
                <a:lumOff val="120000"/>
              </a:schemeClr>
            </a:solidFill>
            <a:ln cmpd="sng">
              <a:solidFill>
                <a:srgbClr val="000000"/>
              </a:solidFill>
            </a:ln>
          </c:spPr>
          <c:cat>
            <c:strRef>
              <c:f>RegionProductPivot!$A$3:$A$1000</c:f>
            </c:strRef>
          </c:cat>
          <c:val>
            <c:numRef>
              <c:f>RegionProductPivot!$AA$3:$AA$1000</c:f>
              <c:numCache/>
            </c:numRef>
          </c:val>
        </c:ser>
        <c:ser>
          <c:idx val="26"/>
          <c:order val="26"/>
          <c:tx>
            <c:strRef>
              <c:f>RegionProductPivot!$AB$1:$AB$2</c:f>
            </c:strRef>
          </c:tx>
          <c:spPr>
            <a:solidFill>
              <a:schemeClr val="accent3">
                <a:lumOff val="120000"/>
              </a:schemeClr>
            </a:solidFill>
            <a:ln cmpd="sng">
              <a:solidFill>
                <a:srgbClr val="000000"/>
              </a:solidFill>
            </a:ln>
          </c:spPr>
          <c:cat>
            <c:strRef>
              <c:f>RegionProductPivot!$A$3:$A$1000</c:f>
            </c:strRef>
          </c:cat>
          <c:val>
            <c:numRef>
              <c:f>RegionProductPivot!$AB$3:$AB$1000</c:f>
              <c:numCache/>
            </c:numRef>
          </c:val>
        </c:ser>
        <c:ser>
          <c:idx val="27"/>
          <c:order val="27"/>
          <c:tx>
            <c:strRef>
              <c:f>RegionProductPivot!$AC$1:$AC$2</c:f>
            </c:strRef>
          </c:tx>
          <c:spPr>
            <a:solidFill>
              <a:schemeClr val="accent4">
                <a:lumOff val="120000"/>
              </a:schemeClr>
            </a:solidFill>
            <a:ln cmpd="sng">
              <a:solidFill>
                <a:srgbClr val="000000"/>
              </a:solidFill>
            </a:ln>
          </c:spPr>
          <c:cat>
            <c:strRef>
              <c:f>RegionProductPivot!$A$3:$A$1000</c:f>
            </c:strRef>
          </c:cat>
          <c:val>
            <c:numRef>
              <c:f>RegionProductPivot!$AC$3:$AC$1000</c:f>
              <c:numCache/>
            </c:numRef>
          </c:val>
        </c:ser>
        <c:ser>
          <c:idx val="28"/>
          <c:order val="28"/>
          <c:tx>
            <c:strRef>
              <c:f>RegionProductPivot!$AD$1:$AD$2</c:f>
            </c:strRef>
          </c:tx>
          <c:spPr>
            <a:solidFill>
              <a:schemeClr val="accent5">
                <a:lumOff val="120000"/>
              </a:schemeClr>
            </a:solidFill>
            <a:ln cmpd="sng">
              <a:solidFill>
                <a:srgbClr val="000000"/>
              </a:solidFill>
            </a:ln>
          </c:spPr>
          <c:cat>
            <c:strRef>
              <c:f>RegionProductPivot!$A$3:$A$1000</c:f>
            </c:strRef>
          </c:cat>
          <c:val>
            <c:numRef>
              <c:f>RegionProductPivot!$AD$3:$AD$1000</c:f>
              <c:numCache/>
            </c:numRef>
          </c:val>
        </c:ser>
        <c:ser>
          <c:idx val="29"/>
          <c:order val="29"/>
          <c:tx>
            <c:strRef>
              <c:f>RegionProductPivot!$AE$1:$AE$2</c:f>
            </c:strRef>
          </c:tx>
          <c:spPr>
            <a:solidFill>
              <a:schemeClr val="accent6">
                <a:lumOff val="120000"/>
              </a:schemeClr>
            </a:solidFill>
            <a:ln cmpd="sng">
              <a:solidFill>
                <a:srgbClr val="000000"/>
              </a:solidFill>
            </a:ln>
          </c:spPr>
          <c:cat>
            <c:strRef>
              <c:f>RegionProductPivot!$A$3:$A$1000</c:f>
            </c:strRef>
          </c:cat>
          <c:val>
            <c:numRef>
              <c:f>RegionProductPivot!$AE$3:$AE$1000</c:f>
              <c:numCache/>
            </c:numRef>
          </c:val>
        </c:ser>
        <c:ser>
          <c:idx val="30"/>
          <c:order val="30"/>
          <c:tx>
            <c:strRef>
              <c:f>RegionProductPivot!$AF$1:$AF$2</c:f>
            </c:strRef>
          </c:tx>
          <c:spPr>
            <a:solidFill>
              <a:schemeClr val="accent1">
                <a:lumOff val="150000"/>
              </a:schemeClr>
            </a:solidFill>
            <a:ln cmpd="sng">
              <a:solidFill>
                <a:srgbClr val="000000"/>
              </a:solidFill>
            </a:ln>
          </c:spPr>
          <c:cat>
            <c:strRef>
              <c:f>RegionProductPivot!$A$3:$A$1000</c:f>
            </c:strRef>
          </c:cat>
          <c:val>
            <c:numRef>
              <c:f>RegionProductPivot!$AF$3:$AF$1000</c:f>
              <c:numCache/>
            </c:numRef>
          </c:val>
        </c:ser>
        <c:ser>
          <c:idx val="31"/>
          <c:order val="31"/>
          <c:tx>
            <c:strRef>
              <c:f>RegionProductPivot!$AG$1:$AG$2</c:f>
            </c:strRef>
          </c:tx>
          <c:spPr>
            <a:solidFill>
              <a:schemeClr val="accent2">
                <a:lumOff val="150000"/>
              </a:schemeClr>
            </a:solidFill>
            <a:ln cmpd="sng">
              <a:solidFill>
                <a:srgbClr val="000000"/>
              </a:solidFill>
            </a:ln>
          </c:spPr>
          <c:cat>
            <c:strRef>
              <c:f>RegionProductPivot!$A$3:$A$1000</c:f>
            </c:strRef>
          </c:cat>
          <c:val>
            <c:numRef>
              <c:f>RegionProductPivot!$AG$3:$AG$1000</c:f>
              <c:numCache/>
            </c:numRef>
          </c:val>
        </c:ser>
        <c:ser>
          <c:idx val="32"/>
          <c:order val="32"/>
          <c:tx>
            <c:strRef>
              <c:f>RegionProductPivot!$AH$1:$AH$2</c:f>
            </c:strRef>
          </c:tx>
          <c:spPr>
            <a:solidFill>
              <a:schemeClr val="accent3">
                <a:lumOff val="150000"/>
              </a:schemeClr>
            </a:solidFill>
            <a:ln cmpd="sng">
              <a:solidFill>
                <a:srgbClr val="000000"/>
              </a:solidFill>
            </a:ln>
          </c:spPr>
          <c:cat>
            <c:strRef>
              <c:f>RegionProductPivot!$A$3:$A$1000</c:f>
            </c:strRef>
          </c:cat>
          <c:val>
            <c:numRef>
              <c:f>RegionProductPivot!$AH$3:$AH$1000</c:f>
              <c:numCache/>
            </c:numRef>
          </c:val>
        </c:ser>
        <c:ser>
          <c:idx val="33"/>
          <c:order val="33"/>
          <c:tx>
            <c:strRef>
              <c:f>RegionProductPivot!$AI$1:$AI$2</c:f>
            </c:strRef>
          </c:tx>
          <c:spPr>
            <a:solidFill>
              <a:schemeClr val="accent4">
                <a:lumOff val="150000"/>
              </a:schemeClr>
            </a:solidFill>
            <a:ln cmpd="sng">
              <a:solidFill>
                <a:srgbClr val="000000"/>
              </a:solidFill>
            </a:ln>
          </c:spPr>
          <c:cat>
            <c:strRef>
              <c:f>RegionProductPivot!$A$3:$A$1000</c:f>
            </c:strRef>
          </c:cat>
          <c:val>
            <c:numRef>
              <c:f>RegionProductPivot!$AI$3:$AI$1000</c:f>
              <c:numCache/>
            </c:numRef>
          </c:val>
        </c:ser>
        <c:ser>
          <c:idx val="34"/>
          <c:order val="34"/>
          <c:tx>
            <c:strRef>
              <c:f>RegionProductPivot!$AJ$1:$AJ$2</c:f>
            </c:strRef>
          </c:tx>
          <c:spPr>
            <a:solidFill>
              <a:schemeClr val="accent5">
                <a:lumOff val="150000"/>
              </a:schemeClr>
            </a:solidFill>
            <a:ln cmpd="sng">
              <a:solidFill>
                <a:srgbClr val="000000"/>
              </a:solidFill>
            </a:ln>
          </c:spPr>
          <c:cat>
            <c:strRef>
              <c:f>RegionProductPivot!$A$3:$A$1000</c:f>
            </c:strRef>
          </c:cat>
          <c:val>
            <c:numRef>
              <c:f>RegionProductPivot!$AJ$3:$AJ$1000</c:f>
              <c:numCache/>
            </c:numRef>
          </c:val>
        </c:ser>
        <c:ser>
          <c:idx val="35"/>
          <c:order val="35"/>
          <c:tx>
            <c:strRef>
              <c:f>RegionProductPivot!$AK$1:$AK$2</c:f>
            </c:strRef>
          </c:tx>
          <c:spPr>
            <a:solidFill>
              <a:schemeClr val="accent6">
                <a:lumOff val="150000"/>
              </a:schemeClr>
            </a:solidFill>
            <a:ln cmpd="sng">
              <a:solidFill>
                <a:srgbClr val="000000"/>
              </a:solidFill>
            </a:ln>
          </c:spPr>
          <c:cat>
            <c:strRef>
              <c:f>RegionProductPivot!$A$3:$A$1000</c:f>
            </c:strRef>
          </c:cat>
          <c:val>
            <c:numRef>
              <c:f>RegionProductPivot!$AK$3:$AK$1000</c:f>
              <c:numCache/>
            </c:numRef>
          </c:val>
        </c:ser>
        <c:ser>
          <c:idx val="36"/>
          <c:order val="36"/>
          <c:tx>
            <c:strRef>
              <c:f>RegionProductPivot!$AL$1:$AL$2</c:f>
            </c:strRef>
          </c:tx>
          <c:spPr>
            <a:solidFill>
              <a:schemeClr val="accent1">
                <a:lumOff val="180000"/>
              </a:schemeClr>
            </a:solidFill>
            <a:ln cmpd="sng">
              <a:solidFill>
                <a:srgbClr val="000000"/>
              </a:solidFill>
            </a:ln>
          </c:spPr>
          <c:cat>
            <c:strRef>
              <c:f>RegionProductPivot!$A$3:$A$1000</c:f>
            </c:strRef>
          </c:cat>
          <c:val>
            <c:numRef>
              <c:f>RegionProductPivot!$AL$3:$AL$1000</c:f>
              <c:numCache/>
            </c:numRef>
          </c:val>
        </c:ser>
        <c:ser>
          <c:idx val="37"/>
          <c:order val="37"/>
          <c:tx>
            <c:strRef>
              <c:f>RegionProductPivot!$AM$1:$AM$2</c:f>
            </c:strRef>
          </c:tx>
          <c:spPr>
            <a:solidFill>
              <a:schemeClr val="accent2">
                <a:lumOff val="180000"/>
              </a:schemeClr>
            </a:solidFill>
            <a:ln cmpd="sng">
              <a:solidFill>
                <a:srgbClr val="000000"/>
              </a:solidFill>
            </a:ln>
          </c:spPr>
          <c:cat>
            <c:strRef>
              <c:f>RegionProductPivot!$A$3:$A$1000</c:f>
            </c:strRef>
          </c:cat>
          <c:val>
            <c:numRef>
              <c:f>RegionProductPivot!$AM$3:$AM$1000</c:f>
              <c:numCache/>
            </c:numRef>
          </c:val>
        </c:ser>
        <c:ser>
          <c:idx val="38"/>
          <c:order val="38"/>
          <c:tx>
            <c:strRef>
              <c:f>RegionProductPivot!$AN$1:$AN$2</c:f>
            </c:strRef>
          </c:tx>
          <c:spPr>
            <a:solidFill>
              <a:schemeClr val="accent3">
                <a:lumOff val="180000"/>
              </a:schemeClr>
            </a:solidFill>
            <a:ln cmpd="sng">
              <a:solidFill>
                <a:srgbClr val="000000"/>
              </a:solidFill>
            </a:ln>
          </c:spPr>
          <c:cat>
            <c:strRef>
              <c:f>RegionProductPivot!$A$3:$A$1000</c:f>
            </c:strRef>
          </c:cat>
          <c:val>
            <c:numRef>
              <c:f>RegionProductPivot!$AN$3:$AN$1000</c:f>
              <c:numCache/>
            </c:numRef>
          </c:val>
        </c:ser>
        <c:ser>
          <c:idx val="39"/>
          <c:order val="39"/>
          <c:tx>
            <c:strRef>
              <c:f>RegionProductPivot!$AO$1:$AO$2</c:f>
            </c:strRef>
          </c:tx>
          <c:spPr>
            <a:solidFill>
              <a:schemeClr val="accent4">
                <a:lumOff val="180000"/>
              </a:schemeClr>
            </a:solidFill>
            <a:ln cmpd="sng">
              <a:solidFill>
                <a:srgbClr val="000000"/>
              </a:solidFill>
            </a:ln>
          </c:spPr>
          <c:cat>
            <c:strRef>
              <c:f>RegionProductPivot!$A$3:$A$1000</c:f>
            </c:strRef>
          </c:cat>
          <c:val>
            <c:numRef>
              <c:f>RegionProductPivot!$AO$3:$AO$1000</c:f>
              <c:numCache/>
            </c:numRef>
          </c:val>
        </c:ser>
        <c:ser>
          <c:idx val="40"/>
          <c:order val="40"/>
          <c:tx>
            <c:strRef>
              <c:f>RegionProductPivot!$AP$1:$AP$2</c:f>
            </c:strRef>
          </c:tx>
          <c:spPr>
            <a:solidFill>
              <a:schemeClr val="accent5">
                <a:lumOff val="180000"/>
              </a:schemeClr>
            </a:solidFill>
            <a:ln cmpd="sng">
              <a:solidFill>
                <a:srgbClr val="000000"/>
              </a:solidFill>
            </a:ln>
          </c:spPr>
          <c:cat>
            <c:strRef>
              <c:f>RegionProductPivot!$A$3:$A$1000</c:f>
            </c:strRef>
          </c:cat>
          <c:val>
            <c:numRef>
              <c:f>RegionProductPivot!$AP$3:$AP$1000</c:f>
              <c:numCache/>
            </c:numRef>
          </c:val>
        </c:ser>
        <c:ser>
          <c:idx val="41"/>
          <c:order val="41"/>
          <c:tx>
            <c:strRef>
              <c:f>RegionProductPivot!$AQ$1:$AQ$2</c:f>
            </c:strRef>
          </c:tx>
          <c:spPr>
            <a:solidFill>
              <a:schemeClr val="accent6">
                <a:lumOff val="180000"/>
              </a:schemeClr>
            </a:solidFill>
            <a:ln cmpd="sng">
              <a:solidFill>
                <a:srgbClr val="000000"/>
              </a:solidFill>
            </a:ln>
          </c:spPr>
          <c:cat>
            <c:strRef>
              <c:f>RegionProductPivot!$A$3:$A$1000</c:f>
            </c:strRef>
          </c:cat>
          <c:val>
            <c:numRef>
              <c:f>RegionProductPivot!$AQ$3:$AQ$1000</c:f>
              <c:numCache/>
            </c:numRef>
          </c:val>
        </c:ser>
        <c:ser>
          <c:idx val="42"/>
          <c:order val="42"/>
          <c:tx>
            <c:strRef>
              <c:f>RegionProductPivot!$AR$1:$AR$2</c:f>
            </c:strRef>
          </c:tx>
          <c:spPr>
            <a:solidFill>
              <a:schemeClr val="accent1">
                <a:lumOff val="209999"/>
              </a:schemeClr>
            </a:solidFill>
            <a:ln cmpd="sng">
              <a:solidFill>
                <a:srgbClr val="000000"/>
              </a:solidFill>
            </a:ln>
          </c:spPr>
          <c:cat>
            <c:strRef>
              <c:f>RegionProductPivot!$A$3:$A$1000</c:f>
            </c:strRef>
          </c:cat>
          <c:val>
            <c:numRef>
              <c:f>RegionProductPivot!$AR$3:$AR$1000</c:f>
              <c:numCache/>
            </c:numRef>
          </c:val>
        </c:ser>
        <c:ser>
          <c:idx val="43"/>
          <c:order val="43"/>
          <c:tx>
            <c:strRef>
              <c:f>RegionProductPivot!$AS$1:$AS$2</c:f>
            </c:strRef>
          </c:tx>
          <c:spPr>
            <a:solidFill>
              <a:schemeClr val="accent2">
                <a:lumOff val="209999"/>
              </a:schemeClr>
            </a:solidFill>
            <a:ln cmpd="sng">
              <a:solidFill>
                <a:srgbClr val="000000"/>
              </a:solidFill>
            </a:ln>
          </c:spPr>
          <c:cat>
            <c:strRef>
              <c:f>RegionProductPivot!$A$3:$A$1000</c:f>
            </c:strRef>
          </c:cat>
          <c:val>
            <c:numRef>
              <c:f>RegionProductPivot!$AS$3:$AS$1000</c:f>
              <c:numCache/>
            </c:numRef>
          </c:val>
        </c:ser>
        <c:ser>
          <c:idx val="44"/>
          <c:order val="44"/>
          <c:tx>
            <c:strRef>
              <c:f>RegionProductPivot!$AT$1:$AT$2</c:f>
            </c:strRef>
          </c:tx>
          <c:spPr>
            <a:solidFill>
              <a:schemeClr val="accent3">
                <a:lumOff val="209999"/>
              </a:schemeClr>
            </a:solidFill>
            <a:ln cmpd="sng">
              <a:solidFill>
                <a:srgbClr val="000000"/>
              </a:solidFill>
            </a:ln>
          </c:spPr>
          <c:cat>
            <c:strRef>
              <c:f>RegionProductPivot!$A$3:$A$1000</c:f>
            </c:strRef>
          </c:cat>
          <c:val>
            <c:numRef>
              <c:f>RegionProductPivot!$AT$3:$AT$1000</c:f>
              <c:numCache/>
            </c:numRef>
          </c:val>
        </c:ser>
        <c:ser>
          <c:idx val="45"/>
          <c:order val="45"/>
          <c:tx>
            <c:strRef>
              <c:f>RegionProductPivot!$AU$1:$AU$2</c:f>
            </c:strRef>
          </c:tx>
          <c:spPr>
            <a:solidFill>
              <a:schemeClr val="accent4">
                <a:lumOff val="209999"/>
              </a:schemeClr>
            </a:solidFill>
            <a:ln cmpd="sng">
              <a:solidFill>
                <a:srgbClr val="000000"/>
              </a:solidFill>
            </a:ln>
          </c:spPr>
          <c:cat>
            <c:strRef>
              <c:f>RegionProductPivot!$A$3:$A$1000</c:f>
            </c:strRef>
          </c:cat>
          <c:val>
            <c:numRef>
              <c:f>RegionProductPivot!$AU$3:$AU$1000</c:f>
              <c:numCache/>
            </c:numRef>
          </c:val>
        </c:ser>
        <c:ser>
          <c:idx val="46"/>
          <c:order val="46"/>
          <c:tx>
            <c:strRef>
              <c:f>RegionProductPivot!$AV$1:$AV$2</c:f>
            </c:strRef>
          </c:tx>
          <c:spPr>
            <a:solidFill>
              <a:schemeClr val="accent5">
                <a:lumOff val="209999"/>
              </a:schemeClr>
            </a:solidFill>
            <a:ln cmpd="sng">
              <a:solidFill>
                <a:srgbClr val="000000"/>
              </a:solidFill>
            </a:ln>
          </c:spPr>
          <c:cat>
            <c:strRef>
              <c:f>RegionProductPivot!$A$3:$A$1000</c:f>
            </c:strRef>
          </c:cat>
          <c:val>
            <c:numRef>
              <c:f>RegionProductPivot!$AV$3:$AV$1000</c:f>
              <c:numCache/>
            </c:numRef>
          </c:val>
        </c:ser>
        <c:ser>
          <c:idx val="47"/>
          <c:order val="47"/>
          <c:tx>
            <c:strRef>
              <c:f>RegionProductPivot!$AW$1:$AW$2</c:f>
            </c:strRef>
          </c:tx>
          <c:spPr>
            <a:solidFill>
              <a:schemeClr val="accent6">
                <a:lumOff val="209999"/>
              </a:schemeClr>
            </a:solidFill>
            <a:ln cmpd="sng">
              <a:solidFill>
                <a:srgbClr val="000000"/>
              </a:solidFill>
            </a:ln>
          </c:spPr>
          <c:cat>
            <c:strRef>
              <c:f>RegionProductPivot!$A$3:$A$1000</c:f>
            </c:strRef>
          </c:cat>
          <c:val>
            <c:numRef>
              <c:f>RegionProductPivot!$AW$3:$AW$1000</c:f>
              <c:numCache/>
            </c:numRef>
          </c:val>
        </c:ser>
        <c:ser>
          <c:idx val="48"/>
          <c:order val="48"/>
          <c:tx>
            <c:strRef>
              <c:f>RegionProductPivot!$AX$1:$AX$2</c:f>
            </c:strRef>
          </c:tx>
          <c:spPr>
            <a:solidFill>
              <a:schemeClr val="accent1">
                <a:lumOff val="240000"/>
              </a:schemeClr>
            </a:solidFill>
            <a:ln cmpd="sng">
              <a:solidFill>
                <a:srgbClr val="000000"/>
              </a:solidFill>
            </a:ln>
          </c:spPr>
          <c:cat>
            <c:strRef>
              <c:f>RegionProductPivot!$A$3:$A$1000</c:f>
            </c:strRef>
          </c:cat>
          <c:val>
            <c:numRef>
              <c:f>RegionProductPivot!$AX$3:$AX$1000</c:f>
              <c:numCache/>
            </c:numRef>
          </c:val>
        </c:ser>
        <c:ser>
          <c:idx val="49"/>
          <c:order val="49"/>
          <c:tx>
            <c:strRef>
              <c:f>RegionProductPivot!$AY$1:$AY$2</c:f>
            </c:strRef>
          </c:tx>
          <c:spPr>
            <a:solidFill>
              <a:schemeClr val="accent2">
                <a:lumOff val="240000"/>
              </a:schemeClr>
            </a:solidFill>
            <a:ln cmpd="sng">
              <a:solidFill>
                <a:srgbClr val="000000"/>
              </a:solidFill>
            </a:ln>
          </c:spPr>
          <c:cat>
            <c:strRef>
              <c:f>RegionProductPivot!$A$3:$A$1000</c:f>
            </c:strRef>
          </c:cat>
          <c:val>
            <c:numRef>
              <c:f>RegionProductPivot!$AY$3:$AY$1000</c:f>
              <c:numCache/>
            </c:numRef>
          </c:val>
        </c:ser>
        <c:ser>
          <c:idx val="50"/>
          <c:order val="50"/>
          <c:tx>
            <c:strRef>
              <c:f>RegionProductPivot!$AZ$1:$AZ$2</c:f>
            </c:strRef>
          </c:tx>
          <c:spPr>
            <a:solidFill>
              <a:schemeClr val="accent3">
                <a:lumOff val="240000"/>
              </a:schemeClr>
            </a:solidFill>
            <a:ln cmpd="sng">
              <a:solidFill>
                <a:srgbClr val="000000"/>
              </a:solidFill>
            </a:ln>
          </c:spPr>
          <c:cat>
            <c:strRef>
              <c:f>RegionProductPivot!$A$3:$A$1000</c:f>
            </c:strRef>
          </c:cat>
          <c:val>
            <c:numRef>
              <c:f>RegionProductPivot!$AZ$3:$AZ$1000</c:f>
              <c:numCache/>
            </c:numRef>
          </c:val>
        </c:ser>
        <c:ser>
          <c:idx val="51"/>
          <c:order val="51"/>
          <c:tx>
            <c:strRef>
              <c:f>RegionProductPivot!$BA$1:$BA$2</c:f>
            </c:strRef>
          </c:tx>
          <c:cat>
            <c:strRef>
              <c:f>RegionProductPivot!$A$3:$A$1000</c:f>
            </c:strRef>
          </c:cat>
          <c:val>
            <c:numRef>
              <c:f>RegionProductPivot!$BA$3:$BA$1000</c:f>
              <c:numCache/>
            </c:numRef>
          </c:val>
        </c:ser>
        <c:ser>
          <c:idx val="52"/>
          <c:order val="52"/>
          <c:tx>
            <c:strRef>
              <c:f>RegionProductPivot!$BB$1:$BB$2</c:f>
            </c:strRef>
          </c:tx>
          <c:cat>
            <c:strRef>
              <c:f>RegionProductPivot!$A$3:$A$1000</c:f>
            </c:strRef>
          </c:cat>
          <c:val>
            <c:numRef>
              <c:f>RegionProductPivot!$BB$3:$BB$1000</c:f>
              <c:numCache/>
            </c:numRef>
          </c:val>
        </c:ser>
        <c:ser>
          <c:idx val="53"/>
          <c:order val="53"/>
          <c:tx>
            <c:strRef>
              <c:f>RegionProductPivot!$BC$1:$BC$2</c:f>
            </c:strRef>
          </c:tx>
          <c:cat>
            <c:strRef>
              <c:f>RegionProductPivot!$A$3:$A$1000</c:f>
            </c:strRef>
          </c:cat>
          <c:val>
            <c:numRef>
              <c:f>RegionProductPivot!$BC$3:$BC$1000</c:f>
              <c:numCache/>
            </c:numRef>
          </c:val>
        </c:ser>
        <c:ser>
          <c:idx val="54"/>
          <c:order val="54"/>
          <c:tx>
            <c:strRef>
              <c:f>RegionProductPivot!$BD$1:$BD$2</c:f>
            </c:strRef>
          </c:tx>
          <c:cat>
            <c:strRef>
              <c:f>RegionProductPivot!$A$3:$A$1000</c:f>
            </c:strRef>
          </c:cat>
          <c:val>
            <c:numRef>
              <c:f>RegionProductPivot!$BD$3:$BD$1000</c:f>
              <c:numCache/>
            </c:numRef>
          </c:val>
        </c:ser>
        <c:ser>
          <c:idx val="55"/>
          <c:order val="55"/>
          <c:tx>
            <c:strRef>
              <c:f>RegionProductPivot!$BE$1:$BE$2</c:f>
            </c:strRef>
          </c:tx>
          <c:cat>
            <c:strRef>
              <c:f>RegionProductPivot!$A$3:$A$1000</c:f>
            </c:strRef>
          </c:cat>
          <c:val>
            <c:numRef>
              <c:f>RegionProductPivot!$BE$3:$BE$1000</c:f>
              <c:numCache/>
            </c:numRef>
          </c:val>
        </c:ser>
        <c:ser>
          <c:idx val="56"/>
          <c:order val="56"/>
          <c:tx>
            <c:strRef>
              <c:f>RegionProductPivot!$BF$1:$BF$2</c:f>
            </c:strRef>
          </c:tx>
          <c:cat>
            <c:strRef>
              <c:f>RegionProductPivot!$A$3:$A$1000</c:f>
            </c:strRef>
          </c:cat>
          <c:val>
            <c:numRef>
              <c:f>RegionProductPivot!$BF$3:$BF$1000</c:f>
              <c:numCache/>
            </c:numRef>
          </c:val>
        </c:ser>
        <c:ser>
          <c:idx val="57"/>
          <c:order val="57"/>
          <c:tx>
            <c:strRef>
              <c:f>RegionProductPivot!$BG$1:$BG$2</c:f>
            </c:strRef>
          </c:tx>
          <c:cat>
            <c:strRef>
              <c:f>RegionProductPivot!$A$3:$A$1000</c:f>
            </c:strRef>
          </c:cat>
          <c:val>
            <c:numRef>
              <c:f>RegionProductPivot!$BG$3:$BG$1000</c:f>
              <c:numCache/>
            </c:numRef>
          </c:val>
        </c:ser>
        <c:ser>
          <c:idx val="58"/>
          <c:order val="58"/>
          <c:tx>
            <c:strRef>
              <c:f>RegionProductPivot!$BH$1:$BH$2</c:f>
            </c:strRef>
          </c:tx>
          <c:cat>
            <c:strRef>
              <c:f>RegionProductPivot!$A$3:$A$1000</c:f>
            </c:strRef>
          </c:cat>
          <c:val>
            <c:numRef>
              <c:f>RegionProductPivot!$BH$3:$BH$1000</c:f>
              <c:numCache/>
            </c:numRef>
          </c:val>
        </c:ser>
        <c:ser>
          <c:idx val="59"/>
          <c:order val="59"/>
          <c:tx>
            <c:strRef>
              <c:f>RegionProductPivot!$BI$1:$BI$2</c:f>
            </c:strRef>
          </c:tx>
          <c:cat>
            <c:strRef>
              <c:f>RegionProductPivot!$A$3:$A$1000</c:f>
            </c:strRef>
          </c:cat>
          <c:val>
            <c:numRef>
              <c:f>RegionProductPivot!$BI$3:$BI$1000</c:f>
              <c:numCache/>
            </c:numRef>
          </c:val>
        </c:ser>
        <c:ser>
          <c:idx val="60"/>
          <c:order val="60"/>
          <c:tx>
            <c:strRef>
              <c:f>RegionProductPivot!$BJ$1:$BJ$2</c:f>
            </c:strRef>
          </c:tx>
          <c:cat>
            <c:strRef>
              <c:f>RegionProductPivot!$A$3:$A$1000</c:f>
            </c:strRef>
          </c:cat>
          <c:val>
            <c:numRef>
              <c:f>RegionProductPivot!$BJ$3:$BJ$1000</c:f>
              <c:numCache/>
            </c:numRef>
          </c:val>
        </c:ser>
        <c:axId val="1423529317"/>
        <c:axId val="677205269"/>
      </c:barChart>
      <c:catAx>
        <c:axId val="1423529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677205269"/>
      </c:catAx>
      <c:valAx>
        <c:axId val="6772052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35293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Total Sales vs Month</a:t>
            </a:r>
          </a:p>
        </c:rich>
      </c:tx>
      <c:overlay val="0"/>
    </c:title>
    <c:plotArea>
      <c:layout/>
      <c:lineChart>
        <c:varyColors val="0"/>
        <c:ser>
          <c:idx val="0"/>
          <c:order val="0"/>
          <c:tx>
            <c:strRef>
              <c:f>MonthlySalesPivot!$B$1</c:f>
            </c:strRef>
          </c:tx>
          <c:spPr>
            <a:ln cmpd="sng">
              <a:solidFill>
                <a:srgbClr val="4F81BD"/>
              </a:solidFill>
            </a:ln>
          </c:spPr>
          <c:marker>
            <c:symbol val="none"/>
          </c:marker>
          <c:cat>
            <c:strRef>
              <c:f>MonthlySalesPivot!$A$2:$A$15</c:f>
            </c:strRef>
          </c:cat>
          <c:val>
            <c:numRef>
              <c:f>MonthlySalesPivot!$B$2:$B$15</c:f>
              <c:numCache/>
            </c:numRef>
          </c:val>
          <c:smooth val="0"/>
        </c:ser>
        <c:axId val="565090406"/>
        <c:axId val="53599925"/>
      </c:lineChart>
      <c:catAx>
        <c:axId val="5650904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53599925"/>
      </c:catAx>
      <c:valAx>
        <c:axId val="53599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509040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Sales by Region and Product</a:t>
            </a:r>
          </a:p>
        </c:rich>
      </c:tx>
      <c:overlay val="0"/>
    </c:title>
    <c:plotArea>
      <c:layout/>
      <c:barChart>
        <c:barDir val="col"/>
        <c:ser>
          <c:idx val="0"/>
          <c:order val="0"/>
          <c:tx>
            <c:strRef>
              <c:f>RegionProductPivot!$B$1:$B$2</c:f>
            </c:strRef>
          </c:tx>
          <c:spPr>
            <a:solidFill>
              <a:schemeClr val="accent1"/>
            </a:solidFill>
            <a:ln cmpd="sng">
              <a:solidFill>
                <a:srgbClr val="000000"/>
              </a:solidFill>
            </a:ln>
          </c:spPr>
          <c:cat>
            <c:strRef>
              <c:f>RegionProductPivot!$A$3:$A$1000</c:f>
            </c:strRef>
          </c:cat>
          <c:val>
            <c:numRef>
              <c:f>RegionProductPivot!$B$3:$B$1000</c:f>
              <c:numCache/>
            </c:numRef>
          </c:val>
        </c:ser>
        <c:ser>
          <c:idx val="1"/>
          <c:order val="1"/>
          <c:tx>
            <c:strRef>
              <c:f>RegionProductPivot!$C$1:$C$2</c:f>
            </c:strRef>
          </c:tx>
          <c:spPr>
            <a:solidFill>
              <a:schemeClr val="accent2"/>
            </a:solidFill>
            <a:ln cmpd="sng">
              <a:solidFill>
                <a:srgbClr val="000000"/>
              </a:solidFill>
            </a:ln>
          </c:spPr>
          <c:cat>
            <c:strRef>
              <c:f>RegionProductPivot!$A$3:$A$1000</c:f>
            </c:strRef>
          </c:cat>
          <c:val>
            <c:numRef>
              <c:f>RegionProductPivot!$C$3:$C$1000</c:f>
              <c:numCache/>
            </c:numRef>
          </c:val>
        </c:ser>
        <c:ser>
          <c:idx val="2"/>
          <c:order val="2"/>
          <c:tx>
            <c:strRef>
              <c:f>RegionProductPivot!$D$1:$D$2</c:f>
            </c:strRef>
          </c:tx>
          <c:spPr>
            <a:solidFill>
              <a:schemeClr val="accent3"/>
            </a:solidFill>
            <a:ln cmpd="sng">
              <a:solidFill>
                <a:srgbClr val="000000"/>
              </a:solidFill>
            </a:ln>
          </c:spPr>
          <c:cat>
            <c:strRef>
              <c:f>RegionProductPivot!$A$3:$A$1000</c:f>
            </c:strRef>
          </c:cat>
          <c:val>
            <c:numRef>
              <c:f>RegionProductPivot!$D$3:$D$1000</c:f>
              <c:numCache/>
            </c:numRef>
          </c:val>
        </c:ser>
        <c:ser>
          <c:idx val="3"/>
          <c:order val="3"/>
          <c:tx>
            <c:strRef>
              <c:f>RegionProductPivot!$E$1:$E$2</c:f>
            </c:strRef>
          </c:tx>
          <c:spPr>
            <a:solidFill>
              <a:schemeClr val="accent4"/>
            </a:solidFill>
            <a:ln cmpd="sng">
              <a:solidFill>
                <a:srgbClr val="000000"/>
              </a:solidFill>
            </a:ln>
          </c:spPr>
          <c:cat>
            <c:strRef>
              <c:f>RegionProductPivot!$A$3:$A$1000</c:f>
            </c:strRef>
          </c:cat>
          <c:val>
            <c:numRef>
              <c:f>RegionProductPivot!$E$3:$E$1000</c:f>
              <c:numCache/>
            </c:numRef>
          </c:val>
        </c:ser>
        <c:ser>
          <c:idx val="4"/>
          <c:order val="4"/>
          <c:tx>
            <c:strRef>
              <c:f>RegionProductPivot!$F$1:$F$2</c:f>
            </c:strRef>
          </c:tx>
          <c:spPr>
            <a:solidFill>
              <a:schemeClr val="accent5"/>
            </a:solidFill>
            <a:ln cmpd="sng">
              <a:solidFill>
                <a:srgbClr val="000000"/>
              </a:solidFill>
            </a:ln>
          </c:spPr>
          <c:cat>
            <c:strRef>
              <c:f>RegionProductPivot!$A$3:$A$1000</c:f>
            </c:strRef>
          </c:cat>
          <c:val>
            <c:numRef>
              <c:f>RegionProductPivot!$F$3:$F$1000</c:f>
              <c:numCache/>
            </c:numRef>
          </c:val>
        </c:ser>
        <c:ser>
          <c:idx val="5"/>
          <c:order val="5"/>
          <c:tx>
            <c:strRef>
              <c:f>RegionProductPivot!$G$1:$G$2</c:f>
            </c:strRef>
          </c:tx>
          <c:spPr>
            <a:solidFill>
              <a:schemeClr val="accent6"/>
            </a:solidFill>
            <a:ln cmpd="sng">
              <a:solidFill>
                <a:srgbClr val="000000"/>
              </a:solidFill>
            </a:ln>
          </c:spPr>
          <c:cat>
            <c:strRef>
              <c:f>RegionProductPivot!$A$3:$A$1000</c:f>
            </c:strRef>
          </c:cat>
          <c:val>
            <c:numRef>
              <c:f>RegionProductPivot!$G$3:$G$1000</c:f>
              <c:numCache/>
            </c:numRef>
          </c:val>
        </c:ser>
        <c:ser>
          <c:idx val="6"/>
          <c:order val="6"/>
          <c:tx>
            <c:strRef>
              <c:f>RegionProductPivot!$H$1:$H$2</c:f>
            </c:strRef>
          </c:tx>
          <c:spPr>
            <a:solidFill>
              <a:schemeClr val="accent1">
                <a:lumOff val="30000"/>
              </a:schemeClr>
            </a:solidFill>
            <a:ln cmpd="sng">
              <a:solidFill>
                <a:srgbClr val="000000"/>
              </a:solidFill>
            </a:ln>
          </c:spPr>
          <c:cat>
            <c:strRef>
              <c:f>RegionProductPivot!$A$3:$A$1000</c:f>
            </c:strRef>
          </c:cat>
          <c:val>
            <c:numRef>
              <c:f>RegionProductPivot!$H$3:$H$1000</c:f>
              <c:numCache/>
            </c:numRef>
          </c:val>
        </c:ser>
        <c:ser>
          <c:idx val="7"/>
          <c:order val="7"/>
          <c:tx>
            <c:strRef>
              <c:f>RegionProductPivot!$I$1:$I$2</c:f>
            </c:strRef>
          </c:tx>
          <c:spPr>
            <a:solidFill>
              <a:schemeClr val="accent2">
                <a:lumOff val="30000"/>
              </a:schemeClr>
            </a:solidFill>
            <a:ln cmpd="sng">
              <a:solidFill>
                <a:srgbClr val="000000"/>
              </a:solidFill>
            </a:ln>
          </c:spPr>
          <c:cat>
            <c:strRef>
              <c:f>RegionProductPivot!$A$3:$A$1000</c:f>
            </c:strRef>
          </c:cat>
          <c:val>
            <c:numRef>
              <c:f>RegionProductPivot!$I$3:$I$1000</c:f>
              <c:numCache/>
            </c:numRef>
          </c:val>
        </c:ser>
        <c:ser>
          <c:idx val="8"/>
          <c:order val="8"/>
          <c:tx>
            <c:strRef>
              <c:f>RegionProductPivot!$J$1:$J$2</c:f>
            </c:strRef>
          </c:tx>
          <c:spPr>
            <a:solidFill>
              <a:schemeClr val="accent3">
                <a:lumOff val="30000"/>
              </a:schemeClr>
            </a:solidFill>
            <a:ln cmpd="sng">
              <a:solidFill>
                <a:srgbClr val="000000"/>
              </a:solidFill>
            </a:ln>
          </c:spPr>
          <c:cat>
            <c:strRef>
              <c:f>RegionProductPivot!$A$3:$A$1000</c:f>
            </c:strRef>
          </c:cat>
          <c:val>
            <c:numRef>
              <c:f>RegionProductPivot!$J$3:$J$1000</c:f>
              <c:numCache/>
            </c:numRef>
          </c:val>
        </c:ser>
        <c:ser>
          <c:idx val="9"/>
          <c:order val="9"/>
          <c:tx>
            <c:strRef>
              <c:f>RegionProductPivot!$K$1:$K$2</c:f>
            </c:strRef>
          </c:tx>
          <c:spPr>
            <a:solidFill>
              <a:schemeClr val="accent4">
                <a:lumOff val="30000"/>
              </a:schemeClr>
            </a:solidFill>
            <a:ln cmpd="sng">
              <a:solidFill>
                <a:srgbClr val="000000"/>
              </a:solidFill>
            </a:ln>
          </c:spPr>
          <c:cat>
            <c:strRef>
              <c:f>RegionProductPivot!$A$3:$A$1000</c:f>
            </c:strRef>
          </c:cat>
          <c:val>
            <c:numRef>
              <c:f>RegionProductPivot!$K$3:$K$1000</c:f>
              <c:numCache/>
            </c:numRef>
          </c:val>
        </c:ser>
        <c:ser>
          <c:idx val="10"/>
          <c:order val="10"/>
          <c:tx>
            <c:strRef>
              <c:f>RegionProductPivot!$L$1:$L$2</c:f>
            </c:strRef>
          </c:tx>
          <c:spPr>
            <a:solidFill>
              <a:schemeClr val="accent5">
                <a:lumOff val="30000"/>
              </a:schemeClr>
            </a:solidFill>
            <a:ln cmpd="sng">
              <a:solidFill>
                <a:srgbClr val="000000"/>
              </a:solidFill>
            </a:ln>
          </c:spPr>
          <c:cat>
            <c:strRef>
              <c:f>RegionProductPivot!$A$3:$A$1000</c:f>
            </c:strRef>
          </c:cat>
          <c:val>
            <c:numRef>
              <c:f>RegionProductPivot!$L$3:$L$1000</c:f>
              <c:numCache/>
            </c:numRef>
          </c:val>
        </c:ser>
        <c:ser>
          <c:idx val="11"/>
          <c:order val="11"/>
          <c:tx>
            <c:strRef>
              <c:f>RegionProductPivot!$M$1:$M$2</c:f>
            </c:strRef>
          </c:tx>
          <c:spPr>
            <a:solidFill>
              <a:schemeClr val="accent6">
                <a:lumOff val="30000"/>
              </a:schemeClr>
            </a:solidFill>
            <a:ln cmpd="sng">
              <a:solidFill>
                <a:srgbClr val="000000"/>
              </a:solidFill>
            </a:ln>
          </c:spPr>
          <c:cat>
            <c:strRef>
              <c:f>RegionProductPivot!$A$3:$A$1000</c:f>
            </c:strRef>
          </c:cat>
          <c:val>
            <c:numRef>
              <c:f>RegionProductPivot!$M$3:$M$1000</c:f>
              <c:numCache/>
            </c:numRef>
          </c:val>
        </c:ser>
        <c:ser>
          <c:idx val="12"/>
          <c:order val="12"/>
          <c:tx>
            <c:strRef>
              <c:f>RegionProductPivot!$N$1:$N$2</c:f>
            </c:strRef>
          </c:tx>
          <c:spPr>
            <a:solidFill>
              <a:schemeClr val="accent1">
                <a:lumOff val="60000"/>
              </a:schemeClr>
            </a:solidFill>
            <a:ln cmpd="sng">
              <a:solidFill>
                <a:srgbClr val="000000"/>
              </a:solidFill>
            </a:ln>
          </c:spPr>
          <c:cat>
            <c:strRef>
              <c:f>RegionProductPivot!$A$3:$A$1000</c:f>
            </c:strRef>
          </c:cat>
          <c:val>
            <c:numRef>
              <c:f>RegionProductPivot!$N$3:$N$1000</c:f>
              <c:numCache/>
            </c:numRef>
          </c:val>
        </c:ser>
        <c:ser>
          <c:idx val="13"/>
          <c:order val="13"/>
          <c:tx>
            <c:strRef>
              <c:f>RegionProductPivot!$O$1:$O$2</c:f>
            </c:strRef>
          </c:tx>
          <c:spPr>
            <a:solidFill>
              <a:schemeClr val="accent2">
                <a:lumOff val="60000"/>
              </a:schemeClr>
            </a:solidFill>
            <a:ln cmpd="sng">
              <a:solidFill>
                <a:srgbClr val="000000"/>
              </a:solidFill>
            </a:ln>
          </c:spPr>
          <c:cat>
            <c:strRef>
              <c:f>RegionProductPivot!$A$3:$A$1000</c:f>
            </c:strRef>
          </c:cat>
          <c:val>
            <c:numRef>
              <c:f>RegionProductPivot!$O$3:$O$1000</c:f>
              <c:numCache/>
            </c:numRef>
          </c:val>
        </c:ser>
        <c:ser>
          <c:idx val="14"/>
          <c:order val="14"/>
          <c:tx>
            <c:strRef>
              <c:f>RegionProductPivot!$P$1:$P$2</c:f>
            </c:strRef>
          </c:tx>
          <c:spPr>
            <a:solidFill>
              <a:schemeClr val="accent3">
                <a:lumOff val="60000"/>
              </a:schemeClr>
            </a:solidFill>
            <a:ln cmpd="sng">
              <a:solidFill>
                <a:srgbClr val="000000"/>
              </a:solidFill>
            </a:ln>
          </c:spPr>
          <c:cat>
            <c:strRef>
              <c:f>RegionProductPivot!$A$3:$A$1000</c:f>
            </c:strRef>
          </c:cat>
          <c:val>
            <c:numRef>
              <c:f>RegionProductPivot!$P$3:$P$1000</c:f>
              <c:numCache/>
            </c:numRef>
          </c:val>
        </c:ser>
        <c:ser>
          <c:idx val="15"/>
          <c:order val="15"/>
          <c:tx>
            <c:strRef>
              <c:f>RegionProductPivot!$Q$1:$Q$2</c:f>
            </c:strRef>
          </c:tx>
          <c:spPr>
            <a:solidFill>
              <a:schemeClr val="accent4">
                <a:lumOff val="60000"/>
              </a:schemeClr>
            </a:solidFill>
            <a:ln cmpd="sng">
              <a:solidFill>
                <a:srgbClr val="000000"/>
              </a:solidFill>
            </a:ln>
          </c:spPr>
          <c:cat>
            <c:strRef>
              <c:f>RegionProductPivot!$A$3:$A$1000</c:f>
            </c:strRef>
          </c:cat>
          <c:val>
            <c:numRef>
              <c:f>RegionProductPivot!$Q$3:$Q$1000</c:f>
              <c:numCache/>
            </c:numRef>
          </c:val>
        </c:ser>
        <c:ser>
          <c:idx val="16"/>
          <c:order val="16"/>
          <c:tx>
            <c:strRef>
              <c:f>RegionProductPivot!$R$1:$R$2</c:f>
            </c:strRef>
          </c:tx>
          <c:spPr>
            <a:solidFill>
              <a:schemeClr val="accent5">
                <a:lumOff val="60000"/>
              </a:schemeClr>
            </a:solidFill>
            <a:ln cmpd="sng">
              <a:solidFill>
                <a:srgbClr val="000000"/>
              </a:solidFill>
            </a:ln>
          </c:spPr>
          <c:cat>
            <c:strRef>
              <c:f>RegionProductPivot!$A$3:$A$1000</c:f>
            </c:strRef>
          </c:cat>
          <c:val>
            <c:numRef>
              <c:f>RegionProductPivot!$R$3:$R$1000</c:f>
              <c:numCache/>
            </c:numRef>
          </c:val>
        </c:ser>
        <c:ser>
          <c:idx val="17"/>
          <c:order val="17"/>
          <c:tx>
            <c:strRef>
              <c:f>RegionProductPivot!$S$1:$S$2</c:f>
            </c:strRef>
          </c:tx>
          <c:spPr>
            <a:solidFill>
              <a:schemeClr val="accent6">
                <a:lumOff val="60000"/>
              </a:schemeClr>
            </a:solidFill>
            <a:ln cmpd="sng">
              <a:solidFill>
                <a:srgbClr val="000000"/>
              </a:solidFill>
            </a:ln>
          </c:spPr>
          <c:cat>
            <c:strRef>
              <c:f>RegionProductPivot!$A$3:$A$1000</c:f>
            </c:strRef>
          </c:cat>
          <c:val>
            <c:numRef>
              <c:f>RegionProductPivot!$S$3:$S$1000</c:f>
              <c:numCache/>
            </c:numRef>
          </c:val>
        </c:ser>
        <c:ser>
          <c:idx val="18"/>
          <c:order val="18"/>
          <c:tx>
            <c:strRef>
              <c:f>RegionProductPivot!$T$1:$T$2</c:f>
            </c:strRef>
          </c:tx>
          <c:spPr>
            <a:solidFill>
              <a:schemeClr val="accent1">
                <a:lumOff val="90000"/>
              </a:schemeClr>
            </a:solidFill>
            <a:ln cmpd="sng">
              <a:solidFill>
                <a:srgbClr val="000000"/>
              </a:solidFill>
            </a:ln>
          </c:spPr>
          <c:cat>
            <c:strRef>
              <c:f>RegionProductPivot!$A$3:$A$1000</c:f>
            </c:strRef>
          </c:cat>
          <c:val>
            <c:numRef>
              <c:f>RegionProductPivot!$T$3:$T$1000</c:f>
              <c:numCache/>
            </c:numRef>
          </c:val>
        </c:ser>
        <c:ser>
          <c:idx val="19"/>
          <c:order val="19"/>
          <c:tx>
            <c:strRef>
              <c:f>RegionProductPivot!$U$1:$U$2</c:f>
            </c:strRef>
          </c:tx>
          <c:spPr>
            <a:solidFill>
              <a:schemeClr val="accent2">
                <a:lumOff val="90000"/>
              </a:schemeClr>
            </a:solidFill>
            <a:ln cmpd="sng">
              <a:solidFill>
                <a:srgbClr val="000000"/>
              </a:solidFill>
            </a:ln>
          </c:spPr>
          <c:cat>
            <c:strRef>
              <c:f>RegionProductPivot!$A$3:$A$1000</c:f>
            </c:strRef>
          </c:cat>
          <c:val>
            <c:numRef>
              <c:f>RegionProductPivot!$U$3:$U$1000</c:f>
              <c:numCache/>
            </c:numRef>
          </c:val>
        </c:ser>
        <c:ser>
          <c:idx val="20"/>
          <c:order val="20"/>
          <c:tx>
            <c:strRef>
              <c:f>RegionProductPivot!$V$1:$V$2</c:f>
            </c:strRef>
          </c:tx>
          <c:spPr>
            <a:solidFill>
              <a:schemeClr val="accent3">
                <a:lumOff val="90000"/>
              </a:schemeClr>
            </a:solidFill>
            <a:ln cmpd="sng">
              <a:solidFill>
                <a:srgbClr val="000000"/>
              </a:solidFill>
            </a:ln>
          </c:spPr>
          <c:cat>
            <c:strRef>
              <c:f>RegionProductPivot!$A$3:$A$1000</c:f>
            </c:strRef>
          </c:cat>
          <c:val>
            <c:numRef>
              <c:f>RegionProductPivot!$V$3:$V$1000</c:f>
              <c:numCache/>
            </c:numRef>
          </c:val>
        </c:ser>
        <c:ser>
          <c:idx val="21"/>
          <c:order val="21"/>
          <c:tx>
            <c:strRef>
              <c:f>RegionProductPivot!$W$1:$W$2</c:f>
            </c:strRef>
          </c:tx>
          <c:spPr>
            <a:solidFill>
              <a:schemeClr val="accent4">
                <a:lumOff val="90000"/>
              </a:schemeClr>
            </a:solidFill>
            <a:ln cmpd="sng">
              <a:solidFill>
                <a:srgbClr val="000000"/>
              </a:solidFill>
            </a:ln>
          </c:spPr>
          <c:cat>
            <c:strRef>
              <c:f>RegionProductPivot!$A$3:$A$1000</c:f>
            </c:strRef>
          </c:cat>
          <c:val>
            <c:numRef>
              <c:f>RegionProductPivot!$W$3:$W$1000</c:f>
              <c:numCache/>
            </c:numRef>
          </c:val>
        </c:ser>
        <c:ser>
          <c:idx val="22"/>
          <c:order val="22"/>
          <c:tx>
            <c:strRef>
              <c:f>RegionProductPivot!$X$1:$X$2</c:f>
            </c:strRef>
          </c:tx>
          <c:spPr>
            <a:solidFill>
              <a:schemeClr val="accent5">
                <a:lumOff val="90000"/>
              </a:schemeClr>
            </a:solidFill>
            <a:ln cmpd="sng">
              <a:solidFill>
                <a:srgbClr val="000000"/>
              </a:solidFill>
            </a:ln>
          </c:spPr>
          <c:cat>
            <c:strRef>
              <c:f>RegionProductPivot!$A$3:$A$1000</c:f>
            </c:strRef>
          </c:cat>
          <c:val>
            <c:numRef>
              <c:f>RegionProductPivot!$X$3:$X$1000</c:f>
              <c:numCache/>
            </c:numRef>
          </c:val>
        </c:ser>
        <c:ser>
          <c:idx val="23"/>
          <c:order val="23"/>
          <c:tx>
            <c:strRef>
              <c:f>RegionProductPivot!$Y$1:$Y$2</c:f>
            </c:strRef>
          </c:tx>
          <c:spPr>
            <a:solidFill>
              <a:schemeClr val="accent6">
                <a:lumOff val="90000"/>
              </a:schemeClr>
            </a:solidFill>
            <a:ln cmpd="sng">
              <a:solidFill>
                <a:srgbClr val="000000"/>
              </a:solidFill>
            </a:ln>
          </c:spPr>
          <c:cat>
            <c:strRef>
              <c:f>RegionProductPivot!$A$3:$A$1000</c:f>
            </c:strRef>
          </c:cat>
          <c:val>
            <c:numRef>
              <c:f>RegionProductPivot!$Y$3:$Y$1000</c:f>
              <c:numCache/>
            </c:numRef>
          </c:val>
        </c:ser>
        <c:ser>
          <c:idx val="24"/>
          <c:order val="24"/>
          <c:tx>
            <c:strRef>
              <c:f>RegionProductPivot!$Z$1:$Z$2</c:f>
            </c:strRef>
          </c:tx>
          <c:spPr>
            <a:solidFill>
              <a:schemeClr val="accent1">
                <a:lumOff val="120000"/>
              </a:schemeClr>
            </a:solidFill>
            <a:ln cmpd="sng">
              <a:solidFill>
                <a:srgbClr val="000000"/>
              </a:solidFill>
            </a:ln>
          </c:spPr>
          <c:cat>
            <c:strRef>
              <c:f>RegionProductPivot!$A$3:$A$1000</c:f>
            </c:strRef>
          </c:cat>
          <c:val>
            <c:numRef>
              <c:f>RegionProductPivot!$Z$3:$Z$1000</c:f>
              <c:numCache/>
            </c:numRef>
          </c:val>
        </c:ser>
        <c:ser>
          <c:idx val="25"/>
          <c:order val="25"/>
          <c:tx>
            <c:strRef>
              <c:f>RegionProductPivot!$AA$1:$AA$2</c:f>
            </c:strRef>
          </c:tx>
          <c:spPr>
            <a:solidFill>
              <a:schemeClr val="accent2">
                <a:lumOff val="120000"/>
              </a:schemeClr>
            </a:solidFill>
            <a:ln cmpd="sng">
              <a:solidFill>
                <a:srgbClr val="000000"/>
              </a:solidFill>
            </a:ln>
          </c:spPr>
          <c:cat>
            <c:strRef>
              <c:f>RegionProductPivot!$A$3:$A$1000</c:f>
            </c:strRef>
          </c:cat>
          <c:val>
            <c:numRef>
              <c:f>RegionProductPivot!$AA$3:$AA$1000</c:f>
              <c:numCache/>
            </c:numRef>
          </c:val>
        </c:ser>
        <c:ser>
          <c:idx val="26"/>
          <c:order val="26"/>
          <c:tx>
            <c:strRef>
              <c:f>RegionProductPivot!$AB$1:$AB$2</c:f>
            </c:strRef>
          </c:tx>
          <c:spPr>
            <a:solidFill>
              <a:schemeClr val="accent3">
                <a:lumOff val="120000"/>
              </a:schemeClr>
            </a:solidFill>
            <a:ln cmpd="sng">
              <a:solidFill>
                <a:srgbClr val="000000"/>
              </a:solidFill>
            </a:ln>
          </c:spPr>
          <c:cat>
            <c:strRef>
              <c:f>RegionProductPivot!$A$3:$A$1000</c:f>
            </c:strRef>
          </c:cat>
          <c:val>
            <c:numRef>
              <c:f>RegionProductPivot!$AB$3:$AB$1000</c:f>
              <c:numCache/>
            </c:numRef>
          </c:val>
        </c:ser>
        <c:ser>
          <c:idx val="27"/>
          <c:order val="27"/>
          <c:tx>
            <c:strRef>
              <c:f>RegionProductPivot!$AC$1:$AC$2</c:f>
            </c:strRef>
          </c:tx>
          <c:spPr>
            <a:solidFill>
              <a:schemeClr val="accent4">
                <a:lumOff val="120000"/>
              </a:schemeClr>
            </a:solidFill>
            <a:ln cmpd="sng">
              <a:solidFill>
                <a:srgbClr val="000000"/>
              </a:solidFill>
            </a:ln>
          </c:spPr>
          <c:cat>
            <c:strRef>
              <c:f>RegionProductPivot!$A$3:$A$1000</c:f>
            </c:strRef>
          </c:cat>
          <c:val>
            <c:numRef>
              <c:f>RegionProductPivot!$AC$3:$AC$1000</c:f>
              <c:numCache/>
            </c:numRef>
          </c:val>
        </c:ser>
        <c:ser>
          <c:idx val="28"/>
          <c:order val="28"/>
          <c:tx>
            <c:strRef>
              <c:f>RegionProductPivot!$AD$1:$AD$2</c:f>
            </c:strRef>
          </c:tx>
          <c:spPr>
            <a:solidFill>
              <a:schemeClr val="accent5">
                <a:lumOff val="120000"/>
              </a:schemeClr>
            </a:solidFill>
            <a:ln cmpd="sng">
              <a:solidFill>
                <a:srgbClr val="000000"/>
              </a:solidFill>
            </a:ln>
          </c:spPr>
          <c:cat>
            <c:strRef>
              <c:f>RegionProductPivot!$A$3:$A$1000</c:f>
            </c:strRef>
          </c:cat>
          <c:val>
            <c:numRef>
              <c:f>RegionProductPivot!$AD$3:$AD$1000</c:f>
              <c:numCache/>
            </c:numRef>
          </c:val>
        </c:ser>
        <c:ser>
          <c:idx val="29"/>
          <c:order val="29"/>
          <c:tx>
            <c:strRef>
              <c:f>RegionProductPivot!$AE$1:$AE$2</c:f>
            </c:strRef>
          </c:tx>
          <c:spPr>
            <a:solidFill>
              <a:schemeClr val="accent6">
                <a:lumOff val="120000"/>
              </a:schemeClr>
            </a:solidFill>
            <a:ln cmpd="sng">
              <a:solidFill>
                <a:srgbClr val="000000"/>
              </a:solidFill>
            </a:ln>
          </c:spPr>
          <c:cat>
            <c:strRef>
              <c:f>RegionProductPivot!$A$3:$A$1000</c:f>
            </c:strRef>
          </c:cat>
          <c:val>
            <c:numRef>
              <c:f>RegionProductPivot!$AE$3:$AE$1000</c:f>
              <c:numCache/>
            </c:numRef>
          </c:val>
        </c:ser>
        <c:ser>
          <c:idx val="30"/>
          <c:order val="30"/>
          <c:tx>
            <c:strRef>
              <c:f>RegionProductPivot!$AF$1:$AF$2</c:f>
            </c:strRef>
          </c:tx>
          <c:spPr>
            <a:solidFill>
              <a:schemeClr val="accent1">
                <a:lumOff val="150000"/>
              </a:schemeClr>
            </a:solidFill>
            <a:ln cmpd="sng">
              <a:solidFill>
                <a:srgbClr val="000000"/>
              </a:solidFill>
            </a:ln>
          </c:spPr>
          <c:cat>
            <c:strRef>
              <c:f>RegionProductPivot!$A$3:$A$1000</c:f>
            </c:strRef>
          </c:cat>
          <c:val>
            <c:numRef>
              <c:f>RegionProductPivot!$AF$3:$AF$1000</c:f>
              <c:numCache/>
            </c:numRef>
          </c:val>
        </c:ser>
        <c:ser>
          <c:idx val="31"/>
          <c:order val="31"/>
          <c:tx>
            <c:strRef>
              <c:f>RegionProductPivot!$AG$1:$AG$2</c:f>
            </c:strRef>
          </c:tx>
          <c:spPr>
            <a:solidFill>
              <a:schemeClr val="accent2">
                <a:lumOff val="150000"/>
              </a:schemeClr>
            </a:solidFill>
            <a:ln cmpd="sng">
              <a:solidFill>
                <a:srgbClr val="000000"/>
              </a:solidFill>
            </a:ln>
          </c:spPr>
          <c:cat>
            <c:strRef>
              <c:f>RegionProductPivot!$A$3:$A$1000</c:f>
            </c:strRef>
          </c:cat>
          <c:val>
            <c:numRef>
              <c:f>RegionProductPivot!$AG$3:$AG$1000</c:f>
              <c:numCache/>
            </c:numRef>
          </c:val>
        </c:ser>
        <c:ser>
          <c:idx val="32"/>
          <c:order val="32"/>
          <c:tx>
            <c:strRef>
              <c:f>RegionProductPivot!$AH$1:$AH$2</c:f>
            </c:strRef>
          </c:tx>
          <c:spPr>
            <a:solidFill>
              <a:schemeClr val="accent3">
                <a:lumOff val="150000"/>
              </a:schemeClr>
            </a:solidFill>
            <a:ln cmpd="sng">
              <a:solidFill>
                <a:srgbClr val="000000"/>
              </a:solidFill>
            </a:ln>
          </c:spPr>
          <c:cat>
            <c:strRef>
              <c:f>RegionProductPivot!$A$3:$A$1000</c:f>
            </c:strRef>
          </c:cat>
          <c:val>
            <c:numRef>
              <c:f>RegionProductPivot!$AH$3:$AH$1000</c:f>
              <c:numCache/>
            </c:numRef>
          </c:val>
        </c:ser>
        <c:ser>
          <c:idx val="33"/>
          <c:order val="33"/>
          <c:tx>
            <c:strRef>
              <c:f>RegionProductPivot!$AI$1:$AI$2</c:f>
            </c:strRef>
          </c:tx>
          <c:spPr>
            <a:solidFill>
              <a:schemeClr val="accent4">
                <a:lumOff val="150000"/>
              </a:schemeClr>
            </a:solidFill>
            <a:ln cmpd="sng">
              <a:solidFill>
                <a:srgbClr val="000000"/>
              </a:solidFill>
            </a:ln>
          </c:spPr>
          <c:cat>
            <c:strRef>
              <c:f>RegionProductPivot!$A$3:$A$1000</c:f>
            </c:strRef>
          </c:cat>
          <c:val>
            <c:numRef>
              <c:f>RegionProductPivot!$AI$3:$AI$1000</c:f>
              <c:numCache/>
            </c:numRef>
          </c:val>
        </c:ser>
        <c:ser>
          <c:idx val="34"/>
          <c:order val="34"/>
          <c:tx>
            <c:strRef>
              <c:f>RegionProductPivot!$AJ$1:$AJ$2</c:f>
            </c:strRef>
          </c:tx>
          <c:spPr>
            <a:solidFill>
              <a:schemeClr val="accent5">
                <a:lumOff val="150000"/>
              </a:schemeClr>
            </a:solidFill>
            <a:ln cmpd="sng">
              <a:solidFill>
                <a:srgbClr val="000000"/>
              </a:solidFill>
            </a:ln>
          </c:spPr>
          <c:cat>
            <c:strRef>
              <c:f>RegionProductPivot!$A$3:$A$1000</c:f>
            </c:strRef>
          </c:cat>
          <c:val>
            <c:numRef>
              <c:f>RegionProductPivot!$AJ$3:$AJ$1000</c:f>
              <c:numCache/>
            </c:numRef>
          </c:val>
        </c:ser>
        <c:ser>
          <c:idx val="35"/>
          <c:order val="35"/>
          <c:tx>
            <c:strRef>
              <c:f>RegionProductPivot!$AK$1:$AK$2</c:f>
            </c:strRef>
          </c:tx>
          <c:spPr>
            <a:solidFill>
              <a:schemeClr val="accent6">
                <a:lumOff val="150000"/>
              </a:schemeClr>
            </a:solidFill>
            <a:ln cmpd="sng">
              <a:solidFill>
                <a:srgbClr val="000000"/>
              </a:solidFill>
            </a:ln>
          </c:spPr>
          <c:cat>
            <c:strRef>
              <c:f>RegionProductPivot!$A$3:$A$1000</c:f>
            </c:strRef>
          </c:cat>
          <c:val>
            <c:numRef>
              <c:f>RegionProductPivot!$AK$3:$AK$1000</c:f>
              <c:numCache/>
            </c:numRef>
          </c:val>
        </c:ser>
        <c:ser>
          <c:idx val="36"/>
          <c:order val="36"/>
          <c:tx>
            <c:strRef>
              <c:f>RegionProductPivot!$AL$1:$AL$2</c:f>
            </c:strRef>
          </c:tx>
          <c:spPr>
            <a:solidFill>
              <a:schemeClr val="accent1">
                <a:lumOff val="180000"/>
              </a:schemeClr>
            </a:solidFill>
            <a:ln cmpd="sng">
              <a:solidFill>
                <a:srgbClr val="000000"/>
              </a:solidFill>
            </a:ln>
          </c:spPr>
          <c:cat>
            <c:strRef>
              <c:f>RegionProductPivot!$A$3:$A$1000</c:f>
            </c:strRef>
          </c:cat>
          <c:val>
            <c:numRef>
              <c:f>RegionProductPivot!$AL$3:$AL$1000</c:f>
              <c:numCache/>
            </c:numRef>
          </c:val>
        </c:ser>
        <c:ser>
          <c:idx val="37"/>
          <c:order val="37"/>
          <c:tx>
            <c:strRef>
              <c:f>RegionProductPivot!$AM$1:$AM$2</c:f>
            </c:strRef>
          </c:tx>
          <c:spPr>
            <a:solidFill>
              <a:schemeClr val="accent2">
                <a:lumOff val="180000"/>
              </a:schemeClr>
            </a:solidFill>
            <a:ln cmpd="sng">
              <a:solidFill>
                <a:srgbClr val="000000"/>
              </a:solidFill>
            </a:ln>
          </c:spPr>
          <c:cat>
            <c:strRef>
              <c:f>RegionProductPivot!$A$3:$A$1000</c:f>
            </c:strRef>
          </c:cat>
          <c:val>
            <c:numRef>
              <c:f>RegionProductPivot!$AM$3:$AM$1000</c:f>
              <c:numCache/>
            </c:numRef>
          </c:val>
        </c:ser>
        <c:ser>
          <c:idx val="38"/>
          <c:order val="38"/>
          <c:tx>
            <c:strRef>
              <c:f>RegionProductPivot!$AN$1:$AN$2</c:f>
            </c:strRef>
          </c:tx>
          <c:spPr>
            <a:solidFill>
              <a:schemeClr val="accent3">
                <a:lumOff val="180000"/>
              </a:schemeClr>
            </a:solidFill>
            <a:ln cmpd="sng">
              <a:solidFill>
                <a:srgbClr val="000000"/>
              </a:solidFill>
            </a:ln>
          </c:spPr>
          <c:cat>
            <c:strRef>
              <c:f>RegionProductPivot!$A$3:$A$1000</c:f>
            </c:strRef>
          </c:cat>
          <c:val>
            <c:numRef>
              <c:f>RegionProductPivot!$AN$3:$AN$1000</c:f>
              <c:numCache/>
            </c:numRef>
          </c:val>
        </c:ser>
        <c:ser>
          <c:idx val="39"/>
          <c:order val="39"/>
          <c:tx>
            <c:strRef>
              <c:f>RegionProductPivot!$AO$1:$AO$2</c:f>
            </c:strRef>
          </c:tx>
          <c:spPr>
            <a:solidFill>
              <a:schemeClr val="accent4">
                <a:lumOff val="180000"/>
              </a:schemeClr>
            </a:solidFill>
            <a:ln cmpd="sng">
              <a:solidFill>
                <a:srgbClr val="000000"/>
              </a:solidFill>
            </a:ln>
          </c:spPr>
          <c:cat>
            <c:strRef>
              <c:f>RegionProductPivot!$A$3:$A$1000</c:f>
            </c:strRef>
          </c:cat>
          <c:val>
            <c:numRef>
              <c:f>RegionProductPivot!$AO$3:$AO$1000</c:f>
              <c:numCache/>
            </c:numRef>
          </c:val>
        </c:ser>
        <c:ser>
          <c:idx val="40"/>
          <c:order val="40"/>
          <c:tx>
            <c:strRef>
              <c:f>RegionProductPivot!$AP$1:$AP$2</c:f>
            </c:strRef>
          </c:tx>
          <c:spPr>
            <a:solidFill>
              <a:schemeClr val="accent5">
                <a:lumOff val="180000"/>
              </a:schemeClr>
            </a:solidFill>
            <a:ln cmpd="sng">
              <a:solidFill>
                <a:srgbClr val="000000"/>
              </a:solidFill>
            </a:ln>
          </c:spPr>
          <c:cat>
            <c:strRef>
              <c:f>RegionProductPivot!$A$3:$A$1000</c:f>
            </c:strRef>
          </c:cat>
          <c:val>
            <c:numRef>
              <c:f>RegionProductPivot!$AP$3:$AP$1000</c:f>
              <c:numCache/>
            </c:numRef>
          </c:val>
        </c:ser>
        <c:ser>
          <c:idx val="41"/>
          <c:order val="41"/>
          <c:tx>
            <c:strRef>
              <c:f>RegionProductPivot!$AQ$1:$AQ$2</c:f>
            </c:strRef>
          </c:tx>
          <c:spPr>
            <a:solidFill>
              <a:schemeClr val="accent6">
                <a:lumOff val="180000"/>
              </a:schemeClr>
            </a:solidFill>
            <a:ln cmpd="sng">
              <a:solidFill>
                <a:srgbClr val="000000"/>
              </a:solidFill>
            </a:ln>
          </c:spPr>
          <c:cat>
            <c:strRef>
              <c:f>RegionProductPivot!$A$3:$A$1000</c:f>
            </c:strRef>
          </c:cat>
          <c:val>
            <c:numRef>
              <c:f>RegionProductPivot!$AQ$3:$AQ$1000</c:f>
              <c:numCache/>
            </c:numRef>
          </c:val>
        </c:ser>
        <c:ser>
          <c:idx val="42"/>
          <c:order val="42"/>
          <c:tx>
            <c:strRef>
              <c:f>RegionProductPivot!$AR$1:$AR$2</c:f>
            </c:strRef>
          </c:tx>
          <c:spPr>
            <a:solidFill>
              <a:schemeClr val="accent1">
                <a:lumOff val="209999"/>
              </a:schemeClr>
            </a:solidFill>
            <a:ln cmpd="sng">
              <a:solidFill>
                <a:srgbClr val="000000"/>
              </a:solidFill>
            </a:ln>
          </c:spPr>
          <c:cat>
            <c:strRef>
              <c:f>RegionProductPivot!$A$3:$A$1000</c:f>
            </c:strRef>
          </c:cat>
          <c:val>
            <c:numRef>
              <c:f>RegionProductPivot!$AR$3:$AR$1000</c:f>
              <c:numCache/>
            </c:numRef>
          </c:val>
        </c:ser>
        <c:ser>
          <c:idx val="43"/>
          <c:order val="43"/>
          <c:tx>
            <c:strRef>
              <c:f>RegionProductPivot!$AS$1:$AS$2</c:f>
            </c:strRef>
          </c:tx>
          <c:spPr>
            <a:solidFill>
              <a:schemeClr val="accent2">
                <a:lumOff val="209999"/>
              </a:schemeClr>
            </a:solidFill>
            <a:ln cmpd="sng">
              <a:solidFill>
                <a:srgbClr val="000000"/>
              </a:solidFill>
            </a:ln>
          </c:spPr>
          <c:cat>
            <c:strRef>
              <c:f>RegionProductPivot!$A$3:$A$1000</c:f>
            </c:strRef>
          </c:cat>
          <c:val>
            <c:numRef>
              <c:f>RegionProductPivot!$AS$3:$AS$1000</c:f>
              <c:numCache/>
            </c:numRef>
          </c:val>
        </c:ser>
        <c:ser>
          <c:idx val="44"/>
          <c:order val="44"/>
          <c:tx>
            <c:strRef>
              <c:f>RegionProductPivot!$AT$1:$AT$2</c:f>
            </c:strRef>
          </c:tx>
          <c:spPr>
            <a:solidFill>
              <a:schemeClr val="accent3">
                <a:lumOff val="209999"/>
              </a:schemeClr>
            </a:solidFill>
            <a:ln cmpd="sng">
              <a:solidFill>
                <a:srgbClr val="000000"/>
              </a:solidFill>
            </a:ln>
          </c:spPr>
          <c:cat>
            <c:strRef>
              <c:f>RegionProductPivot!$A$3:$A$1000</c:f>
            </c:strRef>
          </c:cat>
          <c:val>
            <c:numRef>
              <c:f>RegionProductPivot!$AT$3:$AT$1000</c:f>
              <c:numCache/>
            </c:numRef>
          </c:val>
        </c:ser>
        <c:ser>
          <c:idx val="45"/>
          <c:order val="45"/>
          <c:tx>
            <c:strRef>
              <c:f>RegionProductPivot!$AU$1:$AU$2</c:f>
            </c:strRef>
          </c:tx>
          <c:spPr>
            <a:solidFill>
              <a:schemeClr val="accent4">
                <a:lumOff val="209999"/>
              </a:schemeClr>
            </a:solidFill>
            <a:ln cmpd="sng">
              <a:solidFill>
                <a:srgbClr val="000000"/>
              </a:solidFill>
            </a:ln>
          </c:spPr>
          <c:cat>
            <c:strRef>
              <c:f>RegionProductPivot!$A$3:$A$1000</c:f>
            </c:strRef>
          </c:cat>
          <c:val>
            <c:numRef>
              <c:f>RegionProductPivot!$AU$3:$AU$1000</c:f>
              <c:numCache/>
            </c:numRef>
          </c:val>
        </c:ser>
        <c:ser>
          <c:idx val="46"/>
          <c:order val="46"/>
          <c:tx>
            <c:strRef>
              <c:f>RegionProductPivot!$AV$1:$AV$2</c:f>
            </c:strRef>
          </c:tx>
          <c:spPr>
            <a:solidFill>
              <a:schemeClr val="accent5">
                <a:lumOff val="209999"/>
              </a:schemeClr>
            </a:solidFill>
            <a:ln cmpd="sng">
              <a:solidFill>
                <a:srgbClr val="000000"/>
              </a:solidFill>
            </a:ln>
          </c:spPr>
          <c:cat>
            <c:strRef>
              <c:f>RegionProductPivot!$A$3:$A$1000</c:f>
            </c:strRef>
          </c:cat>
          <c:val>
            <c:numRef>
              <c:f>RegionProductPivot!$AV$3:$AV$1000</c:f>
              <c:numCache/>
            </c:numRef>
          </c:val>
        </c:ser>
        <c:ser>
          <c:idx val="47"/>
          <c:order val="47"/>
          <c:tx>
            <c:strRef>
              <c:f>RegionProductPivot!$AW$1:$AW$2</c:f>
            </c:strRef>
          </c:tx>
          <c:spPr>
            <a:solidFill>
              <a:schemeClr val="accent6">
                <a:lumOff val="209999"/>
              </a:schemeClr>
            </a:solidFill>
            <a:ln cmpd="sng">
              <a:solidFill>
                <a:srgbClr val="000000"/>
              </a:solidFill>
            </a:ln>
          </c:spPr>
          <c:cat>
            <c:strRef>
              <c:f>RegionProductPivot!$A$3:$A$1000</c:f>
            </c:strRef>
          </c:cat>
          <c:val>
            <c:numRef>
              <c:f>RegionProductPivot!$AW$3:$AW$1000</c:f>
              <c:numCache/>
            </c:numRef>
          </c:val>
        </c:ser>
        <c:ser>
          <c:idx val="48"/>
          <c:order val="48"/>
          <c:tx>
            <c:strRef>
              <c:f>RegionProductPivot!$AX$1:$AX$2</c:f>
            </c:strRef>
          </c:tx>
          <c:spPr>
            <a:solidFill>
              <a:schemeClr val="accent1">
                <a:lumOff val="240000"/>
              </a:schemeClr>
            </a:solidFill>
            <a:ln cmpd="sng">
              <a:solidFill>
                <a:srgbClr val="000000"/>
              </a:solidFill>
            </a:ln>
          </c:spPr>
          <c:cat>
            <c:strRef>
              <c:f>RegionProductPivot!$A$3:$A$1000</c:f>
            </c:strRef>
          </c:cat>
          <c:val>
            <c:numRef>
              <c:f>RegionProductPivot!$AX$3:$AX$1000</c:f>
              <c:numCache/>
            </c:numRef>
          </c:val>
        </c:ser>
        <c:ser>
          <c:idx val="49"/>
          <c:order val="49"/>
          <c:tx>
            <c:strRef>
              <c:f>RegionProductPivot!$AY$1:$AY$2</c:f>
            </c:strRef>
          </c:tx>
          <c:spPr>
            <a:solidFill>
              <a:schemeClr val="accent2">
                <a:lumOff val="240000"/>
              </a:schemeClr>
            </a:solidFill>
            <a:ln cmpd="sng">
              <a:solidFill>
                <a:srgbClr val="000000"/>
              </a:solidFill>
            </a:ln>
          </c:spPr>
          <c:cat>
            <c:strRef>
              <c:f>RegionProductPivot!$A$3:$A$1000</c:f>
            </c:strRef>
          </c:cat>
          <c:val>
            <c:numRef>
              <c:f>RegionProductPivot!$AY$3:$AY$1000</c:f>
              <c:numCache/>
            </c:numRef>
          </c:val>
        </c:ser>
        <c:ser>
          <c:idx val="50"/>
          <c:order val="50"/>
          <c:tx>
            <c:strRef>
              <c:f>RegionProductPivot!$AZ$1:$AZ$2</c:f>
            </c:strRef>
          </c:tx>
          <c:spPr>
            <a:solidFill>
              <a:schemeClr val="accent3">
                <a:lumOff val="240000"/>
              </a:schemeClr>
            </a:solidFill>
            <a:ln cmpd="sng">
              <a:solidFill>
                <a:srgbClr val="000000"/>
              </a:solidFill>
            </a:ln>
          </c:spPr>
          <c:cat>
            <c:strRef>
              <c:f>RegionProductPivot!$A$3:$A$1000</c:f>
            </c:strRef>
          </c:cat>
          <c:val>
            <c:numRef>
              <c:f>RegionProductPivot!$AZ$3:$AZ$1000</c:f>
              <c:numCache/>
            </c:numRef>
          </c:val>
        </c:ser>
        <c:ser>
          <c:idx val="51"/>
          <c:order val="51"/>
          <c:tx>
            <c:strRef>
              <c:f>RegionProductPivot!$BA$1:$BA$2</c:f>
            </c:strRef>
          </c:tx>
          <c:cat>
            <c:strRef>
              <c:f>RegionProductPivot!$A$3:$A$1000</c:f>
            </c:strRef>
          </c:cat>
          <c:val>
            <c:numRef>
              <c:f>RegionProductPivot!$BA$3:$BA$1000</c:f>
              <c:numCache/>
            </c:numRef>
          </c:val>
        </c:ser>
        <c:ser>
          <c:idx val="52"/>
          <c:order val="52"/>
          <c:tx>
            <c:strRef>
              <c:f>RegionProductPivot!$BB$1:$BB$2</c:f>
            </c:strRef>
          </c:tx>
          <c:cat>
            <c:strRef>
              <c:f>RegionProductPivot!$A$3:$A$1000</c:f>
            </c:strRef>
          </c:cat>
          <c:val>
            <c:numRef>
              <c:f>RegionProductPivot!$BB$3:$BB$1000</c:f>
              <c:numCache/>
            </c:numRef>
          </c:val>
        </c:ser>
        <c:ser>
          <c:idx val="53"/>
          <c:order val="53"/>
          <c:tx>
            <c:strRef>
              <c:f>RegionProductPivot!$BC$1:$BC$2</c:f>
            </c:strRef>
          </c:tx>
          <c:cat>
            <c:strRef>
              <c:f>RegionProductPivot!$A$3:$A$1000</c:f>
            </c:strRef>
          </c:cat>
          <c:val>
            <c:numRef>
              <c:f>RegionProductPivot!$BC$3:$BC$1000</c:f>
              <c:numCache/>
            </c:numRef>
          </c:val>
        </c:ser>
        <c:ser>
          <c:idx val="54"/>
          <c:order val="54"/>
          <c:tx>
            <c:strRef>
              <c:f>RegionProductPivot!$BD$1:$BD$2</c:f>
            </c:strRef>
          </c:tx>
          <c:cat>
            <c:strRef>
              <c:f>RegionProductPivot!$A$3:$A$1000</c:f>
            </c:strRef>
          </c:cat>
          <c:val>
            <c:numRef>
              <c:f>RegionProductPivot!$BD$3:$BD$1000</c:f>
              <c:numCache/>
            </c:numRef>
          </c:val>
        </c:ser>
        <c:ser>
          <c:idx val="55"/>
          <c:order val="55"/>
          <c:tx>
            <c:strRef>
              <c:f>RegionProductPivot!$BE$1:$BE$2</c:f>
            </c:strRef>
          </c:tx>
          <c:cat>
            <c:strRef>
              <c:f>RegionProductPivot!$A$3:$A$1000</c:f>
            </c:strRef>
          </c:cat>
          <c:val>
            <c:numRef>
              <c:f>RegionProductPivot!$BE$3:$BE$1000</c:f>
              <c:numCache/>
            </c:numRef>
          </c:val>
        </c:ser>
        <c:ser>
          <c:idx val="56"/>
          <c:order val="56"/>
          <c:tx>
            <c:strRef>
              <c:f>RegionProductPivot!$BF$1:$BF$2</c:f>
            </c:strRef>
          </c:tx>
          <c:cat>
            <c:strRef>
              <c:f>RegionProductPivot!$A$3:$A$1000</c:f>
            </c:strRef>
          </c:cat>
          <c:val>
            <c:numRef>
              <c:f>RegionProductPivot!$BF$3:$BF$1000</c:f>
              <c:numCache/>
            </c:numRef>
          </c:val>
        </c:ser>
        <c:ser>
          <c:idx val="57"/>
          <c:order val="57"/>
          <c:tx>
            <c:strRef>
              <c:f>RegionProductPivot!$BG$1:$BG$2</c:f>
            </c:strRef>
          </c:tx>
          <c:cat>
            <c:strRef>
              <c:f>RegionProductPivot!$A$3:$A$1000</c:f>
            </c:strRef>
          </c:cat>
          <c:val>
            <c:numRef>
              <c:f>RegionProductPivot!$BG$3:$BG$1000</c:f>
              <c:numCache/>
            </c:numRef>
          </c:val>
        </c:ser>
        <c:ser>
          <c:idx val="58"/>
          <c:order val="58"/>
          <c:tx>
            <c:strRef>
              <c:f>RegionProductPivot!$BH$1:$BH$2</c:f>
            </c:strRef>
          </c:tx>
          <c:cat>
            <c:strRef>
              <c:f>RegionProductPivot!$A$3:$A$1000</c:f>
            </c:strRef>
          </c:cat>
          <c:val>
            <c:numRef>
              <c:f>RegionProductPivot!$BH$3:$BH$1000</c:f>
              <c:numCache/>
            </c:numRef>
          </c:val>
        </c:ser>
        <c:ser>
          <c:idx val="59"/>
          <c:order val="59"/>
          <c:tx>
            <c:strRef>
              <c:f>RegionProductPivot!$BI$1:$BI$2</c:f>
            </c:strRef>
          </c:tx>
          <c:cat>
            <c:strRef>
              <c:f>RegionProductPivot!$A$3:$A$1000</c:f>
            </c:strRef>
          </c:cat>
          <c:val>
            <c:numRef>
              <c:f>RegionProductPivot!$BI$3:$BI$1000</c:f>
              <c:numCache/>
            </c:numRef>
          </c:val>
        </c:ser>
        <c:ser>
          <c:idx val="60"/>
          <c:order val="60"/>
          <c:tx>
            <c:strRef>
              <c:f>RegionProductPivot!$BJ$1:$BJ$2</c:f>
            </c:strRef>
          </c:tx>
          <c:cat>
            <c:strRef>
              <c:f>RegionProductPivot!$A$3:$A$1000</c:f>
            </c:strRef>
          </c:cat>
          <c:val>
            <c:numRef>
              <c:f>RegionProductPivot!$BJ$3:$BJ$1000</c:f>
              <c:numCache/>
            </c:numRef>
          </c:val>
        </c:ser>
        <c:axId val="1848469843"/>
        <c:axId val="82370544"/>
      </c:barChart>
      <c:catAx>
        <c:axId val="1848469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82370544"/>
      </c:catAx>
      <c:valAx>
        <c:axId val="823705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8469843"/>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0</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25</xdr:row>
      <xdr:rowOff>95250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733425</xdr:colOff>
      <xdr:row>2</xdr:row>
      <xdr:rowOff>152400</xdr:rowOff>
    </xdr:from>
    <xdr:ext cx="2857500" cy="2857500"/>
    <mc:AlternateContent>
      <mc:Choice Requires="sle15">
        <xdr:graphicFrame>
          <xdr:nvGraphicFramePr>
            <xdr:cNvPr id="1" name="Column6_1"/>
            <xdr:cNvGraphicFramePr/>
          </xdr:nvGraphicFramePr>
          <xdr:xfrm>
            <a:off x="0" y="0"/>
            <a:ext cx="0" cy="0"/>
          </xdr:xfrm>
          <a:graphic>
            <a:graphicData uri="http://schemas.microsoft.com/office/drawing/2010/slicer">
              <x3Unk:slicer name="Column6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0</xdr:colOff>
      <xdr:row>6</xdr:row>
      <xdr:rowOff>57150</xdr:rowOff>
    </xdr:from>
    <xdr:ext cx="2857500" cy="2857500"/>
    <mc:AlternateContent>
      <mc:Choice Requires="sle15">
        <xdr:graphicFrame>
          <xdr:nvGraphicFramePr>
            <xdr:cNvPr id="2" name="Column4_2"/>
            <xdr:cNvGraphicFramePr/>
          </xdr:nvGraphicFramePr>
          <xdr:xfrm>
            <a:off x="0" y="0"/>
            <a:ext cx="0" cy="0"/>
          </xdr:xfrm>
          <a:graphic>
            <a:graphicData uri="http://schemas.microsoft.com/office/drawing/2010/slicer">
              <x3Unk:slicer name="Column4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7</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00" sheet="SalesData"/>
  </cacheSource>
  <cacheFields>
    <cacheField name="Transaction ID" numFmtId="0">
      <sharedItems containsBlank="1">
        <s v="T10255"/>
        <s v="T10163"/>
        <s v="T10010"/>
        <s v="T10069"/>
        <s v="T10330"/>
        <s v="T10350"/>
        <s v="T10305"/>
        <s v="T10171"/>
        <s v="T10071"/>
        <s v="T10252"/>
        <s v="T10099"/>
        <s v="T10357"/>
        <s v="T10236"/>
        <s v="T10092"/>
        <s v="T10231"/>
        <s v="T10314"/>
        <s v="T10322"/>
        <s v="T10212"/>
        <s v="T10235"/>
        <s v="T10448"/>
        <s v="T10497"/>
        <s v="T10239"/>
        <s v="T10126"/>
        <s v="T10064"/>
        <s v="T10413"/>
        <s v="T10325"/>
        <s v="T10002"/>
        <s v="T10187"/>
        <s v="T10237"/>
        <s v="T10391"/>
        <s v="T10387"/>
        <s v="T10467"/>
        <s v="T10028"/>
        <s v="T10036"/>
        <s v="T10444"/>
        <s v="T10353"/>
        <s v="T10384"/>
        <s v="T10451"/>
        <s v="T10232"/>
        <s v="T10107"/>
        <s v="T10437"/>
        <s v="T10465"/>
        <s v="T10473"/>
        <s v="T10400"/>
        <s v="T10289"/>
        <s v="T10169"/>
        <s v="T10284"/>
        <s v="T10317"/>
        <s v="T10035"/>
        <s v="T10488"/>
        <s v="T10307"/>
        <s v="T10457"/>
        <s v="T10091"/>
        <s v="T10297"/>
        <s v="T10489"/>
        <s v="T10482"/>
        <s v="T10396"/>
        <s v="T10319"/>
        <s v="T10045"/>
        <s v="T10344"/>
        <s v="T10366"/>
        <s v="T10257"/>
        <s v="T10053"/>
        <s v="T10438"/>
        <s v="T10374"/>
        <s v="T10242"/>
        <s v="T10433"/>
        <s v="T10224"/>
        <s v="T10421"/>
        <s v="T10436"/>
        <s v="T10435"/>
        <s v="T10142"/>
        <s v="T10428"/>
        <s v="T10200"/>
        <s v="T10439"/>
        <s v="T10104"/>
        <s v="T10327"/>
        <s v="T10476"/>
        <s v="T10268"/>
        <s v="T10401"/>
        <s v="T10198"/>
        <s v="T10283"/>
        <s v="T10251"/>
        <s v="T10352"/>
        <s v="T10390"/>
        <s v="T10326"/>
        <s v="T10278"/>
        <s v="T10105"/>
        <s v="T10408"/>
        <s v="T10082"/>
        <s v="T10155"/>
        <s v="T10276"/>
        <s v="T10075"/>
        <s v="T10216"/>
        <s v="T10043"/>
        <s v="T10303"/>
        <s v="T10149"/>
        <s v="T10386"/>
        <s v="T10388"/>
        <s v="T10190"/>
        <s v="T10130"/>
        <s v="T10029"/>
        <s v="T10025"/>
        <s v="T10186"/>
        <s v="T10137"/>
        <s v="T10378"/>
        <s v="T10275"/>
        <s v="T10453"/>
        <s v="T10180"/>
        <s v="T10281"/>
        <s v="T10253"/>
        <s v="T10136"/>
        <s v="T10463"/>
        <s v="T10182"/>
        <s v="T10152"/>
        <s v="T10100"/>
        <s v="T10034"/>
        <s v="T10041"/>
        <s v="T10491"/>
        <s v="T10178"/>
        <s v="T10454"/>
        <s v="T10294"/>
        <s v="T10132"/>
        <s v="T10306"/>
        <s v="T10226"/>
        <s v="T10423"/>
        <s v="T10063"/>
        <s v="T10003"/>
        <s v="T10011"/>
        <s v="T10405"/>
        <s v="T10419"/>
        <s v="T10346"/>
        <s v="T10261"/>
        <s v="T10379"/>
        <s v="T10442"/>
        <s v="T10412"/>
        <s v="T10160"/>
        <s v="T10209"/>
        <s v="T10321"/>
        <s v="T10055"/>
        <s v="T10420"/>
        <s v="T10290"/>
        <s v="T10315"/>
        <s v="T10093"/>
        <s v="T10389"/>
        <s v="T10394"/>
        <s v="T10023"/>
        <s v="T10270"/>
        <s v="T10347"/>
        <s v="T10098"/>
        <s v="T10031"/>
        <s v="T10259"/>
        <s v="T10376"/>
        <s v="T10398"/>
        <s v="T10262"/>
        <s v="T10161"/>
        <s v="T10125"/>
        <s v="T10240"/>
        <s v="T10145"/>
        <s v="T10079"/>
        <s v="T10113"/>
        <s v="T10340"/>
        <s v="T10312"/>
        <s v="T10300"/>
        <s v="T10106"/>
        <s v="T10484"/>
        <s v="T10202"/>
        <s v="T10288"/>
        <s v="T10058"/>
        <s v="T10148"/>
        <s v="T10407"/>
        <s v="T10206"/>
        <s v="T10424"/>
        <s v="T10199"/>
        <s v="T10147"/>
        <s v="T10120"/>
        <s v="T10247"/>
        <s v="T10164"/>
        <s v="T10254"/>
        <s v="T10039"/>
        <s v="T10416"/>
        <s v="T10479"/>
        <s v="T10293"/>
        <s v="T10458"/>
        <s v="T10334"/>
        <s v="T10279"/>
        <s v="T10280"/>
        <s v="T10110"/>
        <s v="T10493"/>
        <s v="T10189"/>
        <s v="T10219"/>
        <s v="T10062"/>
        <s v="T10193"/>
        <s v="T10227"/>
        <s v="T10478"/>
        <s v="T10086"/>
        <s v="T10302"/>
        <s v="T10295"/>
        <s v="T10418"/>
        <s v="T10382"/>
        <s v="T10358"/>
        <s v="T10499"/>
        <s v="T10005"/>
        <s v="T10157"/>
        <s v="T10349"/>
        <s v="T10185"/>
        <s v="T10342"/>
        <s v="T10291"/>
        <s v="T10118"/>
        <s v="T10362"/>
        <s v="T10205"/>
        <s v="T10260"/>
        <s v="T10090"/>
        <s v="T10141"/>
        <s v="T10361"/>
        <s v="T10348"/>
        <s v="T10381"/>
        <s v="T10151"/>
        <s v="T10050"/>
        <s v="T10272"/>
        <s v="T10146"/>
        <s v="T10328"/>
        <s v="T10074"/>
        <s v="T10441"/>
        <s v="T10364"/>
        <s v="T10345"/>
        <s v="T10088"/>
        <s v="T10308"/>
        <s v="T10475"/>
        <s v="T10282"/>
        <s v="T10007"/>
        <s v="T10427"/>
        <s v="T10403"/>
        <s v="T10309"/>
        <s v="T10472"/>
        <s v="T10135"/>
        <s v="T10245"/>
        <s v="T10089"/>
        <s v="T10188"/>
        <s v="T10047"/>
        <s v="T10103"/>
        <s v="T10395"/>
        <s v="T10343"/>
        <s v="T10220"/>
        <s v="T10480"/>
        <s v="T10070"/>
        <s v="T10301"/>
        <s v="T10462"/>
        <s v="T10481"/>
        <s v="T10124"/>
        <s v="T10380"/>
        <s v="T10443"/>
        <s v="T10066"/>
        <s v="T10241"/>
        <s v="T10140"/>
        <s v="T10329"/>
        <s v="T10123"/>
        <s v="T10375"/>
        <s v="T10174"/>
        <s v="T10221"/>
        <s v="T10324"/>
        <s v="T10191"/>
        <s v="T10001"/>
        <s v="T10115"/>
        <s v="T10078"/>
        <s v="T10000"/>
        <s v="T10269"/>
        <s v="T10229"/>
        <s v="T10222"/>
        <s v="T10429"/>
        <s v="T10117"/>
        <s v="T10323"/>
        <s v="T10077"/>
        <s v="T10017"/>
        <s v="T10360"/>
        <s v="T10033"/>
        <s v="T10044"/>
        <s v="T10128"/>
        <s v="T10153"/>
        <s v="T10013"/>
        <s v="T10498"/>
        <s v="T10009"/>
        <s v="T10085"/>
        <s v="T10487"/>
        <s v="T10354"/>
        <s v="T10336"/>
        <s v="T10158"/>
        <s v="T10243"/>
        <s v="T10351"/>
        <s v="T10072"/>
        <s v="T10022"/>
        <s v="T10195"/>
        <s v="T10197"/>
        <s v="T10228"/>
        <s v="T10032"/>
        <s v="T10492"/>
        <s v="T10167"/>
        <s v="T10320"/>
        <s v="T10266"/>
        <s v="T10460"/>
        <s v="T10166"/>
        <s v="T10359"/>
        <s v="T10073"/>
        <s v="T10399"/>
        <s v="T10238"/>
        <s v="T10368"/>
        <s v="T10468"/>
        <s v="T10383"/>
        <s v="T10338"/>
        <s v="T10249"/>
        <s v="T10277"/>
        <s v="T10081"/>
        <s v="T10355"/>
        <s v="T10230"/>
        <s v="T10415"/>
        <s v="T10133"/>
        <s v="T10038"/>
        <s v="T10083"/>
        <s v="T10483"/>
        <s v="T10313"/>
        <s v="T10392"/>
        <s v="T10452"/>
        <s v="T10449"/>
        <s v="T10056"/>
        <s v="T10207"/>
        <s v="T10333"/>
        <s v="T10179"/>
        <s v="T10213"/>
        <s v="T10154"/>
        <s v="T10057"/>
        <s v="T10102"/>
        <s v="T10217"/>
        <s v="T10385"/>
        <s v="T10018"/>
        <s v="T10061"/>
        <s v="T10298"/>
        <s v="T10223"/>
        <s v="T10494"/>
        <s v="T10466"/>
        <s v="T10248"/>
        <s v="T10027"/>
        <s v="T10356"/>
        <s v="T10162"/>
        <s v="T10431"/>
        <s v="T10042"/>
        <s v="T10049"/>
        <s v="T10445"/>
        <s v="T10181"/>
        <s v="T10208"/>
        <s v="T10496"/>
        <s v="T10264"/>
        <s v="T10024"/>
        <s v="T10373"/>
        <s v="T10119"/>
        <s v="T10464"/>
        <s v="T10414"/>
        <s v="T10144"/>
        <s v="T10450"/>
        <s v="T10016"/>
        <s v="T10406"/>
        <s v="T10440"/>
        <s v="T10296"/>
        <s v="T10339"/>
        <s v="T10393"/>
        <s v="T10477"/>
        <s v="T10112"/>
        <s v="T10175"/>
        <s v="T10030"/>
        <s v="T10369"/>
        <s v="T10447"/>
        <s v="T10131"/>
        <s v="T10008"/>
        <s v="T10304"/>
        <s v="T10370"/>
        <s v="T10244"/>
        <s v="T10116"/>
        <s v="T10372"/>
        <s v="T10455"/>
        <s v="T10114"/>
        <s v="T10134"/>
        <s v="T10052"/>
        <s v="T10397"/>
        <s v="T10211"/>
        <s v="T10020"/>
        <s v="T10156"/>
        <s v="T10422"/>
        <s v="T10204"/>
        <s v="T10265"/>
        <s v="T10094"/>
        <s v="T10127"/>
        <s v="T10054"/>
        <s v="T10371"/>
        <s v="T10263"/>
        <s v="T10367"/>
        <s v="T10246"/>
        <s v="T10015"/>
        <s v="T10012"/>
        <s v="T10172"/>
        <s v="T10490"/>
        <s v="T10214"/>
        <s v="T10474"/>
        <s v="T10434"/>
        <s v="T10065"/>
        <s v="T10201"/>
        <s v="T10461"/>
        <s v="T10311"/>
        <s v="T10299"/>
        <s v="T10456"/>
        <s v="T10459"/>
        <s v="T10194"/>
        <s v="T10139"/>
        <s v="T10495"/>
        <s v="T10425"/>
        <s v="T10150"/>
        <s v="T10177"/>
        <s v="T10256"/>
        <s v="T10006"/>
        <s v="T10377"/>
        <s v="T10168"/>
        <s v="T10267"/>
        <s v="T10271"/>
        <s v="T10341"/>
        <s v="T10332"/>
        <s v="T10096"/>
        <s v="T10310"/>
        <s v="T10121"/>
        <s v="T10218"/>
        <s v="T10430"/>
        <s v="T10184"/>
        <s v="T10234"/>
        <s v="T10076"/>
        <s v="T10143"/>
        <s v="T10417"/>
        <s v="T10129"/>
        <s v="T10026"/>
        <s v="T10165"/>
        <s v="T10331"/>
        <s v="T10183"/>
        <s v="T10210"/>
        <s v="T10469"/>
        <s v="T10138"/>
        <s v="T10037"/>
        <s v="T10316"/>
        <s v="T10258"/>
        <s v="T10040"/>
        <s v="T10203"/>
        <s v="T10287"/>
        <s v="T10080"/>
        <s v="T10122"/>
        <s v="T10109"/>
        <s v="T10087"/>
        <s v="T10446"/>
        <s v="T10335"/>
        <s v="T10108"/>
        <s v="T10486"/>
        <s v="T10060"/>
        <s v="T10363"/>
        <s v="T10286"/>
        <s v="T10402"/>
        <s v="T10004"/>
        <s v="T10173"/>
        <s v="T10067"/>
        <s v="T10046"/>
        <s v="T10285"/>
        <s v="T10048"/>
        <s v="T10051"/>
        <s v="T10192"/>
        <s v="T10365"/>
        <s v="T10273"/>
        <s v="T10170"/>
        <s v="T10111"/>
        <s v="T10411"/>
        <s v="T10233"/>
        <s v="T10404"/>
        <s v="T10292"/>
        <s v="T10095"/>
        <s v="T10426"/>
        <s v="T10014"/>
        <s v="T10471"/>
        <s v="T10084"/>
        <s v="T10485"/>
        <s v="T10409"/>
        <s v="T10101"/>
        <s v="T10318"/>
        <s v="T10196"/>
        <s v="T10470"/>
        <s v="T10021"/>
        <s v="T10274"/>
        <s v="T10097"/>
        <s v="T10410"/>
        <s v="T10337"/>
        <s v="T10225"/>
        <s v="T10019"/>
        <s v="T10059"/>
        <s v="T10250"/>
        <s v="T10068"/>
        <s v="T10176"/>
        <s v="T10159"/>
        <s v="T10215"/>
        <s v="T10432"/>
        <m/>
      </sharedItems>
    </cacheField>
    <cacheField name="Date" numFmtId="165">
      <sharedItems containsDate="1" containsString="0" containsBlank="1">
        <d v="2024-10-24T00:00:00Z"/>
        <d v="2024-10-10T00:00:00Z"/>
        <d v="2024-11-26T00:00:00Z"/>
        <d v="2024-08-05T00:00:00Z"/>
        <d v="2024-01-17T00:00:00Z"/>
        <d v="2024-09-12T00:00:00Z"/>
        <d v="2024-05-07T00:00:00Z"/>
        <d v="2024-12-13T00:00:00Z"/>
        <d v="2024-06-10T00:00:00Z"/>
        <d v="2024-05-08T00:00:00Z"/>
        <d v="2024-02-27T00:00:00Z"/>
        <d v="2024-07-05T00:00:00Z"/>
        <d v="2024-01-15T00:00:00Z"/>
        <d v="2024-08-27T00:00:00Z"/>
        <d v="2024-02-20T00:00:00Z"/>
        <d v="2024-08-12T00:00:00Z"/>
        <d v="2024-05-03T00:00:00Z"/>
        <d v="2024-08-26T00:00:00Z"/>
        <d v="2024-01-04T00:00:00Z"/>
        <d v="2024-09-15T00:00:00Z"/>
        <d v="2024-05-10T00:00:00Z"/>
        <d v="2024-02-23T00:00:00Z"/>
        <d v="2024-02-22T00:00:00Z"/>
        <d v="2024-05-26T00:00:00Z"/>
        <d v="2024-09-27T00:00:00Z"/>
        <d v="2024-08-21T00:00:00Z"/>
        <d v="2024-11-21T00:00:00Z"/>
        <d v="2024-11-17T00:00:00Z"/>
        <d v="2024-05-21T00:00:00Z"/>
        <d v="2024-07-03T00:00:00Z"/>
        <d v="2024-12-10T00:00:00Z"/>
        <d v="2024-01-18T00:00:00Z"/>
        <d v="2024-01-20T00:00:00Z"/>
        <d v="2024-05-05T00:00:00Z"/>
        <d v="2024-05-23T00:00:00Z"/>
        <d v="2024-08-18T00:00:00Z"/>
        <d v="2024-08-25T00:00:00Z"/>
        <d v="2024-05-04T00:00:00Z"/>
        <d v="2024-06-01T00:00:00Z"/>
        <d v="2024-12-05T00:00:00Z"/>
        <d v="2024-01-27T00:00:00Z"/>
        <d v="2024-06-23T00:00:00Z"/>
        <d v="2024-04-09T00:00:00Z"/>
        <d v="2024-06-24T00:00:00Z"/>
        <d v="2024-07-07T00:00:00Z"/>
        <d v="2024-06-05T00:00:00Z"/>
        <d v="2024-06-17T00:00:00Z"/>
        <d v="2024-10-16T00:00:00Z"/>
        <d v="2024-12-22T00:00:00Z"/>
        <d v="2024-10-03T00:00:00Z"/>
        <d v="2024-11-24T00:00:00Z"/>
        <d v="2024-04-08T00:00:00Z"/>
        <d v="2024-05-06T00:00:00Z"/>
        <d v="2024-09-19T00:00:00Z"/>
        <d v="2024-12-11T00:00:00Z"/>
        <d v="2024-06-18T00:00:00Z"/>
        <d v="2024-04-29T00:00:00Z"/>
        <d v="2024-05-02T00:00:00Z"/>
        <d v="2024-12-15T00:00:00Z"/>
        <d v="2024-04-01T00:00:00Z"/>
        <d v="2024-10-01T00:00:00Z"/>
        <d v="2024-02-21T00:00:00Z"/>
        <d v="2024-04-22T00:00:00Z"/>
        <d v="2024-08-16T00:00:00Z"/>
        <d v="2024-06-11T00:00:00Z"/>
        <d v="2024-02-04T00:00:00Z"/>
        <d v="2024-12-06T00:00:00Z"/>
        <d v="2024-06-08T00:00:00Z"/>
        <d v="2024-05-29T00:00:00Z"/>
        <d v="2024-09-24T00:00:00Z"/>
        <d v="2024-04-13T00:00:00Z"/>
        <d v="2024-12-25T00:00:00Z"/>
        <d v="2024-12-19T00:00:00Z"/>
        <d v="2024-10-15T00:00:00Z"/>
        <d v="2024-07-26T00:00:00Z"/>
        <d v="2024-08-30T00:00:00Z"/>
        <d v="2024-05-31T00:00:00Z"/>
        <d v="2024-10-30T00:00:00Z"/>
        <d v="2024-06-20T00:00:00Z"/>
        <d v="2024-05-14T00:00:00Z"/>
        <d v="2024-01-29T00:00:00Z"/>
        <d v="2024-09-20T00:00:00Z"/>
        <d v="2024-05-22T00:00:00Z"/>
        <d v="2024-11-10T00:00:00Z"/>
        <d v="2024-09-11T00:00:00Z"/>
        <d v="2024-02-18T00:00:00Z"/>
        <d v="2024-01-22T00:00:00Z"/>
        <d v="2024-11-02T00:00:00Z"/>
        <d v="2024-06-27T00:00:00Z"/>
        <d v="2024-11-01T00:00:00Z"/>
        <d v="2024-02-17T00:00:00Z"/>
        <d v="2024-12-24T00:00:00Z"/>
        <d v="2024-03-15T00:00:00Z"/>
        <d v="2024-09-23T00:00:00Z"/>
        <d v="2024-02-11T00:00:00Z"/>
        <d v="2024-03-16T00:00:00Z"/>
        <d v="2024-05-16T00:00:00Z"/>
        <d v="2024-05-15T00:00:00Z"/>
        <d v="2024-07-08T00:00:00Z"/>
        <d v="2024-08-10T00:00:00Z"/>
        <d v="2024-08-20T00:00:00Z"/>
        <d v="2024-03-29T00:00:00Z"/>
        <d v="2024-11-05T00:00:00Z"/>
        <d v="2024-10-09T00:00:00Z"/>
        <d v="2024-02-02T00:00:00Z"/>
        <d v="2024-10-20T00:00:00Z"/>
        <d v="2024-12-20T00:00:00Z"/>
        <d v="2024-01-02T00:00:00Z"/>
        <d v="2024-04-16T00:00:00Z"/>
        <d v="2024-03-28T00:00:00Z"/>
        <d v="2024-10-31T00:00:00Z"/>
        <d v="2024-09-18T00:00:00Z"/>
        <d v="2024-04-25T00:00:00Z"/>
        <d v="2024-04-21T00:00:00Z"/>
        <d v="2024-01-13T00:00:00Z"/>
        <d v="2024-10-05T00:00:00Z"/>
        <d v="2024-02-14T00:00:00Z"/>
        <d v="2024-04-06T00:00:00Z"/>
        <d v="2024-12-30T00:00:00Z"/>
        <d v="2024-12-14T00:00:00Z"/>
        <d v="2024-10-27T00:00:00Z"/>
        <d v="2024-12-07T00:00:00Z"/>
        <d v="2024-06-09T00:00:00Z"/>
        <d v="2024-07-09T00:00:00Z"/>
        <d v="2024-12-09T00:00:00Z"/>
        <d v="2024-01-26T00:00:00Z"/>
        <d v="2024-03-03T00:00:00Z"/>
        <d v="2024-02-29T00:00:00Z"/>
        <d v="2024-03-02T00:00:00Z"/>
        <d v="2024-04-10T00:00:00Z"/>
        <d v="2024-05-27T00:00:00Z"/>
        <d v="2024-08-17T00:00:00Z"/>
        <d v="2024-09-17T00:00:00Z"/>
        <d v="2024-09-06T00:00:00Z"/>
        <d v="2024-06-19T00:00:00Z"/>
        <d v="2024-11-06T00:00:00Z"/>
        <d v="2024-10-21T00:00:00Z"/>
        <d v="2024-11-03T00:00:00Z"/>
        <d v="2024-01-28T00:00:00Z"/>
        <d v="2024-05-30T00:00:00Z"/>
        <d v="2024-08-31T00:00:00Z"/>
        <d v="2024-01-05T00:00:00Z"/>
        <d v="2024-07-12T00:00:00Z"/>
        <d v="2024-07-10T00:00:00Z"/>
        <d v="2024-02-15T00:00:00Z"/>
        <d v="2024-07-16T00:00:00Z"/>
        <d v="2024-10-06T00:00:00Z"/>
        <d v="2024-07-14T00:00:00Z"/>
        <d v="2024-02-05T00:00:00Z"/>
        <d v="2024-11-18T00:00:00Z"/>
        <d v="2024-06-29T00:00:00Z"/>
        <d v="2024-12-31T00:00:00Z"/>
        <d v="2024-10-19T00:00:00Z"/>
        <d v="2024-04-23T00:00:00Z"/>
        <d v="2024-02-10T00:00:00Z"/>
        <d v="2024-08-28T00:00:00Z"/>
        <d v="2024-09-09T00:00:00Z"/>
        <d v="2024-11-08T00:00:00Z"/>
        <d v="2024-01-14T00:00:00Z"/>
        <d v="2024-08-24T00:00:00Z"/>
        <d v="2024-12-16T00:00:00Z"/>
        <d v="2024-11-13T00:00:00Z"/>
        <d v="2024-07-06T00:00:00Z"/>
        <d v="2024-09-08T00:00:00Z"/>
        <d v="2024-04-12T00:00:00Z"/>
        <d v="2024-09-25T00:00:00Z"/>
        <d v="2024-04-03T00:00:00Z"/>
        <d v="2024-12-17T00:00:00Z"/>
        <d v="2024-09-30T00:00:00Z"/>
        <d v="2024-03-21T00:00:00Z"/>
        <d v="2024-04-04T00:00:00Z"/>
        <d v="2024-09-03T00:00:00Z"/>
        <d v="2024-09-10T00:00:00Z"/>
        <d v="2024-02-13T00:00:00Z"/>
        <d v="2024-08-09T00:00:00Z"/>
        <d v="2024-08-14T00:00:00Z"/>
        <d v="2024-11-11T00:00:00Z"/>
        <d v="2024-09-16T00:00:00Z"/>
        <d v="2024-11-19T00:00:00Z"/>
        <d v="2024-01-09T00:00:00Z"/>
        <d v="2024-04-07T00:00:00Z"/>
        <d v="2024-07-21T00:00:00Z"/>
        <d v="2024-04-15T00:00:00Z"/>
        <d v="2024-08-03T00:00:00Z"/>
        <d v="2024-11-12T00:00:00Z"/>
        <d v="2024-08-02T00:00:00Z"/>
        <d v="2024-11-04T00:00:00Z"/>
        <d v="2024-06-22T00:00:00Z"/>
        <d v="2024-01-21T00:00:00Z"/>
        <d v="2024-11-22T00:00:00Z"/>
        <d v="2024-01-16T00:00:00Z"/>
        <d v="2024-11-20T00:00:00Z"/>
        <d v="2024-10-07T00:00:00Z"/>
        <d v="2024-03-06T00:00:00Z"/>
        <d v="2024-07-20T00:00:00Z"/>
        <d v="2024-10-12T00:00:00Z"/>
        <d v="2024-05-19T00:00:00Z"/>
        <d v="2024-10-04T00:00:00Z"/>
        <d v="2024-09-26T00:00:00Z"/>
        <d v="2024-09-29T00:00:00Z"/>
        <d v="2024-10-11T00:00:00Z"/>
        <d v="2024-06-21T00:00:00Z"/>
        <d v="2024-02-06T00:00:00Z"/>
        <d v="2024-02-08T00:00:00Z"/>
        <d v="2024-07-31T00:00:00Z"/>
        <d v="2024-04-17T00:00:00Z"/>
        <d v="2024-07-25T00:00:00Z"/>
        <d v="2024-02-24T00:00:00Z"/>
        <d v="2024-01-23T00:00:00Z"/>
        <d v="2024-10-14T00:00:00Z"/>
        <d v="2024-04-27T00:00:00Z"/>
        <d v="2024-05-09T00:00:00Z"/>
        <d v="2024-06-06T00:00:00Z"/>
        <d v="2024-05-18T00:00:00Z"/>
        <d v="2024-11-16T00:00:00Z"/>
        <d v="2024-09-14T00:00:00Z"/>
        <d v="2024-02-19T00:00:00Z"/>
        <d v="2024-07-02T00:00:00Z"/>
        <d v="2024-04-05T00:00:00Z"/>
        <d v="2024-03-26T00:00:00Z"/>
        <d v="2024-08-23T00:00:00Z"/>
        <d v="2024-05-13T00:00:00Z"/>
        <d v="2024-08-07T00:00:00Z"/>
        <d v="2024-11-09T00:00:00Z"/>
        <d v="2024-06-02T00:00:00Z"/>
        <d v="2024-06-28T00:00:00Z"/>
        <d v="2024-04-26T00:00:00Z"/>
        <d v="2024-11-23T00:00:00Z"/>
        <d v="2024-02-28T00:00:00Z"/>
        <d v="2024-01-01T00:00:00Z"/>
        <d v="2024-05-01T00:00:00Z"/>
        <d v="2024-07-13T00:00:00Z"/>
        <d v="2024-10-25T00:00:00Z"/>
        <d v="2024-09-21T00:00:00Z"/>
        <d v="2024-07-04T00:00:00Z"/>
        <d v="2024-08-11T00:00:00Z"/>
        <d v="2024-02-16T00:00:00Z"/>
        <d v="2024-03-05T00:00:00Z"/>
        <d v="2024-09-13T00:00:00Z"/>
        <d v="2024-09-02T00:00:00Z"/>
        <d v="2024-06-03T00:00:00Z"/>
        <d v="2024-07-17T00:00:00Z"/>
        <d v="2024-07-22T00:00:00Z"/>
        <d v="2024-11-14T00:00:00Z"/>
        <d v="2024-02-07T00:00:00Z"/>
        <d v="2024-03-08T00:00:00Z"/>
        <d v="2024-09-28T00:00:00Z"/>
        <d v="2024-03-09T00:00:00Z"/>
        <d v="2024-10-28T00:00:00Z"/>
        <d v="2024-06-13T00:00:00Z"/>
        <d v="2024-07-19T00:00:00Z"/>
        <d v="2024-12-08T00:00:00Z"/>
        <d v="2024-12-29T00:00:00Z"/>
        <d v="2024-11-15T00:00:00Z"/>
        <d v="2024-10-22T00:00:00Z"/>
        <d v="2024-08-01T00:00:00Z"/>
        <d v="2024-08-04T00:00:00Z"/>
        <d v="2024-01-06T00:00:00Z"/>
        <d v="2024-03-12T00:00:00Z"/>
        <d v="2024-06-15T00:00:00Z"/>
        <d v="2024-08-29T00:00:00Z"/>
        <d v="2024-12-03T00:00:00Z"/>
        <d v="2024-01-10T00:00:00Z"/>
        <d v="2024-08-13T00:00:00Z"/>
        <d v="2024-07-24T00:00:00Z"/>
        <d v="2024-04-30T00:00:00Z"/>
        <d v="2024-05-24T00:00:00Z"/>
        <m/>
      </sharedItems>
    </cacheField>
    <cacheField name="Product IDa" numFmtId="0">
      <sharedItems containsBlank="1">
        <s v="P0011"/>
        <s v="P0013"/>
        <s v="P0035"/>
        <s v="P0049"/>
        <s v="P0015"/>
        <s v="P0034"/>
        <s v="P0050"/>
        <s v="P0001"/>
        <s v="P0023"/>
        <s v="P0032"/>
        <s v="P0046"/>
        <s v="P0028"/>
        <s v="P0047"/>
        <s v="P0039"/>
        <s v="P0012"/>
        <s v="P0017"/>
        <s v="P0031"/>
        <s v="P0018"/>
        <s v="P0007"/>
        <s v="P0024"/>
        <s v="P0038"/>
        <s v="P0021"/>
        <s v="P0041"/>
        <s v="P0044"/>
        <s v="P0002"/>
        <s v="P0026"/>
        <s v="P0022"/>
        <s v="P0006"/>
        <s v="P0025"/>
        <s v="P0045"/>
        <s v="P0040"/>
        <s v="P0037"/>
        <s v="P0029"/>
        <s v="P0027"/>
        <s v="P0014"/>
        <s v="P0009"/>
        <s v="P0019"/>
        <s v="P0016"/>
        <s v="P0030"/>
        <s v="P0004"/>
        <s v="P0005"/>
        <s v="P0036"/>
        <s v="P0042"/>
        <s v="P0010"/>
        <s v="P0008"/>
        <s v="P0003"/>
        <s v="P0033"/>
        <s v="P0020"/>
        <s v="P0048"/>
        <s v="P0043"/>
        <m/>
      </sharedItems>
    </cacheField>
    <cacheField name="Product Name" numFmtId="0">
      <sharedItems containsBlank="1">
        <s v="Product_21"/>
        <s v="Product_36"/>
        <s v="Product_15"/>
        <s v="Product_34"/>
        <s v="Product_24"/>
        <s v="Product_48"/>
        <s v="Product_46"/>
        <s v="Product_40"/>
        <s v="Product_35"/>
        <s v="Product_26"/>
        <s v="Product_47"/>
        <s v="Product_27"/>
        <s v="Product_45"/>
        <s v="Product_11"/>
        <s v="Product_8"/>
        <s v="Product_3"/>
        <s v="Product_37"/>
        <s v="Product_18"/>
        <s v="Product_49"/>
        <s v="Product_17"/>
        <s v="Product_30"/>
        <s v="Product_44"/>
        <s v="Product_14"/>
        <s v="Product_29"/>
        <s v="Product_39"/>
        <s v="Product_38"/>
        <s v="Product_25"/>
        <s v="Product_28"/>
        <s v="Product_43"/>
        <s v="Product_9"/>
        <s v="Product_2"/>
        <s v="Product_33"/>
        <s v="Product_22"/>
        <s v="Product_10"/>
        <s v="Product_20"/>
        <s v="Product_7"/>
        <s v="Product_23"/>
        <s v="Product_1"/>
        <s v="Product_42"/>
        <s v="Product_19"/>
        <s v="Product_12"/>
        <s v="Product_16"/>
        <s v="Product_4"/>
        <s v="Product_13"/>
        <s v="Product_5"/>
        <s v="Product_31"/>
        <s v="Product_41"/>
        <s v="Product_50"/>
        <s v="Product_6"/>
        <s v="Product_32"/>
        <m/>
      </sharedItems>
    </cacheField>
    <cacheField name="Category" numFmtId="0">
      <sharedItems containsBlank="1">
        <s v="Books"/>
        <s v="Clothing"/>
        <s v="Electronics"/>
        <s v="Furniture"/>
        <s v="Toys"/>
        <m/>
      </sharedItems>
    </cacheField>
    <cacheField name="Region" numFmtId="0">
      <sharedItems containsBlank="1">
        <s v="North"/>
        <s v="West"/>
        <s v="East"/>
        <s v="South"/>
        <m/>
      </sharedItems>
    </cacheField>
    <cacheField name="Quantity Sold" numFmtId="0">
      <sharedItems containsString="0" containsBlank="1" containsNumber="1" containsInteger="1">
        <n v="48.0"/>
        <n v="45.0"/>
        <n v="41.0"/>
        <n v="46.0"/>
        <n v="43.0"/>
        <n v="37.0"/>
        <n v="49.0"/>
        <n v="35.0"/>
        <n v="38.0"/>
        <n v="29.0"/>
        <n v="39.0"/>
        <n v="40.0"/>
        <n v="31.0"/>
        <n v="24.0"/>
        <n v="47.0"/>
        <n v="23.0"/>
        <n v="21.0"/>
        <n v="42.0"/>
        <n v="36.0"/>
        <n v="33.0"/>
        <n v="44.0"/>
        <n v="19.0"/>
        <n v="27.0"/>
        <n v="30.0"/>
        <n v="17.0"/>
        <n v="34.0"/>
        <n v="20.0"/>
        <n v="15.0"/>
        <n v="32.0"/>
        <n v="13.0"/>
        <n v="18.0"/>
        <n v="25.0"/>
        <n v="9.0"/>
        <n v="8.0"/>
        <n v="16.0"/>
        <n v="10.0"/>
        <n v="4.0"/>
        <n v="28.0"/>
        <n v="7.0"/>
        <n v="11.0"/>
        <n v="3.0"/>
        <n v="5.0"/>
        <n v="12.0"/>
        <n v="6.0"/>
        <n v="2.0"/>
        <n v="14.0"/>
        <n v="26.0"/>
        <n v="22.0"/>
        <n v="1.0"/>
        <m/>
      </sharedItems>
    </cacheField>
    <cacheField name="Unit Price" numFmtId="164">
      <sharedItems containsString="0" containsBlank="1" containsNumber="1">
        <n v="439.85"/>
        <n v="459.92"/>
        <n v="455.6"/>
        <n v="397.93"/>
        <n v="410.92"/>
        <n v="432.81"/>
        <n v="306.0"/>
        <n v="411.44"/>
        <n v="310.32"/>
        <n v="367.82"/>
        <n v="473.85"/>
        <n v="335.99"/>
        <n v="314.46"/>
        <n v="381.63"/>
        <n v="486.66"/>
        <n v="242.4"/>
        <n v="236.8"/>
        <n v="450.44"/>
        <n v="491.08"/>
        <n v="419.39"/>
        <n v="234.65"/>
        <n v="271.01"/>
        <n v="283.33"/>
        <n v="277.1"/>
        <n v="260.72"/>
        <n v="204.43"/>
        <n v="236.25"/>
        <n v="423.43"/>
        <n v="284.0"/>
        <n v="238.64"/>
        <n v="205.69"/>
        <n v="184.53"/>
        <n v="220.15"/>
        <n v="179.5"/>
        <n v="163.47"/>
        <n v="416.5"/>
        <n v="270.92"/>
        <n v="242.26"/>
        <n v="414.76"/>
        <n v="201.46"/>
        <n v="270.64"/>
        <n v="130.98"/>
        <n v="125.17"/>
        <n v="299.24"/>
        <n v="396.51"/>
        <n v="163.89"/>
        <n v="177.0"/>
        <n v="428.53"/>
        <n v="285.38"/>
        <n v="368.1"/>
        <n v="127.04"/>
        <n v="84.28"/>
        <n v="276.98"/>
        <n v="143.07"/>
        <n v="82.51"/>
        <n v="393.37"/>
        <n v="207.91"/>
        <n v="418.33"/>
        <n v="202.79"/>
        <n v="136.5"/>
        <n v="377.43"/>
        <n v="171.9"/>
        <n v="103.68"/>
        <n v="76.54"/>
        <n v="66.71"/>
        <n v="117.04"/>
        <n v="92.01"/>
        <n v="244.74"/>
        <n v="195.67"/>
        <n v="488.95"/>
        <n v="121.96"/>
        <n v="67.65"/>
        <n v="270.23"/>
        <n v="176.79"/>
        <n v="58.66"/>
        <n v="56.13"/>
        <n v="146.13"/>
        <n v="90.97"/>
        <n v="332.82"/>
        <n v="120.88"/>
        <n v="45.61"/>
        <n v="77.39"/>
        <n v="120.91"/>
        <n v="361.61"/>
        <n v="115.87"/>
        <n v="31.75"/>
        <n v="22.32"/>
        <n v="178.39"/>
        <n v="16.03"/>
        <n v="152.39"/>
        <n v="55.58"/>
        <n v="41.7"/>
        <n v="79.07"/>
        <n v="92.85"/>
        <n v="72.71"/>
        <n v="11.43"/>
        <n v="168.28"/>
        <n v="51.35"/>
        <n v="455.97"/>
        <n v="372.25"/>
        <n v="449.62"/>
        <n v="423.95"/>
        <n v="395.69"/>
        <n v="405.04"/>
        <n v="411.98"/>
        <n v="373.08"/>
        <n v="435.59"/>
        <n v="497.48"/>
        <n v="372.44"/>
        <n v="456.23"/>
        <n v="303.42"/>
        <n v="368.99"/>
        <n v="270.81"/>
        <n v="310.75"/>
        <n v="331.51"/>
        <n v="284.49"/>
        <n v="313.65"/>
        <n v="368.9"/>
        <n v="358.33"/>
        <n v="215.86"/>
        <n v="277.24"/>
        <n v="395.51"/>
        <n v="258.46"/>
        <n v="454.62"/>
        <n v="216.51"/>
        <n v="199.08"/>
        <n v="345.04"/>
        <n v="245.64"/>
        <n v="392.3"/>
        <n v="382.08"/>
        <n v="176.49"/>
        <n v="155.4"/>
        <n v="270.35"/>
        <n v="269.7"/>
        <n v="212.93"/>
        <n v="267.65"/>
        <n v="486.99"/>
        <n v="124.05"/>
        <n v="149.6"/>
        <n v="161.26"/>
        <n v="263.45"/>
        <n v="323.41"/>
        <n v="299.53"/>
        <n v="379.51"/>
        <n v="405.93"/>
        <n v="199.82"/>
        <n v="145.1"/>
        <n v="117.91"/>
        <n v="362.03"/>
        <n v="135.19"/>
        <n v="86.63"/>
        <n v="494.62"/>
        <n v="94.21"/>
        <n v="275.84"/>
        <n v="420.69"/>
        <n v="175.05"/>
        <n v="229.33"/>
        <n v="321.19"/>
        <n v="494.32"/>
        <n v="432.37"/>
        <n v="226.13"/>
        <n v="201.04"/>
        <n v="240.17"/>
        <n v="141.79"/>
        <n v="148.39"/>
        <n v="157.24"/>
        <n v="115.61"/>
        <n v="228.17"/>
        <n v="99.68"/>
        <n v="365.34"/>
        <n v="445.93"/>
        <n v="210.07"/>
        <n v="397.94"/>
        <n v="47.77"/>
        <n v="69.99"/>
        <n v="163.05"/>
        <n v="287.91"/>
        <n v="64.27"/>
        <n v="41.6"/>
        <n v="52.35"/>
        <n v="31.94"/>
        <n v="83.76"/>
        <n v="124.75"/>
        <n v="25.16"/>
        <n v="24.54"/>
        <n v="350.28"/>
        <n v="50.28"/>
        <n v="231.33"/>
        <n v="74.86"/>
        <n v="25.25"/>
        <n v="121.1"/>
        <n v="53.53"/>
        <n v="11.87"/>
        <n v="23.32"/>
        <n v="499.86"/>
        <n v="489.25"/>
        <n v="446.83"/>
        <n v="485.68"/>
        <n v="473.86"/>
        <n v="411.81"/>
        <n v="402.17"/>
        <n v="375.47"/>
        <n v="469.3"/>
        <n v="413.25"/>
        <n v="363.48"/>
        <n v="371.65"/>
        <n v="442.31"/>
        <n v="341.45"/>
        <n v="381.17"/>
        <n v="279.3"/>
        <n v="383.95"/>
        <n v="316.83"/>
        <n v="437.35"/>
        <n v="429.87"/>
        <n v="302.2"/>
        <n v="477.48"/>
        <n v="495.72"/>
        <n v="490.09"/>
        <n v="489.98"/>
        <n v="371.41"/>
        <n v="247.83"/>
        <n v="410.17"/>
        <n v="220.03"/>
        <n v="463.56"/>
        <n v="208.08"/>
        <n v="340.56"/>
        <n v="253.66"/>
        <n v="240.12"/>
        <n v="276.97"/>
        <n v="237.57"/>
        <n v="319.27"/>
        <n v="425.1"/>
        <n v="230.56"/>
        <n v="230.73"/>
        <n v="341.92"/>
        <n v="188.21"/>
        <n v="139.02"/>
        <n v="134.45"/>
        <n v="395.98"/>
        <n v="280.73"/>
        <n v="427.4"/>
        <n v="338.76"/>
        <n v="196.99"/>
        <n v="410.21"/>
        <n v="278.93"/>
        <n v="209.42"/>
        <n v="244.16"/>
        <n v="111.58"/>
        <n v="264.89"/>
        <n v="416.22"/>
        <n v="203.76"/>
        <n v="121.43"/>
        <n v="230.42"/>
        <n v="484.2"/>
        <n v="149.44"/>
        <n v="449.51"/>
        <n v="85.62"/>
        <n v="129.73"/>
        <n v="73.14"/>
        <n v="117.07"/>
        <n v="62.11"/>
        <n v="194.69"/>
        <n v="101.49"/>
        <n v="57.81"/>
        <n v="120.52"/>
        <n v="133.63"/>
        <n v="72.45"/>
        <n v="212.25"/>
        <n v="422.44"/>
        <n v="184.77"/>
        <n v="224.88"/>
        <n v="115.88"/>
        <n v="462.09"/>
        <n v="55.22"/>
        <n v="32.79"/>
        <n v="442.25"/>
        <n v="310.6"/>
        <n v="73.61"/>
        <n v="38.07"/>
        <n v="28.61"/>
        <n v="452.92"/>
        <n v="184.43"/>
        <n v="236.11"/>
        <n v="29.87"/>
        <n v="31.98"/>
        <n v="112.78"/>
        <n v="68.92"/>
        <n v="11.03"/>
        <n v="120.81"/>
        <n v="27.78"/>
        <n v="91.89"/>
        <n v="495.95"/>
        <n v="483.46"/>
        <n v="428.01"/>
        <n v="454.4"/>
        <n v="451.64"/>
        <n v="423.52"/>
        <n v="396.69"/>
        <n v="389.03"/>
        <n v="494.15"/>
        <n v="334.71"/>
        <n v="424.99"/>
        <n v="432.25"/>
        <n v="317.84"/>
        <n v="326.59"/>
        <n v="415.14"/>
        <n v="350.49"/>
        <n v="465.42"/>
        <n v="414.02"/>
        <n v="478.35"/>
        <n v="377.15"/>
        <n v="437.08"/>
        <n v="356.77"/>
        <n v="326.41"/>
        <n v="303.08"/>
        <n v="388.21"/>
        <n v="395.62"/>
        <n v="369.94"/>
        <n v="229.26"/>
        <n v="410.19"/>
        <n v="227.62"/>
        <n v="191.49"/>
        <n v="474.05"/>
        <n v="382.03"/>
        <n v="291.64"/>
        <n v="453.63"/>
        <n v="328.88"/>
        <n v="346.56"/>
        <n v="484.0"/>
        <n v="283.41"/>
        <n v="200.98"/>
        <n v="229.94"/>
        <n v="241.31"/>
        <n v="214.82"/>
        <n v="241.72"/>
        <n v="403.15"/>
        <n v="300.58"/>
        <n v="420.89"/>
        <n v="149.08"/>
        <n v="191.89"/>
        <n v="135.78"/>
        <n v="155.28"/>
        <n v="284.25"/>
        <n v="278.68"/>
        <n v="252.3"/>
        <n v="82.06"/>
        <n v="103.72"/>
        <n v="452.77"/>
        <n v="183.2"/>
        <n v="220.3"/>
        <n v="145.05"/>
        <n v="78.05"/>
        <n v="145.46"/>
        <n v="92.49"/>
        <n v="91.16"/>
        <n v="166.64"/>
        <n v="193.65"/>
        <n v="205.43"/>
        <n v="58.45"/>
        <n v="112.34"/>
        <n v="138.71"/>
        <n v="90.95"/>
        <n v="43.02"/>
        <n v="295.66"/>
        <n v="55.77"/>
        <n v="65.34"/>
        <n v="141.39"/>
        <n v="326.76"/>
        <n v="73.72"/>
        <n v="92.74"/>
        <n v="34.42"/>
        <n v="29.49"/>
        <n v="445.14"/>
        <n v="43.49"/>
        <n v="56.08"/>
        <n v="256.06"/>
        <n v="53.22"/>
        <n v="105.85"/>
        <n v="26.36"/>
        <n v="365.33"/>
        <n v="48.03"/>
        <n v="38.96"/>
        <n v="148.55"/>
        <n v="24.39"/>
        <n v="13.29"/>
        <n v="43.57"/>
        <n v="141.21"/>
        <n v="18.79"/>
        <n v="91.36"/>
        <n v="175.75"/>
        <n v="303.36"/>
        <n v="149.79"/>
        <n v="212.21"/>
        <n v="32.6"/>
        <n v="74.36"/>
        <n v="13.44"/>
        <n v="441.11"/>
        <n v="427.75"/>
        <n v="438.37"/>
        <n v="417.04"/>
        <n v="486.29"/>
        <n v="490.45"/>
        <n v="434.53"/>
        <n v="490.25"/>
        <n v="315.03"/>
        <n v="492.08"/>
        <n v="307.37"/>
        <n v="485.66"/>
        <n v="344.02"/>
        <n v="401.31"/>
        <n v="303.57"/>
        <n v="302.03"/>
        <n v="498.57"/>
        <n v="362.35"/>
        <n v="439.86"/>
        <n v="355.95"/>
        <n v="322.56"/>
        <n v="329.32"/>
        <n v="290.94"/>
        <n v="249.3"/>
        <n v="367.63"/>
        <n v="441.13"/>
        <n v="333.22"/>
        <n v="241.76"/>
        <n v="324.91"/>
        <n v="195.96"/>
        <n v="294.31"/>
        <n v="292.85"/>
        <n v="421.34"/>
        <n v="335.45"/>
        <n v="372.47"/>
        <n v="383.33"/>
        <n v="187.92"/>
        <n v="487.67"/>
        <n v="382.2"/>
        <n v="270.48"/>
        <n v="223.4"/>
        <n v="405.62"/>
        <n v="357.42"/>
        <n v="163.45"/>
        <n v="164.44"/>
        <n v="273.13"/>
        <n v="176.8"/>
        <n v="126.02"/>
        <n v="186.59"/>
        <n v="474.57"/>
        <n v="235.48"/>
        <n v="105.96"/>
        <n v="192.25"/>
        <n v="399.05"/>
        <n v="249.05"/>
        <n v="340.96"/>
        <n v="401.19"/>
        <n v="398.34"/>
        <n v="362.8"/>
        <n v="451.16"/>
        <n v="93.59"/>
        <n v="198.28"/>
        <n v="223.24"/>
        <n v="267.46"/>
        <n v="207.95"/>
        <n v="415.66"/>
        <n v="90.76"/>
        <n v="315.97"/>
        <n v="81.03"/>
        <n v="164.31"/>
        <n v="167.33"/>
        <n v="267.37"/>
        <n v="134.62"/>
        <n v="204.72"/>
        <n v="202.56"/>
        <n v="352.66"/>
        <n v="293.84"/>
        <n v="74.53"/>
        <n v="71.86"/>
        <n v="59.62"/>
        <n v="120.36"/>
        <n v="258.65"/>
        <n v="64.85"/>
        <n v="169.65"/>
        <n v="191.33"/>
        <n v="377.86"/>
        <n v="34.25"/>
        <n v="331.09"/>
        <n v="96.81"/>
        <n v="31.85"/>
        <n v="26.0"/>
        <n v="89.19"/>
        <n v="23.44"/>
        <n v="230.79"/>
        <n v="18.82"/>
        <n v="16.57"/>
        <n v="20.8"/>
        <n v="46.38"/>
        <n v="275.85"/>
        <n v="52.72"/>
        <n v="195.72"/>
        <n v="10.09"/>
        <n v="61.58"/>
        <m/>
      </sharedItems>
    </cacheField>
    <cacheField name="Total Sales" numFmtId="164">
      <sharedItems containsString="0" containsBlank="1" containsNumber="1">
        <n v="21112.8"/>
        <n v="20696.4"/>
        <n v="18679.6"/>
        <n v="18304.78"/>
        <n v="17669.56"/>
        <n v="16013.97"/>
        <n v="14994.0"/>
        <n v="14400.4"/>
        <n v="14274.72"/>
        <n v="13977.16"/>
        <n v="13741.65"/>
        <n v="13103.61"/>
        <n v="12578.4"/>
        <n v="11830.53"/>
        <n v="11679.84"/>
        <n v="11392.8"/>
        <n v="10892.8"/>
        <n v="10360.12"/>
        <n v="10312.68"/>
        <n v="10065.36"/>
        <n v="9855.300000000001"/>
        <n v="9756.36"/>
        <n v="9349.89"/>
        <n v="9144.300000000001"/>
        <n v="9125.2"/>
        <n v="8994.92"/>
        <n v="8977.5"/>
        <n v="8892.03"/>
        <n v="8804.0"/>
        <n v="8591.039999999999"/>
        <n v="8433.289999999999"/>
        <n v="8303.85"/>
        <n v="8145.55"/>
        <n v="8077.5"/>
        <n v="8010.03"/>
        <n v="7913.5"/>
        <n v="7314.84"/>
        <n v="7267.799999999999"/>
        <n v="7050.92"/>
        <n v="6849.64"/>
        <n v="6495.36"/>
        <n v="6156.059999999999"/>
        <n v="6008.16"/>
        <n v="5984.8"/>
        <n v="5947.65"/>
        <n v="5900.039999999999"/>
        <n v="5664.0"/>
        <n v="5570.889999999999"/>
        <n v="5136.84"/>
        <n v="4785.3"/>
        <n v="4446.400000000001"/>
        <n v="3792.6"/>
        <n v="3600.74"/>
        <n v="3576.75"/>
        <n v="3547.93"/>
        <n v="3540.33"/>
        <n v="3534.47"/>
        <n v="3346.64"/>
        <n v="3244.64"/>
        <n v="3139.5"/>
        <n v="3019.44"/>
        <n v="2922.3"/>
        <n v="2799.36"/>
        <n v="2602.36"/>
        <n v="2334.85"/>
        <n v="2223.76"/>
        <n v="2208.24"/>
        <n v="1957.92"/>
        <n v="1956.7"/>
        <n v="1955.8"/>
        <n v="1951.36"/>
        <n v="1894.2"/>
        <n v="1891.61"/>
        <n v="1767.9"/>
        <n v="1759.8"/>
        <n v="1740.03"/>
        <n v="1607.43"/>
        <n v="1364.55"/>
        <n v="1331.28"/>
        <n v="1329.68"/>
        <n v="1322.69"/>
        <n v="1238.24"/>
        <n v="1209.1"/>
        <n v="1084.83"/>
        <n v="1042.83"/>
        <n v="1016.0"/>
        <n v="892.8"/>
        <n v="891.9499999999999"/>
        <n v="753.4100000000001"/>
        <n v="609.56"/>
        <n v="555.8"/>
        <n v="500.4"/>
        <n v="474.42"/>
        <n v="464.25"/>
        <n v="436.26"/>
        <n v="365.76"/>
        <n v="336.56"/>
        <n v="102.7"/>
        <n v="21886.56"/>
        <n v="18240.25"/>
        <n v="17984.8"/>
        <n v="17805.9"/>
        <n v="17014.67"/>
        <n v="17011.68"/>
        <n v="16067.22"/>
        <n v="16042.44"/>
        <n v="15681.24"/>
        <n v="15421.88"/>
        <n v="14897.6"/>
        <n v="14599.36"/>
        <n v="14260.74"/>
        <n v="14021.62"/>
        <n v="13269.69"/>
        <n v="12740.75"/>
        <n v="12597.38"/>
        <n v="12233.07"/>
        <n v="11918.7"/>
        <n v="11067.0"/>
        <n v="10749.9"/>
        <n v="10361.28"/>
        <n v="9980.64"/>
        <n v="9887.75"/>
        <n v="9563.019999999999"/>
        <n v="9547.02"/>
        <n v="9309.93"/>
        <n v="9157.68"/>
        <n v="8626.0"/>
        <n v="8351.76"/>
        <n v="8238.300000000001"/>
        <n v="7259.52"/>
        <n v="6883.110000000001"/>
        <n v="6837.6"/>
        <n v="6758.750000000001"/>
        <n v="6742.5"/>
        <n v="6600.83"/>
        <n v="6423.599999999999"/>
        <n v="6330.87"/>
        <n v="6078.45"/>
        <n v="5984.0"/>
        <n v="5644.099999999999"/>
        <n v="5532.45"/>
        <n v="5497.97"/>
        <n v="5391.539999999999"/>
        <n v="5313.139999999999"/>
        <n v="5277.09"/>
        <n v="5195.32"/>
        <n v="5078.5"/>
        <n v="4834.309999999999"/>
        <n v="4706.389999999999"/>
        <n v="4326.08"/>
        <n v="4071.61"/>
        <n v="3956.96"/>
        <n v="3956.82"/>
        <n v="3861.76"/>
        <n v="3786.21"/>
        <n v="3676.05"/>
        <n v="3669.28"/>
        <n v="3533.09"/>
        <n v="3460.24"/>
        <n v="3458.96"/>
        <n v="3391.95"/>
        <n v="3015.6"/>
        <n v="2882.04"/>
        <n v="2835.8"/>
        <n v="2819.41"/>
        <n v="2515.84"/>
        <n v="2427.81"/>
        <n v="2281.7"/>
        <n v="1993.6"/>
        <n v="1826.7"/>
        <n v="1783.72"/>
        <n v="1680.56"/>
        <n v="1591.76"/>
        <n v="1576.41"/>
        <n v="1539.78"/>
        <n v="1467.45"/>
        <n v="1439.55"/>
        <n v="1349.67"/>
        <n v="1331.2"/>
        <n v="1256.4"/>
        <n v="1213.72"/>
        <n v="1172.64"/>
        <n v="1122.75"/>
        <n v="905.76"/>
        <n v="711.66"/>
        <n v="700.56"/>
        <n v="653.64"/>
        <n v="462.66"/>
        <n v="449.16"/>
        <n v="328.25"/>
        <n v="121.1"/>
        <n v="107.06"/>
        <n v="106.83"/>
        <n v="23.32"/>
        <n v="23493.42"/>
        <n v="22016.25"/>
        <n v="19660.52"/>
        <n v="19427.2"/>
        <n v="18954.4"/>
        <n v="18943.26"/>
        <n v="17695.48"/>
        <n v="17271.62"/>
        <n v="16894.8"/>
        <n v="16116.75"/>
        <n v="15629.64"/>
        <n v="14122.7"/>
        <n v="13711.61"/>
        <n v="13658.0"/>
        <n v="13340.95"/>
        <n v="13127.1"/>
        <n v="13054.3"/>
        <n v="12673.2"/>
        <n v="12245.8"/>
        <n v="11606.49"/>
        <n v="11181.4"/>
        <n v="10504.56"/>
        <n v="10410.12"/>
        <n v="10291.89"/>
        <n v="10289.58"/>
        <n v="9285.25"/>
        <n v="9169.710000000001"/>
        <n v="9023.74"/>
        <n v="9021.23"/>
        <n v="8807.64"/>
        <n v="8739.36"/>
        <n v="8173.440000000001"/>
        <n v="8117.12"/>
        <n v="7683.84"/>
        <n v="7478.190000000001"/>
        <n v="7364.67"/>
        <n v="7343.209999999999"/>
        <n v="7226.700000000001"/>
        <n v="7147.36"/>
        <n v="6921.9"/>
        <n v="6838.400000000001"/>
        <n v="6775.56"/>
        <n v="5977.860000000001"/>
        <n v="5647.68"/>
        <n v="5646.9"/>
        <n v="5543.72"/>
        <n v="5333.870000000001"/>
        <n v="5128.799999999999"/>
        <n v="5081.4"/>
        <n v="4530.77"/>
        <n v="4512.309999999999"/>
        <n v="4462.88"/>
        <n v="4397.82"/>
        <n v="4394.88"/>
        <n v="4351.62"/>
        <n v="4238.24"/>
        <n v="4162.200000000001"/>
        <n v="3871.44"/>
        <n v="3764.33"/>
        <n v="3456.3"/>
        <n v="3389.4"/>
        <n v="3287.68"/>
        <n v="3146.57"/>
        <n v="2739.84"/>
        <n v="2724.33"/>
        <n v="2706.18"/>
        <n v="2692.61"/>
        <n v="2546.51"/>
        <n v="2336.28"/>
        <n v="2334.27"/>
        <n v="1965.54"/>
        <n v="1928.32"/>
        <n v="1870.82"/>
        <n v="1738.8"/>
        <n v="1698.0"/>
        <n v="1689.76"/>
        <n v="1662.93"/>
        <n v="1574.16"/>
        <n v="1506.44"/>
        <n v="1386.27"/>
        <n v="1380.5"/>
        <n v="1377.18"/>
        <n v="1326.75"/>
        <n v="1242.4"/>
        <n v="1104.15"/>
        <n v="1027.89"/>
        <n v="1001.35"/>
        <n v="905.84"/>
        <n v="737.72"/>
        <n v="708.33"/>
        <n v="687.01"/>
        <n v="575.64"/>
        <n v="563.9"/>
        <n v="482.44"/>
        <n v="363.99"/>
        <n v="362.43"/>
        <n v="166.68"/>
        <n v="91.89"/>
        <n v="23805.6"/>
        <n v="21755.7"/>
        <n v="20972.49"/>
        <n v="20448.0"/>
        <n v="20323.8"/>
        <n v="19481.92"/>
        <n v="19437.81"/>
        <n v="19062.47"/>
        <n v="18283.55"/>
        <n v="15731.37"/>
        <n v="14874.65"/>
        <n v="14696.5"/>
        <n v="14620.64"/>
        <n v="14369.96"/>
        <n v="13699.62"/>
        <n v="13669.11"/>
        <n v="13497.18"/>
        <n v="13248.64"/>
        <n v="12915.45"/>
        <n v="12823.1"/>
        <n v="12675.32"/>
        <n v="12486.95"/>
        <n v="12077.17"/>
        <n v="11820.12"/>
        <n v="11646.3"/>
        <n v="9890.5"/>
        <n v="9618.44"/>
        <n v="9399.66"/>
        <n v="9024.18"/>
        <n v="8649.56"/>
        <n v="8617.050000000001"/>
        <n v="8532.9"/>
        <n v="8404.66"/>
        <n v="8165.92"/>
        <n v="8165.34"/>
        <n v="7893.12"/>
        <n v="7277.76"/>
        <n v="6776.0"/>
        <n v="6518.43"/>
        <n v="6431.36"/>
        <n v="6208.38"/>
        <n v="5550.13"/>
        <n v="5370.5"/>
        <n v="5317.84"/>
        <n v="5240.95"/>
        <n v="5109.86"/>
        <n v="4629.79"/>
        <n v="4472.400000000001"/>
        <n v="4221.58"/>
        <n v="4073.4"/>
        <n v="4037.28"/>
        <n v="3979.5"/>
        <n v="3901.52"/>
        <n v="3784.5"/>
        <n v="3774.76"/>
        <n v="3630.2"/>
        <n v="3622.16"/>
        <n v="3480.8"/>
        <n v="3304.5"/>
        <n v="3191.1"/>
        <n v="3122.0"/>
        <n v="3054.66"/>
        <n v="2589.72"/>
        <n v="2370.16"/>
        <n v="2332.96"/>
        <n v="2323.8"/>
        <n v="2259.73"/>
        <n v="2162.65"/>
        <n v="2022.12"/>
        <n v="1941.94"/>
        <n v="1909.95"/>
        <n v="1806.84"/>
        <n v="1773.96"/>
        <n v="1728.87"/>
        <n v="1698.84"/>
        <n v="1696.68"/>
        <n v="1633.8"/>
        <n v="1621.84"/>
        <n v="1576.58"/>
        <n v="1548.9"/>
        <n v="1356.54"/>
        <n v="1335.42"/>
        <n v="1217.72"/>
        <n v="1065.52"/>
        <n v="1024.24"/>
        <n v="1011.18"/>
        <n v="952.65"/>
        <n v="764.4399999999999"/>
        <n v="730.66"/>
        <n v="672.4200000000001"/>
        <n v="662.32"/>
        <n v="594.2"/>
        <n v="560.97"/>
        <n v="505.02"/>
        <n v="479.27"/>
        <n v="423.63"/>
        <n v="375.8"/>
        <n v="365.44"/>
        <n v="351.5"/>
        <n v="303.36"/>
        <n v="299.58"/>
        <n v="212.21"/>
        <n v="163.0"/>
        <n v="74.36"/>
        <n v="26.88"/>
        <n v="21614.39"/>
        <n v="20959.75"/>
        <n v="19726.65"/>
        <n v="19600.88"/>
        <n v="17992.73"/>
        <n v="17656.2"/>
        <n v="17381.2"/>
        <n v="16178.25"/>
        <n v="15436.47"/>
        <n v="14762.4"/>
        <n v="14753.76"/>
        <n v="14569.8"/>
        <n v="14104.82"/>
        <n v="14045.85"/>
        <n v="13660.65"/>
        <n v="13591.35"/>
        <n v="13461.39"/>
        <n v="12319.9"/>
        <n v="12316.08"/>
        <n v="11746.35"/>
        <n v="10967.04"/>
        <n v="10538.24"/>
        <n v="10473.84"/>
        <n v="10221.3"/>
        <n v="9926.01"/>
        <n v="9704.86"/>
        <n v="9663.380000000001"/>
        <n v="9428.64"/>
        <n v="9097.480000000001"/>
        <n v="8622.24"/>
        <n v="8534.99"/>
        <n v="8492.650000000001"/>
        <n v="8426.8"/>
        <n v="8386.25"/>
        <n v="8194.34"/>
        <n v="8049.929999999999"/>
        <n v="7328.879999999999"/>
        <n v="7315.05"/>
        <n v="6879.599999999999"/>
        <n v="6762.0"/>
        <n v="6478.6"/>
        <n v="6084.3"/>
        <n v="6076.14"/>
        <n v="6047.65"/>
        <n v="5755.4"/>
        <n v="5735.73"/>
        <n v="5480.8"/>
        <n v="5292.84"/>
        <n v="5224.52"/>
        <n v="5220.27"/>
        <n v="4945.08"/>
        <n v="4874.16"/>
        <n v="4806.25"/>
        <n v="4788.6"/>
        <n v="4731.95"/>
        <n v="4432.48"/>
        <n v="4011.9"/>
        <n v="3983.4"/>
        <n v="3628.0"/>
        <n v="3609.28"/>
        <n v="3182.06"/>
        <n v="3172.48"/>
        <n v="3125.36"/>
        <n v="2942.06"/>
        <n v="2911.3"/>
        <n v="2909.62"/>
        <n v="2904.32"/>
        <n v="2843.73"/>
        <n v="2836.05"/>
        <n v="2793.27"/>
        <n v="2677.28"/>
        <n v="2673.7"/>
        <n v="2288.54"/>
        <n v="2251.92"/>
        <n v="2025.6"/>
        <n v="1763.3"/>
        <n v="1763.04"/>
        <n v="1341.54"/>
        <n v="1293.48"/>
        <n v="1192.4"/>
        <n v="1083.24"/>
        <n v="1034.6"/>
        <n v="972.7499999999999"/>
        <n v="848.25"/>
        <n v="765.32"/>
        <n v="755.72"/>
        <n v="719.25"/>
        <n v="662.18"/>
        <n v="580.86"/>
        <n v="573.3000000000001"/>
        <n v="546.0"/>
        <n v="535.14"/>
        <n v="468.8"/>
        <n v="461.58"/>
        <n v="432.86"/>
        <n v="430.82"/>
        <n v="374.4"/>
        <n v="371.04"/>
        <n v="275.85"/>
        <n v="210.88"/>
        <n v="195.72"/>
        <n v="191.71"/>
        <n v="184.74"/>
        <m/>
      </sharedItems>
    </cacheField>
    <cacheField name="Customer Name" numFmtId="0">
      <sharedItems containsBlank="1">
        <s v=" tom   "/>
        <s v=" alex   "/>
        <s v=" john   "/>
        <s v=" sara   "/>
        <s v=" maria   "/>
        <m/>
      </sharedItems>
    </cacheField>
    <cacheField name="Cleaned Name" numFmtId="0">
      <sharedItems containsBlank="1">
        <s v="Tom"/>
        <s v="Alex"/>
        <s v="John"/>
        <s v="Sara"/>
        <s v="Maria"/>
        <m/>
      </sharedItems>
    </cacheField>
    <cacheField name="18%" numFmtId="0">
      <sharedItems containsString="0" containsBlank="1">
        <m/>
      </sharedItems>
    </cacheField>
    <cacheField name="Price After Tax" numFmtId="164">
      <sharedItems containsString="0" containsBlank="1" containsNumber="1">
        <n v="519.023"/>
        <n v="542.7056"/>
        <n v="537.608"/>
        <n v="469.5574"/>
        <n v="484.8856"/>
        <n v="510.7158"/>
        <n v="361.08"/>
        <n v="485.4992"/>
        <n v="366.1776"/>
        <n v="434.02759999999995"/>
        <n v="559.143"/>
        <n v="396.46819999999997"/>
        <n v="371.0628"/>
        <n v="450.3234"/>
        <n v="574.2588"/>
        <n v="286.032"/>
        <n v="279.424"/>
        <n v="531.5192"/>
        <n v="579.4744"/>
        <n v="494.88019999999995"/>
        <n v="276.887"/>
        <n v="319.79179999999997"/>
        <n v="334.32939999999996"/>
        <n v="326.978"/>
        <n v="307.6496"/>
        <n v="241.2274"/>
        <n v="278.775"/>
        <n v="499.6474"/>
        <n v="335.12"/>
        <n v="281.5952"/>
        <n v="242.71419999999998"/>
        <n v="217.7454"/>
        <n v="259.777"/>
        <n v="211.81"/>
        <n v="192.8946"/>
        <n v="491.46999999999997"/>
        <n v="319.6856"/>
        <n v="285.86679999999996"/>
        <n v="489.41679999999997"/>
        <n v="237.7228"/>
        <n v="319.35519999999997"/>
        <n v="154.55639999999997"/>
        <n v="147.70059999999998"/>
        <n v="353.1032"/>
        <n v="467.88179999999994"/>
        <n v="193.39019999999996"/>
        <n v="208.85999999999999"/>
        <n v="505.6653999999999"/>
        <n v="336.7484"/>
        <n v="434.358"/>
        <n v="149.9072"/>
        <n v="99.4504"/>
        <n v="326.8364"/>
        <n v="168.8226"/>
        <n v="97.3618"/>
        <n v="464.1766"/>
        <n v="245.3338"/>
        <n v="493.6294"/>
        <n v="239.29219999999998"/>
        <n v="161.07"/>
        <n v="445.3674"/>
        <n v="202.84199999999998"/>
        <n v="122.3424"/>
        <n v="90.3172"/>
        <n v="78.71779999999998"/>
        <n v="138.1072"/>
        <n v="108.5718"/>
        <n v="288.7932"/>
        <n v="230.89059999999998"/>
        <n v="576.961"/>
        <n v="143.91279999999998"/>
        <n v="79.827"/>
        <n v="318.8714"/>
        <n v="208.61219999999997"/>
        <n v="69.21879999999999"/>
        <n v="66.2334"/>
        <n v="172.43339999999998"/>
        <n v="107.3446"/>
        <n v="392.7276"/>
        <n v="142.6384"/>
        <n v="53.819799999999994"/>
        <n v="91.3202"/>
        <n v="142.6738"/>
        <n v="426.6998"/>
        <n v="136.7266"/>
        <n v="37.464999999999996"/>
        <n v="26.3376"/>
        <n v="210.50019999999998"/>
        <n v="18.9154"/>
        <n v="179.82019999999997"/>
        <n v="65.58439999999999"/>
        <n v="49.206"/>
        <n v="93.30259999999998"/>
        <n v="109.56299999999999"/>
        <n v="85.7978"/>
        <n v="13.4874"/>
        <n v="198.57039999999998"/>
        <n v="60.592999999999996"/>
        <n v="538.0446000000001"/>
        <n v="439.255"/>
        <n v="530.5516"/>
        <n v="500.26099999999997"/>
        <n v="466.9142"/>
        <n v="477.9472"/>
        <n v="486.1364"/>
        <n v="440.23439999999994"/>
        <n v="513.9961999999999"/>
        <n v="587.0264"/>
        <n v="439.4792"/>
        <n v="538.3514"/>
        <n v="358.0356"/>
        <n v="435.40819999999997"/>
        <n v="319.5558"/>
        <n v="366.685"/>
        <n v="391.18179999999995"/>
        <n v="335.6982"/>
        <n v="370.10699999999997"/>
        <n v="435.30199999999996"/>
        <n v="422.82939999999996"/>
        <n v="254.7148"/>
        <n v="327.1432"/>
        <n v="466.7018"/>
        <n v="304.98279999999994"/>
        <n v="536.4516"/>
        <n v="255.48179999999996"/>
        <n v="234.9144"/>
        <n v="407.1472"/>
        <n v="289.85519999999997"/>
        <n v="462.914"/>
        <n v="450.85439999999994"/>
        <n v="208.2582"/>
        <n v="183.37199999999999"/>
        <n v="319.01300000000003"/>
        <n v="318.246"/>
        <n v="251.2574"/>
        <n v="315.82699999999994"/>
        <n v="574.6482"/>
        <n v="146.379"/>
        <n v="176.528"/>
        <n v="190.28679999999997"/>
        <n v="310.871"/>
        <n v="381.6238"/>
        <n v="353.44539999999995"/>
        <n v="447.82179999999994"/>
        <n v="478.99739999999997"/>
        <n v="235.78759999999997"/>
        <n v="171.218"/>
        <n v="139.13379999999998"/>
        <n v="427.19539999999995"/>
        <n v="159.52419999999998"/>
        <n v="102.22339999999998"/>
        <n v="583.6516"/>
        <n v="111.16779999999999"/>
        <n v="325.49119999999994"/>
        <n v="496.4142"/>
        <n v="206.559"/>
        <n v="270.6094"/>
        <n v="379.00419999999997"/>
        <n v="583.2976"/>
        <n v="510.1966"/>
        <n v="266.8334"/>
        <n v="237.22719999999998"/>
        <n v="283.4006"/>
        <n v="167.3122"/>
        <n v="175.10019999999997"/>
        <n v="185.5432"/>
        <n v="136.41979999999998"/>
        <n v="269.2406"/>
        <n v="117.6224"/>
        <n v="431.10119999999995"/>
        <n v="526.1974"/>
        <n v="247.88259999999997"/>
        <n v="469.56919999999997"/>
        <n v="56.3686"/>
        <n v="82.58819999999999"/>
        <n v="192.399"/>
        <n v="339.73380000000003"/>
        <n v="75.83859999999999"/>
        <n v="49.088"/>
        <n v="61.772999999999996"/>
        <n v="37.6892"/>
        <n v="98.8368"/>
        <n v="147.20499999999998"/>
        <n v="29.688799999999997"/>
        <n v="28.957199999999997"/>
        <n v="413.33039999999994"/>
        <n v="59.3304"/>
        <n v="272.9694"/>
        <n v="88.3348"/>
        <n v="29.794999999999998"/>
        <n v="142.898"/>
        <n v="63.1654"/>
        <n v="14.006599999999999"/>
        <n v="27.517599999999998"/>
        <n v="589.8348"/>
        <n v="577.3149999999999"/>
        <n v="527.2593999999999"/>
        <n v="573.1024"/>
        <n v="559.1548"/>
        <n v="485.9358"/>
        <n v="474.5606"/>
        <n v="443.0546"/>
        <n v="553.774"/>
        <n v="487.635"/>
        <n v="428.9064"/>
        <n v="438.54699999999997"/>
        <n v="521.9258"/>
        <n v="402.91099999999994"/>
        <n v="449.7806"/>
        <n v="329.574"/>
        <n v="453.061"/>
        <n v="373.85939999999994"/>
        <n v="516.073"/>
        <n v="507.2466"/>
        <n v="356.59599999999995"/>
        <n v="563.4264"/>
        <n v="584.9496"/>
        <n v="578.3062"/>
        <n v="578.1764"/>
        <n v="438.2638"/>
        <n v="292.4394"/>
        <n v="484.0006"/>
        <n v="259.6354"/>
        <n v="547.0008"/>
        <n v="245.5344"/>
        <n v="401.8608"/>
        <n v="299.31879999999995"/>
        <n v="283.34159999999997"/>
        <n v="326.82460000000003"/>
        <n v="280.33259999999996"/>
        <n v="376.73859999999996"/>
        <n v="501.618"/>
        <n v="272.0608"/>
        <n v="272.2614"/>
        <n v="403.4656"/>
        <n v="222.0878"/>
        <n v="164.0436"/>
        <n v="158.65099999999998"/>
        <n v="467.2564"/>
        <n v="331.2614"/>
        <n v="504.33199999999994"/>
        <n v="399.73679999999996"/>
        <n v="232.44819999999999"/>
        <n v="484.04779999999994"/>
        <n v="329.1374"/>
        <n v="247.11559999999997"/>
        <n v="288.1088"/>
        <n v="131.6644"/>
        <n v="312.57019999999994"/>
        <n v="491.13960000000003"/>
        <n v="240.43679999999998"/>
        <n v="143.2874"/>
        <n v="271.89559999999994"/>
        <n v="571.356"/>
        <n v="176.33919999999998"/>
        <n v="530.4218"/>
        <n v="101.0316"/>
        <n v="153.08139999999997"/>
        <n v="86.3052"/>
        <n v="138.1426"/>
        <n v="73.2898"/>
        <n v="229.7342"/>
        <n v="119.75819999999999"/>
        <n v="68.2158"/>
        <n v="142.21359999999999"/>
        <n v="157.68339999999998"/>
        <n v="85.491"/>
        <n v="250.45499999999998"/>
        <n v="498.4792"/>
        <n v="218.0286"/>
        <n v="265.35839999999996"/>
        <n v="136.73839999999998"/>
        <n v="545.2661999999999"/>
        <n v="65.1596"/>
        <n v="38.6922"/>
        <n v="521.855"/>
        <n v="366.508"/>
        <n v="86.85979999999999"/>
        <n v="44.922599999999996"/>
        <n v="33.7598"/>
        <n v="534.4456"/>
        <n v="217.6274"/>
        <n v="278.6098"/>
        <n v="35.2466"/>
        <n v="37.736399999999996"/>
        <n v="133.0804"/>
        <n v="81.3256"/>
        <n v="13.015399999999998"/>
        <n v="142.5558"/>
        <n v="32.7804"/>
        <n v="108.4302"/>
        <n v="585.221"/>
        <n v="570.4828"/>
        <n v="505.05179999999996"/>
        <n v="536.1919999999999"/>
        <n v="532.9352"/>
        <n v="499.75359999999995"/>
        <n v="468.0942"/>
        <n v="459.05539999999996"/>
        <n v="583.097"/>
        <n v="394.95779999999996"/>
        <n v="501.4882"/>
        <n v="510.05499999999995"/>
        <n v="375.05119999999994"/>
        <n v="385.3761999999999"/>
        <n v="489.86519999999996"/>
        <n v="413.5782"/>
        <n v="549.1956"/>
        <n v="488.54359999999997"/>
        <n v="564.453"/>
        <n v="445.037"/>
        <n v="515.7543999999999"/>
        <n v="420.98859999999996"/>
        <n v="385.16380000000004"/>
        <n v="357.63439999999997"/>
        <n v="458.08779999999996"/>
        <n v="466.8316"/>
        <n v="436.52919999999995"/>
        <n v="270.5268"/>
        <n v="484.02419999999995"/>
        <n v="268.59159999999997"/>
        <n v="225.9582"/>
        <n v="559.379"/>
        <n v="450.7954"/>
        <n v="344.13519999999994"/>
        <n v="535.2833999999999"/>
        <n v="388.0784"/>
        <n v="408.94079999999997"/>
        <n v="571.12"/>
        <n v="334.4238"/>
        <n v="237.15639999999996"/>
        <n v="271.32919999999996"/>
        <n v="284.7458"/>
        <n v="253.4876"/>
        <n v="285.2296"/>
        <n v="475.7169999999999"/>
        <n v="354.6844"/>
        <n v="496.6502"/>
        <n v="175.9144"/>
        <n v="226.43019999999999"/>
        <n v="160.22039999999998"/>
        <n v="183.2304"/>
        <n v="335.41499999999996"/>
        <n v="328.8424"/>
        <n v="297.714"/>
        <n v="96.8308"/>
        <n v="122.38959999999999"/>
        <n v="534.2686"/>
        <n v="216.176"/>
        <n v="259.954"/>
        <n v="171.159"/>
        <n v="92.09899999999999"/>
        <n v="171.6428"/>
        <n v="109.13819999999998"/>
        <n v="107.5688"/>
        <n v="196.63519999999997"/>
        <n v="228.507"/>
        <n v="242.4074"/>
        <n v="68.971"/>
        <n v="132.56119999999999"/>
        <n v="163.6778"/>
        <n v="107.321"/>
        <n v="50.763600000000004"/>
        <n v="348.8788"/>
        <n v="65.8086"/>
        <n v="77.1012"/>
        <n v="166.84019999999998"/>
        <n v="385.5768"/>
        <n v="86.9896"/>
        <n v="109.43319999999999"/>
        <n v="40.6156"/>
        <n v="34.798199999999994"/>
        <n v="525.2651999999999"/>
        <n v="51.3182"/>
        <n v="66.17439999999999"/>
        <n v="302.1508"/>
        <n v="62.7996"/>
        <n v="124.90299999999999"/>
        <n v="31.104799999999997"/>
        <n v="431.08939999999996"/>
        <n v="56.675399999999996"/>
        <n v="45.9728"/>
        <n v="175.28900000000002"/>
        <n v="28.7802"/>
        <n v="15.682199999999998"/>
        <n v="51.4126"/>
        <n v="166.6278"/>
        <n v="22.172199999999997"/>
        <n v="107.8048"/>
        <n v="207.385"/>
        <n v="357.9648"/>
        <n v="176.7522"/>
        <n v="250.4078"/>
        <n v="38.467999999999996"/>
        <n v="87.7448"/>
        <n v="15.859199999999998"/>
        <n v="520.5098"/>
        <n v="504.74499999999995"/>
        <n v="517.2766"/>
        <n v="492.1072"/>
        <n v="573.8222"/>
        <n v="578.731"/>
        <n v="512.7453999999999"/>
        <n v="578.495"/>
        <n v="371.73539999999997"/>
        <n v="580.6543999999999"/>
        <n v="362.6966"/>
        <n v="573.0788"/>
        <n v="405.94359999999995"/>
        <n v="473.5458"/>
        <n v="358.21259999999995"/>
        <n v="356.39539999999994"/>
        <n v="588.3126"/>
        <n v="427.573"/>
        <n v="519.0348"/>
        <n v="420.02099999999996"/>
        <n v="380.6208"/>
        <n v="388.59759999999994"/>
        <n v="343.3092"/>
        <n v="294.174"/>
        <n v="433.80339999999995"/>
        <n v="520.5333999999999"/>
        <n v="393.19960000000003"/>
        <n v="285.2768"/>
        <n v="383.3938"/>
        <n v="231.2328"/>
        <n v="347.2858"/>
        <n v="345.563"/>
        <n v="497.18119999999993"/>
        <n v="395.83099999999996"/>
        <n v="439.51460000000003"/>
        <n v="452.32939999999996"/>
        <n v="221.74559999999997"/>
        <n v="575.4506"/>
        <n v="450.996"/>
        <n v="319.1664"/>
        <n v="263.61199999999997"/>
        <n v="478.6316"/>
        <n v="421.7556"/>
        <n v="192.87099999999998"/>
        <n v="194.0392"/>
        <n v="322.29339999999996"/>
        <n v="208.624"/>
        <n v="148.7036"/>
        <n v="220.1762"/>
        <n v="559.9925999999999"/>
        <n v="277.8664"/>
        <n v="125.03279999999998"/>
        <n v="226.855"/>
        <n v="470.87899999999996"/>
        <n v="293.879"/>
        <n v="402.33279999999996"/>
        <n v="473.40419999999995"/>
        <n v="470.04119999999995"/>
        <n v="428.104"/>
        <n v="532.3688"/>
        <n v="110.4362"/>
        <n v="233.97039999999998"/>
        <n v="263.4232"/>
        <n v="315.60279999999995"/>
        <n v="245.38099999999997"/>
        <n v="490.4788"/>
        <n v="107.0968"/>
        <n v="372.8446"/>
        <n v="95.6154"/>
        <n v="193.8858"/>
        <n v="197.4494"/>
        <n v="315.4966"/>
        <n v="158.8516"/>
        <n v="241.56959999999998"/>
        <n v="239.02079999999998"/>
        <n v="416.1388"/>
        <n v="346.73119999999994"/>
        <n v="87.94539999999999"/>
        <n v="84.7948"/>
        <n v="70.35159999999999"/>
        <n v="142.0248"/>
        <n v="305.20699999999994"/>
        <n v="76.523"/>
        <n v="200.18699999999998"/>
        <n v="225.7694"/>
        <n v="445.8748"/>
        <n v="40.415"/>
        <n v="390.68619999999993"/>
        <n v="114.2358"/>
        <n v="37.583"/>
        <n v="30.68"/>
        <n v="105.24419999999999"/>
        <n v="27.6592"/>
        <n v="272.3322"/>
        <n v="22.2076"/>
        <n v="19.552599999999998"/>
        <n v="24.544"/>
        <n v="54.7284"/>
        <n v="325.503"/>
        <n v="62.209599999999995"/>
        <n v="230.94959999999998"/>
        <n v="11.906199999999998"/>
        <n v="72.6644"/>
        <m/>
      </sharedItems>
    </cacheField>
    <cacheField name="Commission" numFmtId="164">
      <sharedItems containsString="0" containsBlank="1" containsNumber="1">
        <n v="1055.64"/>
        <n v="1034.8200000000002"/>
        <n v="933.98"/>
        <n v="915.239"/>
        <n v="883.4780000000001"/>
        <n v="800.6985"/>
        <n v="749.7"/>
        <n v="720.02"/>
        <n v="713.736"/>
        <n v="698.8580000000001"/>
        <n v="687.0825"/>
        <n v="655.1805"/>
        <n v="628.9200000000001"/>
        <n v="591.5265"/>
        <n v="583.9920000000001"/>
        <n v="569.64"/>
        <n v="544.64"/>
        <n v="518.0060000000001"/>
        <n v="515.634"/>
        <n v="503.26800000000003"/>
        <n v="492.7650000000001"/>
        <n v="487.81800000000004"/>
        <n v="467.4945"/>
        <n v="457.2150000000001"/>
        <n v="456.26000000000005"/>
        <n v="449.74600000000004"/>
        <n v="448.875"/>
        <n v="444.60150000000004"/>
        <n v="440.20000000000005"/>
        <n v="429.55199999999996"/>
        <n v="421.6645"/>
        <n v="415.19250000000005"/>
        <n v="407.27750000000003"/>
        <n v="403.875"/>
        <n v="400.5015"/>
        <n v="395.675"/>
        <n v="365.742"/>
        <n v="363.39"/>
        <n v="352.54600000000005"/>
        <n v="342.482"/>
        <n v="324.76800000000003"/>
        <n v="307.80299999999994"/>
        <n v="300.408"/>
        <n v="299.24"/>
        <n v="297.3825"/>
        <n v="295.00199999999995"/>
        <n v="283.2"/>
        <n v="278.54449999999997"/>
        <n v="256.84200000000004"/>
        <n v="239.26500000000001"/>
        <n v="222.32000000000005"/>
        <n v="189.63"/>
        <n v="180.037"/>
        <n v="178.8375"/>
        <n v="177.3965"/>
        <n v="177.0165"/>
        <n v="176.7235"/>
        <n v="167.332"/>
        <n v="162.232"/>
        <n v="156.97500000000002"/>
        <n v="150.972"/>
        <n v="146.115"/>
        <n v="139.96800000000002"/>
        <n v="130.11800000000002"/>
        <n v="116.7425"/>
        <n v="111.18800000000002"/>
        <n v="110.41199999999999"/>
        <n v="97.89600000000002"/>
        <n v="97.83500000000001"/>
        <n v="97.79"/>
        <n v="97.568"/>
        <n v="94.71000000000001"/>
        <n v="94.5805"/>
        <n v="88.39500000000001"/>
        <n v="87.99000000000001"/>
        <n v="87.00150000000001"/>
        <n v="80.37150000000001"/>
        <n v="68.2275"/>
        <n v="66.56400000000001"/>
        <n v="66.48400000000001"/>
        <n v="66.1345"/>
        <n v="61.912000000000006"/>
        <n v="60.455"/>
        <n v="54.2415"/>
        <n v="52.1415"/>
        <n v="50.800000000000004"/>
        <n v="44.64"/>
        <n v="44.5975"/>
        <n v="37.670500000000004"/>
        <n v="30.477999999999998"/>
        <n v="27.79"/>
        <n v="25.02"/>
        <n v="23.721000000000004"/>
        <n v="23.212500000000002"/>
        <n v="21.813000000000002"/>
        <n v="18.288"/>
        <n v="16.828"/>
        <n v="5.135000000000001"/>
        <n v="1094.3280000000002"/>
        <n v="912.0125"/>
        <n v="899.24"/>
        <n v="890.2950000000001"/>
        <n v="850.7334999999999"/>
        <n v="850.5840000000001"/>
        <n v="803.361"/>
        <n v="802.1220000000001"/>
        <n v="784.062"/>
        <n v="771.094"/>
        <n v="744.8800000000001"/>
        <n v="729.9680000000001"/>
        <n v="713.037"/>
        <n v="701.0810000000001"/>
        <n v="663.4845"/>
        <n v="637.0375"/>
        <n v="629.869"/>
        <n v="611.6535"/>
        <n v="595.9350000000001"/>
        <n v="553.35"/>
        <n v="537.495"/>
        <n v="518.0640000000001"/>
        <n v="499.032"/>
        <n v="494.38750000000005"/>
        <n v="478.15099999999995"/>
        <n v="477.35100000000006"/>
        <n v="465.4965"/>
        <n v="457.884"/>
        <n v="431.3"/>
        <n v="417.588"/>
        <n v="411.9150000000001"/>
        <n v="362.97600000000006"/>
        <n v="344.1555000000001"/>
        <n v="341.88000000000005"/>
        <n v="337.93750000000006"/>
        <n v="337.125"/>
        <n v="330.04150000000004"/>
        <n v="321.18"/>
        <n v="316.5435"/>
        <n v="303.9225"/>
        <n v="299.2"/>
        <n v="282.205"/>
        <n v="276.6225"/>
        <n v="274.8985"/>
        <n v="269.57699999999994"/>
        <n v="265.657"/>
        <n v="263.85450000000003"/>
        <n v="259.766"/>
        <n v="253.925"/>
        <n v="241.71549999999993"/>
        <n v="235.31949999999998"/>
        <n v="216.304"/>
        <n v="203.58050000000003"/>
        <n v="197.848"/>
        <n v="197.841"/>
        <n v="193.08800000000002"/>
        <n v="189.31050000000002"/>
        <n v="183.8025"/>
        <n v="183.46400000000003"/>
        <n v="176.6545"/>
        <n v="173.012"/>
        <n v="172.948"/>
        <n v="169.5975"/>
        <n v="150.78"/>
        <n v="144.102"/>
        <n v="141.79000000000002"/>
        <n v="140.9705"/>
        <n v="125.79200000000002"/>
        <n v="121.3905"/>
        <n v="114.085"/>
        <n v="99.68"/>
        <n v="91.33500000000001"/>
        <n v="89.186"/>
        <n v="84.028"/>
        <n v="79.58800000000001"/>
        <n v="78.82050000000001"/>
        <n v="76.989"/>
        <n v="73.3725"/>
        <n v="71.9775"/>
        <n v="67.4835"/>
        <n v="66.56"/>
        <n v="62.82000000000001"/>
        <n v="60.68600000000001"/>
        <n v="58.632000000000005"/>
        <n v="56.1375"/>
        <n v="45.288000000000004"/>
        <n v="35.583"/>
        <n v="35.028"/>
        <n v="32.682"/>
        <n v="23.133000000000003"/>
        <n v="22.458000000000002"/>
        <n v="16.4125"/>
        <n v="6.055"/>
        <n v="5.353000000000001"/>
        <n v="5.3415"/>
        <n v="1.1660000000000001"/>
        <n v="1174.671"/>
        <n v="1100.8125"/>
        <n v="983.0260000000001"/>
        <n v="971.3600000000001"/>
        <n v="947.7200000000001"/>
        <n v="947.163"/>
        <n v="884.774"/>
        <n v="863.581"/>
        <n v="844.74"/>
        <n v="805.8375000000001"/>
        <n v="781.482"/>
        <n v="706.1350000000001"/>
        <n v="685.5805"/>
        <n v="682.9000000000001"/>
        <n v="667.0475000000001"/>
        <n v="656.355"/>
        <n v="652.715"/>
        <n v="633.6600000000001"/>
        <n v="612.29"/>
        <n v="580.3245000000001"/>
        <n v="559.07"/>
        <n v="525.228"/>
        <n v="520.5060000000001"/>
        <n v="514.5945"/>
        <n v="514.479"/>
        <n v="464.26250000000005"/>
        <n v="458.48550000000006"/>
        <n v="451.187"/>
        <n v="451.0615"/>
        <n v="440.382"/>
        <n v="436.9680000000001"/>
        <n v="408.6720000000001"/>
        <n v="405.856"/>
        <n v="384.192"/>
        <n v="373.9095000000001"/>
        <n v="368.23350000000005"/>
        <n v="367.16049999999996"/>
        <n v="361.33500000000004"/>
        <n v="357.368"/>
        <n v="346.095"/>
        <n v="341.9200000000001"/>
        <n v="338.778"/>
        <n v="298.89300000000003"/>
        <n v="282.384"/>
        <n v="282.34499999999997"/>
        <n v="277.18600000000004"/>
        <n v="266.69350000000003"/>
        <n v="256.44"/>
        <n v="254.07"/>
        <n v="226.53850000000003"/>
        <n v="225.61549999999994"/>
        <n v="223.144"/>
        <n v="219.891"/>
        <n v="219.74400000000003"/>
        <n v="217.58100000000002"/>
        <n v="211.912"/>
        <n v="208.11000000000004"/>
        <n v="193.572"/>
        <n v="188.2165"/>
        <n v="172.81500000000003"/>
        <n v="169.47000000000003"/>
        <n v="164.38400000000001"/>
        <n v="157.32850000000002"/>
        <n v="136.99200000000002"/>
        <n v="136.2165"/>
        <n v="135.309"/>
        <n v="134.6305"/>
        <n v="127.32550000000002"/>
        <n v="116.81400000000002"/>
        <n v="116.71350000000001"/>
        <n v="98.277"/>
        <n v="96.416"/>
        <n v="93.541"/>
        <n v="86.94"/>
        <n v="84.9"/>
        <n v="84.488"/>
        <n v="83.1465"/>
        <n v="78.70800000000001"/>
        <n v="75.322"/>
        <n v="69.3135"/>
        <n v="69.025"/>
        <n v="68.85900000000001"/>
        <n v="66.3375"/>
        <n v="62.120000000000005"/>
        <n v="55.20750000000001"/>
        <n v="51.39450000000001"/>
        <n v="50.0675"/>
        <n v="45.292"/>
        <n v="36.886"/>
        <n v="35.416500000000006"/>
        <n v="34.350500000000004"/>
        <n v="28.782"/>
        <n v="28.195"/>
        <n v="24.122"/>
        <n v="18.1995"/>
        <n v="18.1215"/>
        <n v="8.334000000000001"/>
        <n v="4.5945"/>
        <n v="1190.28"/>
        <n v="1087.785"/>
        <n v="1048.6245000000001"/>
        <n v="1022.4000000000001"/>
        <n v="1016.19"/>
        <n v="974.096"/>
        <n v="971.8905000000001"/>
        <n v="953.1235000000001"/>
        <n v="914.1775"/>
        <n v="786.5685000000001"/>
        <n v="743.7325000000001"/>
        <n v="734.825"/>
        <n v="731.032"/>
        <n v="718.498"/>
        <n v="684.9810000000001"/>
        <n v="683.4555"/>
        <n v="674.859"/>
        <n v="662.432"/>
        <n v="645.7725"/>
        <n v="641.1550000000001"/>
        <n v="633.7660000000001"/>
        <n v="624.3475000000001"/>
        <n v="603.8585"/>
        <n v="591.0060000000001"/>
        <n v="582.3149999999999"/>
        <n v="494.52500000000003"/>
        <n v="480.922"/>
        <n v="469.983"/>
        <n v="451.20900000000006"/>
        <n v="432.478"/>
        <n v="430.8525000000001"/>
        <n v="426.645"/>
        <n v="420.233"/>
        <n v="408.29600000000005"/>
        <n v="408.26700000000005"/>
        <n v="394.656"/>
        <n v="363.88800000000003"/>
        <n v="338.8"/>
        <n v="325.92150000000004"/>
        <n v="321.568"/>
        <n v="310.41900000000004"/>
        <n v="277.5065"/>
        <n v="268.52500000000003"/>
        <n v="265.892"/>
        <n v="262.0475"/>
        <n v="255.493"/>
        <n v="231.48950000000002"/>
        <n v="223.62000000000003"/>
        <n v="211.079"/>
        <n v="203.67000000000002"/>
        <n v="201.86400000000003"/>
        <n v="198.97500000000002"/>
        <n v="195.07600000000002"/>
        <n v="189.22500000000002"/>
        <n v="188.73800000000003"/>
        <n v="181.51"/>
        <n v="181.108"/>
        <n v="174.04000000000002"/>
        <n v="165.22500000000002"/>
        <n v="159.555"/>
        <n v="156.10000000000002"/>
        <n v="152.733"/>
        <n v="129.486"/>
        <n v="118.508"/>
        <n v="116.64800000000001"/>
        <n v="116.19000000000001"/>
        <n v="112.9865"/>
        <n v="108.13250000000001"/>
        <n v="101.106"/>
        <n v="97.09700000000001"/>
        <n v="95.4975"/>
        <n v="90.342"/>
        <n v="88.69800000000001"/>
        <n v="86.4435"/>
        <n v="84.94200000000001"/>
        <n v="84.834"/>
        <n v="81.69"/>
        <n v="81.092"/>
        <n v="78.82900000000001"/>
        <n v="77.44500000000001"/>
        <n v="67.827"/>
        <n v="66.771"/>
        <n v="60.886"/>
        <n v="53.276"/>
        <n v="51.212"/>
        <n v="50.559"/>
        <n v="47.6325"/>
        <n v="38.222"/>
        <n v="36.533"/>
        <n v="33.621"/>
        <n v="33.11600000000001"/>
        <n v="29.710000000000004"/>
        <n v="28.048500000000004"/>
        <n v="25.251"/>
        <n v="23.9635"/>
        <n v="21.1815"/>
        <n v="18.790000000000003"/>
        <n v="18.272000000000002"/>
        <n v="17.575"/>
        <n v="15.168000000000001"/>
        <n v="14.979"/>
        <n v="10.610500000000002"/>
        <n v="8.15"/>
        <n v="3.718"/>
        <n v="1.344"/>
        <n v="1080.7195"/>
        <n v="1047.9875"/>
        <n v="986.3325000000001"/>
        <n v="980.0440000000001"/>
        <n v="899.6365000000001"/>
        <n v="882.8100000000001"/>
        <n v="869.0600000000001"/>
        <n v="808.9125"/>
        <n v="771.8235"/>
        <n v="738.12"/>
        <n v="737.6880000000001"/>
        <n v="728.49"/>
        <n v="705.241"/>
        <n v="702.2925"/>
        <n v="683.0325"/>
        <n v="679.5675000000001"/>
        <n v="673.0695000000001"/>
        <n v="615.995"/>
        <n v="615.8040000000001"/>
        <n v="587.3175"/>
        <n v="548.3520000000001"/>
        <n v="526.912"/>
        <n v="523.692"/>
        <n v="511.065"/>
        <n v="496.30050000000006"/>
        <n v="485.24300000000005"/>
        <n v="483.1690000000001"/>
        <n v="471.432"/>
        <n v="454.8740000000001"/>
        <n v="431.112"/>
        <n v="426.7495"/>
        <n v="424.6325000000001"/>
        <n v="421.34"/>
        <n v="419.3125"/>
        <n v="409.71700000000004"/>
        <n v="402.49649999999997"/>
        <n v="366.44399999999996"/>
        <n v="365.75250000000005"/>
        <n v="343.98"/>
        <n v="338.1"/>
        <n v="323.93000000000006"/>
        <n v="304.21500000000003"/>
        <n v="303.807"/>
        <n v="302.3825"/>
        <n v="287.77"/>
        <n v="286.7865"/>
        <n v="274.04"/>
        <n v="264.642"/>
        <n v="261.22600000000006"/>
        <n v="261.0135"/>
        <n v="247.25400000000002"/>
        <n v="243.708"/>
        <n v="240.3125"/>
        <n v="239.43000000000004"/>
        <n v="236.5975"/>
        <n v="221.624"/>
        <n v="200.59500000000003"/>
        <n v="199.17000000000002"/>
        <n v="181.4"/>
        <n v="180.46400000000003"/>
        <n v="159.103"/>
        <n v="158.62400000000002"/>
        <n v="156.26800000000003"/>
        <n v="147.103"/>
        <n v="145.56500000000003"/>
        <n v="145.481"/>
        <n v="145.216"/>
        <n v="142.1865"/>
        <n v="141.8025"/>
        <n v="139.6635"/>
        <n v="133.864"/>
        <n v="133.685"/>
        <n v="114.427"/>
        <n v="112.596"/>
        <n v="101.28"/>
        <n v="88.165"/>
        <n v="88.152"/>
        <n v="67.077"/>
        <n v="64.674"/>
        <n v="59.620000000000005"/>
        <n v="54.162000000000006"/>
        <n v="51.73"/>
        <n v="48.637499999999996"/>
        <n v="42.4125"/>
        <n v="38.266000000000005"/>
        <n v="37.786"/>
        <n v="35.9625"/>
        <n v="33.109"/>
        <n v="29.043000000000003"/>
        <n v="28.665000000000006"/>
        <n v="27.3"/>
        <n v="26.757"/>
        <n v="23.44"/>
        <n v="23.079"/>
        <n v="21.643"/>
        <n v="21.541"/>
        <n v="18.72"/>
        <n v="18.552000000000003"/>
        <n v="13.792500000000002"/>
        <n v="10.544"/>
        <n v="9.786000000000001"/>
        <n v="9.585500000000001"/>
        <n v="9.237"/>
        <m/>
      </sharedItems>
    </cacheField>
    <cacheField name="Pass/Fail" numFmtId="0">
      <sharedItems containsBlank="1">
        <s v="Pass"/>
        <s v="Fail"/>
        <m/>
      </sharedItems>
    </cacheField>
    <cacheField name="Month" numFmtId="0">
      <sharedItems containsBlank="1">
        <s v="Oct"/>
        <s v="Nov"/>
        <s v="Aug"/>
        <s v="Jan"/>
        <s v="Sep"/>
        <s v="May"/>
        <s v="Dec"/>
        <s v="Jun"/>
        <s v="Feb"/>
        <s v="Jul"/>
        <s v="Apr"/>
        <s v="Mar"/>
        <m/>
      </sharedItems>
    </cacheField>
    <cacheField name=" " numFmtId="0">
      <sharedItems containsString="0" containsBlank="1">
        <m/>
      </sharedItems>
    </cacheField>
    <cacheField name="region2" numFmtId="0">
      <sharedItems containsBlank="1">
        <s v="East"/>
        <s v="West"/>
        <s v="South"/>
        <s v="North"/>
        <m/>
        <s v="Category"/>
        <s v="Furniture"/>
        <s v="Electronics"/>
        <s v="Books"/>
        <s v="Clothing"/>
        <s v="Toys"/>
      </sharedItems>
    </cacheField>
    <cacheField name="Fail Count">
      <sharedItems containsBlank="1" containsMixedTypes="1" containsNumber="1" containsInteger="1">
        <n v="20.0"/>
        <n v="27.0"/>
        <n v="24.0"/>
        <m/>
        <s v="Quantity Sold"/>
        <n v="2569.0"/>
        <n v="2410.0"/>
        <n v="2564.0"/>
        <n v="2422.0"/>
        <n v="2354.0"/>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501" sheet="SalesData"/>
  </cacheSource>
  <cacheFields>
    <cacheField name="Transaction ID" numFmtId="0">
      <sharedItems>
        <s v="T10255"/>
        <s v="T10163"/>
        <s v="T10010"/>
        <s v="T10069"/>
        <s v="T10330"/>
        <s v="T10350"/>
        <s v="T10305"/>
        <s v="T10171"/>
        <s v="T10071"/>
        <s v="T10252"/>
        <s v="T10099"/>
        <s v="T10357"/>
        <s v="T10236"/>
        <s v="T10092"/>
        <s v="T10231"/>
        <s v="T10314"/>
        <s v="T10322"/>
        <s v="T10212"/>
        <s v="T10235"/>
        <s v="T10448"/>
        <s v="T10497"/>
        <s v="T10239"/>
        <s v="T10126"/>
        <s v="T10064"/>
        <s v="T10413"/>
        <s v="T10325"/>
        <s v="T10002"/>
        <s v="T10187"/>
        <s v="T10237"/>
        <s v="T10391"/>
        <s v="T10387"/>
        <s v="T10467"/>
        <s v="T10028"/>
        <s v="T10036"/>
        <s v="T10444"/>
        <s v="T10353"/>
        <s v="T10384"/>
        <s v="T10451"/>
        <s v="T10232"/>
        <s v="T10107"/>
        <s v="T10437"/>
        <s v="T10465"/>
        <s v="T10473"/>
        <s v="T10400"/>
        <s v="T10289"/>
        <s v="T10169"/>
        <s v="T10284"/>
        <s v="T10317"/>
        <s v="T10035"/>
        <s v="T10488"/>
        <s v="T10307"/>
        <s v="T10457"/>
        <s v="T10091"/>
        <s v="T10297"/>
        <s v="T10489"/>
        <s v="T10482"/>
        <s v="T10396"/>
        <s v="T10319"/>
        <s v="T10045"/>
        <s v="T10344"/>
        <s v="T10366"/>
        <s v="T10257"/>
        <s v="T10053"/>
        <s v="T10438"/>
        <s v="T10374"/>
        <s v="T10242"/>
        <s v="T10433"/>
        <s v="T10224"/>
        <s v="T10421"/>
        <s v="T10436"/>
        <s v="T10435"/>
        <s v="T10142"/>
        <s v="T10428"/>
        <s v="T10200"/>
        <s v="T10439"/>
        <s v="T10104"/>
        <s v="T10327"/>
        <s v="T10476"/>
        <s v="T10268"/>
        <s v="T10401"/>
        <s v="T10198"/>
        <s v="T10283"/>
        <s v="T10251"/>
        <s v="T10352"/>
        <s v="T10390"/>
        <s v="T10326"/>
        <s v="T10278"/>
        <s v="T10105"/>
        <s v="T10408"/>
        <s v="T10082"/>
        <s v="T10155"/>
        <s v="T10276"/>
        <s v="T10075"/>
        <s v="T10216"/>
        <s v="T10043"/>
        <s v="T10303"/>
        <s v="T10149"/>
        <s v="T10386"/>
        <s v="T10388"/>
        <s v="T10190"/>
        <s v="T10130"/>
        <s v="T10029"/>
        <s v="T10025"/>
        <s v="T10186"/>
        <s v="T10137"/>
        <s v="T10378"/>
        <s v="T10275"/>
        <s v="T10453"/>
        <s v="T10180"/>
        <s v="T10281"/>
        <s v="T10253"/>
        <s v="T10136"/>
        <s v="T10463"/>
        <s v="T10182"/>
        <s v="T10152"/>
        <s v="T10100"/>
        <s v="T10034"/>
        <s v="T10041"/>
        <s v="T10491"/>
        <s v="T10178"/>
        <s v="T10454"/>
        <s v="T10294"/>
        <s v="T10132"/>
        <s v="T10306"/>
        <s v="T10226"/>
        <s v="T10423"/>
        <s v="T10063"/>
        <s v="T10003"/>
        <s v="T10011"/>
        <s v="T10405"/>
        <s v="T10419"/>
        <s v="T10346"/>
        <s v="T10261"/>
        <s v="T10379"/>
        <s v="T10442"/>
        <s v="T10412"/>
        <s v="T10160"/>
        <s v="T10209"/>
        <s v="T10321"/>
        <s v="T10055"/>
        <s v="T10420"/>
        <s v="T10290"/>
        <s v="T10315"/>
        <s v="T10093"/>
        <s v="T10389"/>
        <s v="T10394"/>
        <s v="T10023"/>
        <s v="T10270"/>
        <s v="T10347"/>
        <s v="T10098"/>
        <s v="T10031"/>
        <s v="T10259"/>
        <s v="T10376"/>
        <s v="T10398"/>
        <s v="T10262"/>
        <s v="T10161"/>
        <s v="T10125"/>
        <s v="T10240"/>
        <s v="T10145"/>
        <s v="T10079"/>
        <s v="T10113"/>
        <s v="T10340"/>
        <s v="T10312"/>
        <s v="T10300"/>
        <s v="T10106"/>
        <s v="T10484"/>
        <s v="T10202"/>
        <s v="T10288"/>
        <s v="T10058"/>
        <s v="T10148"/>
        <s v="T10407"/>
        <s v="T10206"/>
        <s v="T10424"/>
        <s v="T10199"/>
        <s v="T10147"/>
        <s v="T10120"/>
        <s v="T10247"/>
        <s v="T10164"/>
        <s v="T10254"/>
        <s v="T10039"/>
        <s v="T10416"/>
        <s v="T10479"/>
        <s v="T10293"/>
        <s v="T10458"/>
        <s v="T10334"/>
        <s v="T10279"/>
        <s v="T10280"/>
        <s v="T10110"/>
        <s v="T10493"/>
        <s v="T10189"/>
        <s v="T10219"/>
        <s v="T10062"/>
        <s v="T10193"/>
        <s v="T10227"/>
        <s v="T10478"/>
        <s v="T10086"/>
        <s v="T10302"/>
        <s v="T10295"/>
        <s v="T10418"/>
        <s v="T10382"/>
        <s v="T10358"/>
        <s v="T10499"/>
        <s v="T10005"/>
        <s v="T10157"/>
        <s v="T10349"/>
        <s v="T10185"/>
        <s v="T10342"/>
        <s v="T10291"/>
        <s v="T10118"/>
        <s v="T10362"/>
        <s v="T10205"/>
        <s v="T10260"/>
        <s v="T10090"/>
        <s v="T10141"/>
        <s v="T10361"/>
        <s v="T10348"/>
        <s v="T10381"/>
        <s v="T10151"/>
        <s v="T10050"/>
        <s v="T10272"/>
        <s v="T10146"/>
        <s v="T10328"/>
        <s v="T10074"/>
        <s v="T10441"/>
        <s v="T10364"/>
        <s v="T10345"/>
        <s v="T10088"/>
        <s v="T10308"/>
        <s v="T10475"/>
        <s v="T10282"/>
        <s v="T10007"/>
        <s v="T10427"/>
        <s v="T10403"/>
        <s v="T10309"/>
        <s v="T10472"/>
        <s v="T10135"/>
        <s v="T10245"/>
        <s v="T10089"/>
        <s v="T10188"/>
        <s v="T10047"/>
        <s v="T10103"/>
        <s v="T10395"/>
        <s v="T10343"/>
        <s v="T10220"/>
        <s v="T10480"/>
        <s v="T10070"/>
        <s v="T10301"/>
        <s v="T10462"/>
        <s v="T10481"/>
        <s v="T10124"/>
        <s v="T10380"/>
        <s v="T10443"/>
        <s v="T10066"/>
        <s v="T10241"/>
        <s v="T10140"/>
        <s v="T10329"/>
        <s v="T10123"/>
        <s v="T10375"/>
        <s v="T10174"/>
        <s v="T10221"/>
        <s v="T10324"/>
        <s v="T10191"/>
        <s v="T10001"/>
        <s v="T10115"/>
        <s v="T10078"/>
        <s v="T10000"/>
        <s v="T10269"/>
        <s v="T10229"/>
        <s v="T10222"/>
        <s v="T10429"/>
        <s v="T10117"/>
        <s v="T10323"/>
        <s v="T10077"/>
        <s v="T10017"/>
        <s v="T10360"/>
        <s v="T10033"/>
        <s v="T10044"/>
        <s v="T10128"/>
        <s v="T10153"/>
        <s v="T10013"/>
        <s v="T10498"/>
        <s v="T10009"/>
        <s v="T10085"/>
        <s v="T10487"/>
        <s v="T10354"/>
        <s v="T10336"/>
        <s v="T10158"/>
        <s v="T10243"/>
        <s v="T10351"/>
        <s v="T10072"/>
        <s v="T10022"/>
        <s v="T10195"/>
        <s v="T10197"/>
        <s v="T10228"/>
        <s v="T10032"/>
        <s v="T10492"/>
        <s v="T10167"/>
        <s v="T10320"/>
        <s v="T10266"/>
        <s v="T10460"/>
        <s v="T10166"/>
        <s v="T10359"/>
        <s v="T10073"/>
        <s v="T10399"/>
        <s v="T10238"/>
        <s v="T10368"/>
        <s v="T10468"/>
        <s v="T10383"/>
        <s v="T10338"/>
        <s v="T10249"/>
        <s v="T10277"/>
        <s v="T10081"/>
        <s v="T10355"/>
        <s v="T10230"/>
        <s v="T10415"/>
        <s v="T10133"/>
        <s v="T10038"/>
        <s v="T10083"/>
        <s v="T10483"/>
        <s v="T10313"/>
        <s v="T10392"/>
        <s v="T10452"/>
        <s v="T10449"/>
        <s v="T10056"/>
        <s v="T10207"/>
        <s v="T10333"/>
        <s v="T10179"/>
        <s v="T10213"/>
        <s v="T10154"/>
        <s v="T10057"/>
        <s v="T10102"/>
        <s v="T10217"/>
        <s v="T10385"/>
        <s v="T10018"/>
        <s v="T10061"/>
        <s v="T10298"/>
        <s v="T10223"/>
        <s v="T10494"/>
        <s v="T10466"/>
        <s v="T10248"/>
        <s v="T10027"/>
        <s v="T10356"/>
        <s v="T10162"/>
        <s v="T10431"/>
        <s v="T10042"/>
        <s v="T10049"/>
        <s v="T10445"/>
        <s v="T10181"/>
        <s v="T10208"/>
        <s v="T10496"/>
        <s v="T10264"/>
        <s v="T10024"/>
        <s v="T10373"/>
        <s v="T10119"/>
        <s v="T10464"/>
        <s v="T10414"/>
        <s v="T10144"/>
        <s v="T10450"/>
        <s v="T10016"/>
        <s v="T10406"/>
        <s v="T10440"/>
        <s v="T10296"/>
        <s v="T10339"/>
        <s v="T10393"/>
        <s v="T10477"/>
        <s v="T10112"/>
        <s v="T10175"/>
        <s v="T10030"/>
        <s v="T10369"/>
        <s v="T10447"/>
        <s v="T10131"/>
        <s v="T10008"/>
        <s v="T10304"/>
        <s v="T10370"/>
        <s v="T10244"/>
        <s v="T10116"/>
        <s v="T10372"/>
        <s v="T10455"/>
        <s v="T10114"/>
        <s v="T10134"/>
        <s v="T10052"/>
        <s v="T10397"/>
        <s v="T10211"/>
        <s v="T10020"/>
        <s v="T10156"/>
        <s v="T10422"/>
        <s v="T10204"/>
        <s v="T10265"/>
        <s v="T10094"/>
        <s v="T10127"/>
        <s v="T10054"/>
        <s v="T10371"/>
        <s v="T10263"/>
        <s v="T10367"/>
        <s v="T10246"/>
        <s v="T10015"/>
        <s v="T10012"/>
        <s v="T10172"/>
        <s v="T10490"/>
        <s v="T10214"/>
        <s v="T10474"/>
        <s v="T10434"/>
        <s v="T10065"/>
        <s v="T10201"/>
        <s v="T10461"/>
        <s v="T10311"/>
        <s v="T10299"/>
        <s v="T10456"/>
        <s v="T10459"/>
        <s v="T10194"/>
        <s v="T10139"/>
        <s v="T10495"/>
        <s v="T10425"/>
        <s v="T10150"/>
        <s v="T10177"/>
        <s v="T10256"/>
        <s v="T10006"/>
        <s v="T10377"/>
        <s v="T10168"/>
        <s v="T10267"/>
        <s v="T10271"/>
        <s v="T10341"/>
        <s v="T10332"/>
        <s v="T10096"/>
        <s v="T10310"/>
        <s v="T10121"/>
        <s v="T10218"/>
        <s v="T10430"/>
        <s v="T10184"/>
        <s v="T10234"/>
        <s v="T10076"/>
        <s v="T10143"/>
        <s v="T10417"/>
        <s v="T10129"/>
        <s v="T10026"/>
        <s v="T10165"/>
        <s v="T10331"/>
        <s v="T10183"/>
        <s v="T10210"/>
        <s v="T10469"/>
        <s v="T10138"/>
        <s v="T10037"/>
        <s v="T10316"/>
        <s v="T10258"/>
        <s v="T10040"/>
        <s v="T10203"/>
        <s v="T10287"/>
        <s v="T10080"/>
        <s v="T10122"/>
        <s v="T10109"/>
        <s v="T10087"/>
        <s v="T10446"/>
        <s v="T10335"/>
        <s v="T10108"/>
        <s v="T10486"/>
        <s v="T10060"/>
        <s v="T10363"/>
        <s v="T10286"/>
        <s v="T10402"/>
        <s v="T10004"/>
        <s v="T10173"/>
        <s v="T10067"/>
        <s v="T10046"/>
        <s v="T10285"/>
        <s v="T10048"/>
        <s v="T10051"/>
        <s v="T10192"/>
        <s v="T10365"/>
        <s v="T10273"/>
        <s v="T10170"/>
        <s v="T10111"/>
        <s v="T10411"/>
        <s v="T10233"/>
        <s v="T10404"/>
        <s v="T10292"/>
        <s v="T10095"/>
        <s v="T10426"/>
        <s v="T10014"/>
        <s v="T10471"/>
        <s v="T10084"/>
        <s v="T10485"/>
        <s v="T10409"/>
        <s v="T10101"/>
        <s v="T10318"/>
        <s v="T10196"/>
        <s v="T10470"/>
        <s v="T10021"/>
        <s v="T10274"/>
        <s v="T10097"/>
        <s v="T10410"/>
        <s v="T10337"/>
        <s v="T10225"/>
        <s v="T10019"/>
        <s v="T10059"/>
        <s v="T10250"/>
        <s v="T10068"/>
        <s v="T10176"/>
        <s v="T10159"/>
        <s v="T10215"/>
        <s v="T10432"/>
      </sharedItems>
    </cacheField>
    <cacheField name="Date" numFmtId="165">
      <sharedItems containsSemiMixedTypes="0" containsDate="1" containsString="0">
        <d v="2024-10-24T00:00:00Z"/>
        <d v="2024-10-10T00:00:00Z"/>
        <d v="2024-11-26T00:00:00Z"/>
        <d v="2024-08-05T00:00:00Z"/>
        <d v="2024-01-17T00:00:00Z"/>
        <d v="2024-09-12T00:00:00Z"/>
        <d v="2024-05-07T00:00:00Z"/>
        <d v="2024-12-13T00:00:00Z"/>
        <d v="2024-06-10T00:00:00Z"/>
        <d v="2024-05-08T00:00:00Z"/>
        <d v="2024-02-27T00:00:00Z"/>
        <d v="2024-07-05T00:00:00Z"/>
        <d v="2024-01-15T00:00:00Z"/>
        <d v="2024-08-27T00:00:00Z"/>
        <d v="2024-02-20T00:00:00Z"/>
        <d v="2024-08-12T00:00:00Z"/>
        <d v="2024-05-03T00:00:00Z"/>
        <d v="2024-08-26T00:00:00Z"/>
        <d v="2024-01-04T00:00:00Z"/>
        <d v="2024-09-15T00:00:00Z"/>
        <d v="2024-05-10T00:00:00Z"/>
        <d v="2024-02-23T00:00:00Z"/>
        <d v="2024-02-22T00:00:00Z"/>
        <d v="2024-05-26T00:00:00Z"/>
        <d v="2024-09-27T00:00:00Z"/>
        <d v="2024-08-21T00:00:00Z"/>
        <d v="2024-11-21T00:00:00Z"/>
        <d v="2024-11-17T00:00:00Z"/>
        <d v="2024-05-21T00:00:00Z"/>
        <d v="2024-07-03T00:00:00Z"/>
        <d v="2024-12-10T00:00:00Z"/>
        <d v="2024-01-18T00:00:00Z"/>
        <d v="2024-01-20T00:00:00Z"/>
        <d v="2024-05-05T00:00:00Z"/>
        <d v="2024-05-23T00:00:00Z"/>
        <d v="2024-08-18T00:00:00Z"/>
        <d v="2024-08-25T00:00:00Z"/>
        <d v="2024-05-04T00:00:00Z"/>
        <d v="2024-06-01T00:00:00Z"/>
        <d v="2024-12-05T00:00:00Z"/>
        <d v="2024-01-27T00:00:00Z"/>
        <d v="2024-06-23T00:00:00Z"/>
        <d v="2024-04-09T00:00:00Z"/>
        <d v="2024-06-24T00:00:00Z"/>
        <d v="2024-07-07T00:00:00Z"/>
        <d v="2024-06-05T00:00:00Z"/>
        <d v="2024-06-17T00:00:00Z"/>
        <d v="2024-10-16T00:00:00Z"/>
        <d v="2024-12-22T00:00:00Z"/>
        <d v="2024-10-03T00:00:00Z"/>
        <d v="2024-11-24T00:00:00Z"/>
        <d v="2024-04-08T00:00:00Z"/>
        <d v="2024-05-06T00:00:00Z"/>
        <d v="2024-09-19T00:00:00Z"/>
        <d v="2024-12-11T00:00:00Z"/>
        <d v="2024-06-18T00:00:00Z"/>
        <d v="2024-04-29T00:00:00Z"/>
        <d v="2024-05-02T00:00:00Z"/>
        <d v="2024-12-15T00:00:00Z"/>
        <d v="2024-04-01T00:00:00Z"/>
        <d v="2024-10-01T00:00:00Z"/>
        <d v="2024-02-21T00:00:00Z"/>
        <d v="2024-04-22T00:00:00Z"/>
        <d v="2024-08-16T00:00:00Z"/>
        <d v="2024-06-11T00:00:00Z"/>
        <d v="2024-02-04T00:00:00Z"/>
        <d v="2024-12-06T00:00:00Z"/>
        <d v="2024-06-08T00:00:00Z"/>
        <d v="2024-05-29T00:00:00Z"/>
        <d v="2024-09-24T00:00:00Z"/>
        <d v="2024-04-13T00:00:00Z"/>
        <d v="2024-12-25T00:00:00Z"/>
        <d v="2024-12-19T00:00:00Z"/>
        <d v="2024-10-15T00:00:00Z"/>
        <d v="2024-07-26T00:00:00Z"/>
        <d v="2024-08-30T00:00:00Z"/>
        <d v="2024-05-31T00:00:00Z"/>
        <d v="2024-10-30T00:00:00Z"/>
        <d v="2024-06-20T00:00:00Z"/>
        <d v="2024-05-14T00:00:00Z"/>
        <d v="2024-01-29T00:00:00Z"/>
        <d v="2024-09-20T00:00:00Z"/>
        <d v="2024-05-22T00:00:00Z"/>
        <d v="2024-11-10T00:00:00Z"/>
        <d v="2024-09-11T00:00:00Z"/>
        <d v="2024-02-18T00:00:00Z"/>
        <d v="2024-01-22T00:00:00Z"/>
        <d v="2024-11-02T00:00:00Z"/>
        <d v="2024-06-27T00:00:00Z"/>
        <d v="2024-11-01T00:00:00Z"/>
        <d v="2024-02-17T00:00:00Z"/>
        <d v="2024-12-24T00:00:00Z"/>
        <d v="2024-03-15T00:00:00Z"/>
        <d v="2024-09-23T00:00:00Z"/>
        <d v="2024-02-11T00:00:00Z"/>
        <d v="2024-03-16T00:00:00Z"/>
        <d v="2024-05-16T00:00:00Z"/>
        <d v="2024-05-15T00:00:00Z"/>
        <d v="2024-07-08T00:00:00Z"/>
        <d v="2024-08-10T00:00:00Z"/>
        <d v="2024-08-20T00:00:00Z"/>
        <d v="2024-03-29T00:00:00Z"/>
        <d v="2024-11-05T00:00:00Z"/>
        <d v="2024-10-09T00:00:00Z"/>
        <d v="2024-02-02T00:00:00Z"/>
        <d v="2024-10-20T00:00:00Z"/>
        <d v="2024-12-20T00:00:00Z"/>
        <d v="2024-01-02T00:00:00Z"/>
        <d v="2024-04-16T00:00:00Z"/>
        <d v="2024-03-28T00:00:00Z"/>
        <d v="2024-10-31T00:00:00Z"/>
        <d v="2024-09-18T00:00:00Z"/>
        <d v="2024-04-25T00:00:00Z"/>
        <d v="2024-04-21T00:00:00Z"/>
        <d v="2024-01-13T00:00:00Z"/>
        <d v="2024-10-05T00:00:00Z"/>
        <d v="2024-02-14T00:00:00Z"/>
        <d v="2024-04-06T00:00:00Z"/>
        <d v="2024-12-30T00:00:00Z"/>
        <d v="2024-12-14T00:00:00Z"/>
        <d v="2024-10-27T00:00:00Z"/>
        <d v="2024-12-07T00:00:00Z"/>
        <d v="2024-06-09T00:00:00Z"/>
        <d v="2024-07-09T00:00:00Z"/>
        <d v="2024-12-09T00:00:00Z"/>
        <d v="2024-01-26T00:00:00Z"/>
        <d v="2024-03-03T00:00:00Z"/>
        <d v="2024-02-29T00:00:00Z"/>
        <d v="2024-03-02T00:00:00Z"/>
        <d v="2024-04-10T00:00:00Z"/>
        <d v="2024-05-27T00:00:00Z"/>
        <d v="2024-08-17T00:00:00Z"/>
        <d v="2024-09-17T00:00:00Z"/>
        <d v="2024-09-06T00:00:00Z"/>
        <d v="2024-06-19T00:00:00Z"/>
        <d v="2024-11-06T00:00:00Z"/>
        <d v="2024-10-21T00:00:00Z"/>
        <d v="2024-11-03T00:00:00Z"/>
        <d v="2024-01-28T00:00:00Z"/>
        <d v="2024-05-30T00:00:00Z"/>
        <d v="2024-08-31T00:00:00Z"/>
        <d v="2024-01-05T00:00:00Z"/>
        <d v="2024-07-12T00:00:00Z"/>
        <d v="2024-07-10T00:00:00Z"/>
        <d v="2024-02-15T00:00:00Z"/>
        <d v="2024-07-16T00:00:00Z"/>
        <d v="2024-10-06T00:00:00Z"/>
        <d v="2024-07-14T00:00:00Z"/>
        <d v="2024-02-05T00:00:00Z"/>
        <d v="2024-11-18T00:00:00Z"/>
        <d v="2024-06-29T00:00:00Z"/>
        <d v="2024-12-31T00:00:00Z"/>
        <d v="2024-10-19T00:00:00Z"/>
        <d v="2024-04-23T00:00:00Z"/>
        <d v="2024-02-10T00:00:00Z"/>
        <d v="2024-08-28T00:00:00Z"/>
        <d v="2024-09-09T00:00:00Z"/>
        <d v="2024-11-08T00:00:00Z"/>
        <d v="2024-01-14T00:00:00Z"/>
        <d v="2024-08-24T00:00:00Z"/>
        <d v="2024-12-16T00:00:00Z"/>
        <d v="2024-11-13T00:00:00Z"/>
        <d v="2024-07-06T00:00:00Z"/>
        <d v="2024-09-08T00:00:00Z"/>
        <d v="2024-04-12T00:00:00Z"/>
        <d v="2024-09-25T00:00:00Z"/>
        <d v="2024-04-03T00:00:00Z"/>
        <d v="2024-12-17T00:00:00Z"/>
        <d v="2024-09-30T00:00:00Z"/>
        <d v="2024-03-21T00:00:00Z"/>
        <d v="2024-04-04T00:00:00Z"/>
        <d v="2024-09-03T00:00:00Z"/>
        <d v="2024-09-10T00:00:00Z"/>
        <d v="2024-02-13T00:00:00Z"/>
        <d v="2024-08-09T00:00:00Z"/>
        <d v="2024-08-14T00:00:00Z"/>
        <d v="2024-11-11T00:00:00Z"/>
        <d v="2024-09-16T00:00:00Z"/>
        <d v="2024-11-19T00:00:00Z"/>
        <d v="2024-01-09T00:00:00Z"/>
        <d v="2024-04-07T00:00:00Z"/>
        <d v="2024-07-21T00:00:00Z"/>
        <d v="2024-04-15T00:00:00Z"/>
        <d v="2024-08-03T00:00:00Z"/>
        <d v="2024-11-12T00:00:00Z"/>
        <d v="2024-08-02T00:00:00Z"/>
        <d v="2024-11-04T00:00:00Z"/>
        <d v="2024-06-22T00:00:00Z"/>
        <d v="2024-01-21T00:00:00Z"/>
        <d v="2024-11-22T00:00:00Z"/>
        <d v="2024-01-16T00:00:00Z"/>
        <d v="2024-11-20T00:00:00Z"/>
        <d v="2024-10-07T00:00:00Z"/>
        <d v="2024-03-06T00:00:00Z"/>
        <d v="2024-07-20T00:00:00Z"/>
        <d v="2024-10-12T00:00:00Z"/>
        <d v="2024-05-19T00:00:00Z"/>
        <d v="2024-10-04T00:00:00Z"/>
        <d v="2024-09-26T00:00:00Z"/>
        <d v="2024-09-29T00:00:00Z"/>
        <d v="2024-10-11T00:00:00Z"/>
        <d v="2024-06-21T00:00:00Z"/>
        <d v="2024-02-06T00:00:00Z"/>
        <d v="2024-02-08T00:00:00Z"/>
        <d v="2024-07-31T00:00:00Z"/>
        <d v="2024-04-17T00:00:00Z"/>
        <d v="2024-07-25T00:00:00Z"/>
        <d v="2024-02-24T00:00:00Z"/>
        <d v="2024-01-23T00:00:00Z"/>
        <d v="2024-10-14T00:00:00Z"/>
        <d v="2024-04-27T00:00:00Z"/>
        <d v="2024-05-09T00:00:00Z"/>
        <d v="2024-06-06T00:00:00Z"/>
        <d v="2024-05-18T00:00:00Z"/>
        <d v="2024-11-16T00:00:00Z"/>
        <d v="2024-09-14T00:00:00Z"/>
        <d v="2024-02-19T00:00:00Z"/>
        <d v="2024-07-02T00:00:00Z"/>
        <d v="2024-04-05T00:00:00Z"/>
        <d v="2024-03-26T00:00:00Z"/>
        <d v="2024-08-23T00:00:00Z"/>
        <d v="2024-05-13T00:00:00Z"/>
        <d v="2024-08-07T00:00:00Z"/>
        <d v="2024-11-09T00:00:00Z"/>
        <d v="2024-06-02T00:00:00Z"/>
        <d v="2024-06-28T00:00:00Z"/>
        <d v="2024-04-26T00:00:00Z"/>
        <d v="2024-11-23T00:00:00Z"/>
        <d v="2024-02-28T00:00:00Z"/>
        <d v="2024-01-01T00:00:00Z"/>
        <d v="2024-05-01T00:00:00Z"/>
        <d v="2024-07-13T00:00:00Z"/>
        <d v="2024-10-25T00:00:00Z"/>
        <d v="2024-09-21T00:00:00Z"/>
        <d v="2024-07-04T00:00:00Z"/>
        <d v="2024-08-11T00:00:00Z"/>
        <d v="2024-02-16T00:00:00Z"/>
        <d v="2024-03-05T00:00:00Z"/>
        <d v="2024-09-13T00:00:00Z"/>
        <d v="2024-09-02T00:00:00Z"/>
        <d v="2024-06-03T00:00:00Z"/>
        <d v="2024-07-17T00:00:00Z"/>
        <d v="2024-07-22T00:00:00Z"/>
        <d v="2024-11-14T00:00:00Z"/>
        <d v="2024-02-07T00:00:00Z"/>
        <d v="2024-03-08T00:00:00Z"/>
        <d v="2024-09-28T00:00:00Z"/>
        <d v="2024-03-09T00:00:00Z"/>
        <d v="2024-10-28T00:00:00Z"/>
        <d v="2024-06-13T00:00:00Z"/>
        <d v="2024-07-19T00:00:00Z"/>
        <d v="2024-12-08T00:00:00Z"/>
        <d v="2024-12-29T00:00:00Z"/>
        <d v="2024-11-15T00:00:00Z"/>
        <d v="2024-10-22T00:00:00Z"/>
        <d v="2024-08-01T00:00:00Z"/>
        <d v="2024-08-04T00:00:00Z"/>
        <d v="2024-01-06T00:00:00Z"/>
        <d v="2024-03-12T00:00:00Z"/>
        <d v="2024-06-15T00:00:00Z"/>
        <d v="2024-08-29T00:00:00Z"/>
        <d v="2024-12-03T00:00:00Z"/>
        <d v="2024-01-10T00:00:00Z"/>
        <d v="2024-08-13T00:00:00Z"/>
        <d v="2024-07-24T00:00:00Z"/>
        <d v="2024-04-30T00:00:00Z"/>
        <d v="2024-05-24T00:00:00Z"/>
      </sharedItems>
    </cacheField>
    <cacheField name="Product IDa" numFmtId="0">
      <sharedItems>
        <s v="P0011"/>
        <s v="P0013"/>
        <s v="P0035"/>
        <s v="P0049"/>
        <s v="P0015"/>
        <s v="P0034"/>
        <s v="P0050"/>
        <s v="P0001"/>
        <s v="P0023"/>
        <s v="P0032"/>
        <s v="P0046"/>
        <s v="P0028"/>
        <s v="P0047"/>
        <s v="P0039"/>
        <s v="P0012"/>
        <s v="P0017"/>
        <s v="P0031"/>
        <s v="P0018"/>
        <s v="P0007"/>
        <s v="P0024"/>
        <s v="P0038"/>
        <s v="P0021"/>
        <s v="P0041"/>
        <s v="P0044"/>
        <s v="P0002"/>
        <s v="P0026"/>
        <s v="P0022"/>
        <s v="P0006"/>
        <s v="P0025"/>
        <s v="P0045"/>
        <s v="P0040"/>
        <s v="P0037"/>
        <s v="P0029"/>
        <s v="P0027"/>
        <s v="P0014"/>
        <s v="P0009"/>
        <s v="P0019"/>
        <s v="P0016"/>
        <s v="P0030"/>
        <s v="P0004"/>
        <s v="P0005"/>
        <s v="P0036"/>
        <s v="P0042"/>
        <s v="P0010"/>
        <s v="P0008"/>
        <s v="P0003"/>
        <s v="P0033"/>
        <s v="P0020"/>
        <s v="P0048"/>
        <s v="P0043"/>
      </sharedItems>
    </cacheField>
    <cacheField name="Product Name" numFmtId="0">
      <sharedItems>
        <s v="Product_21"/>
        <s v="Product_36"/>
        <s v="Product_15"/>
        <s v="Product_34"/>
        <s v="Product_24"/>
        <s v="Product_48"/>
        <s v="Product_46"/>
        <s v="Product_40"/>
        <s v="Product_35"/>
        <s v="Product_26"/>
        <s v="Product_47"/>
        <s v="Product_27"/>
        <s v="Product_45"/>
        <s v="Product_11"/>
        <s v="Product_8"/>
        <s v="Product_3"/>
        <s v="Product_37"/>
        <s v="Product_18"/>
        <s v="Product_49"/>
        <s v="Product_17"/>
        <s v="Product_30"/>
        <s v="Product_44"/>
        <s v="Product_14"/>
        <s v="Product_29"/>
        <s v="Product_39"/>
        <s v="Product_38"/>
        <s v="Product_25"/>
        <s v="Product_28"/>
        <s v="Product_43"/>
        <s v="Product_9"/>
        <s v="Product_2"/>
        <s v="Product_33"/>
        <s v="Product_22"/>
        <s v="Product_10"/>
        <s v="Product_20"/>
        <s v="Product_7"/>
        <s v="Product_23"/>
        <s v="Product_1"/>
        <s v="Product_42"/>
        <s v="Product_19"/>
        <s v="Product_12"/>
        <s v="Product_16"/>
        <s v="Product_4"/>
        <s v="Product_13"/>
        <s v="Product_5"/>
        <s v="Product_31"/>
        <s v="Product_41"/>
        <s v="Product_50"/>
        <s v="Product_6"/>
        <s v="Product_32"/>
      </sharedItems>
    </cacheField>
    <cacheField name="Category" numFmtId="0">
      <sharedItems>
        <s v="Books"/>
        <s v="Clothing"/>
        <s v="Electronics"/>
        <s v="Furniture"/>
        <s v="Toys"/>
      </sharedItems>
    </cacheField>
    <cacheField name="Region" numFmtId="0">
      <sharedItems>
        <s v="North"/>
        <s v="West"/>
        <s v="East"/>
        <s v="South"/>
      </sharedItems>
    </cacheField>
    <cacheField name="Quantity Sold" numFmtId="0">
      <sharedItems containsSemiMixedTypes="0" containsString="0" containsNumber="1" containsInteger="1">
        <n v="48.0"/>
        <n v="45.0"/>
        <n v="41.0"/>
        <n v="46.0"/>
        <n v="43.0"/>
        <n v="37.0"/>
        <n v="49.0"/>
        <n v="35.0"/>
        <n v="38.0"/>
        <n v="29.0"/>
        <n v="39.0"/>
        <n v="40.0"/>
        <n v="31.0"/>
        <n v="24.0"/>
        <n v="47.0"/>
        <n v="23.0"/>
        <n v="21.0"/>
        <n v="42.0"/>
        <n v="36.0"/>
        <n v="33.0"/>
        <n v="44.0"/>
        <n v="19.0"/>
        <n v="27.0"/>
        <n v="30.0"/>
        <n v="17.0"/>
        <n v="34.0"/>
        <n v="20.0"/>
        <n v="15.0"/>
        <n v="32.0"/>
        <n v="13.0"/>
        <n v="18.0"/>
        <n v="25.0"/>
        <n v="9.0"/>
        <n v="8.0"/>
        <n v="16.0"/>
        <n v="10.0"/>
        <n v="4.0"/>
        <n v="28.0"/>
        <n v="7.0"/>
        <n v="11.0"/>
        <n v="3.0"/>
        <n v="5.0"/>
        <n v="12.0"/>
        <n v="6.0"/>
        <n v="2.0"/>
        <n v="14.0"/>
        <n v="26.0"/>
        <n v="22.0"/>
        <n v="1.0"/>
      </sharedItems>
    </cacheField>
    <cacheField name="Unit Price" numFmtId="164">
      <sharedItems containsSemiMixedTypes="0" containsString="0" containsNumber="1">
        <n v="439.85"/>
        <n v="459.92"/>
        <n v="455.6"/>
        <n v="397.93"/>
        <n v="410.92"/>
        <n v="432.81"/>
        <n v="306.0"/>
        <n v="411.44"/>
        <n v="310.32"/>
        <n v="367.82"/>
        <n v="473.85"/>
        <n v="335.99"/>
        <n v="314.46"/>
        <n v="381.63"/>
        <n v="486.66"/>
        <n v="242.4"/>
        <n v="236.8"/>
        <n v="450.44"/>
        <n v="491.08"/>
        <n v="419.39"/>
        <n v="234.65"/>
        <n v="271.01"/>
        <n v="283.33"/>
        <n v="277.1"/>
        <n v="260.72"/>
        <n v="204.43"/>
        <n v="236.25"/>
        <n v="423.43"/>
        <n v="284.0"/>
        <n v="238.64"/>
        <n v="205.69"/>
        <n v="184.53"/>
        <n v="220.15"/>
        <n v="179.5"/>
        <n v="163.47"/>
        <n v="416.5"/>
        <n v="270.92"/>
        <n v="242.26"/>
        <n v="414.76"/>
        <n v="201.46"/>
        <n v="270.64"/>
        <n v="130.98"/>
        <n v="125.17"/>
        <n v="299.24"/>
        <n v="396.51"/>
        <n v="163.89"/>
        <n v="177.0"/>
        <n v="428.53"/>
        <n v="285.38"/>
        <n v="368.1"/>
        <n v="127.04"/>
        <n v="84.28"/>
        <n v="276.98"/>
        <n v="143.07"/>
        <n v="82.51"/>
        <n v="393.37"/>
        <n v="207.91"/>
        <n v="418.33"/>
        <n v="202.79"/>
        <n v="136.5"/>
        <n v="377.43"/>
        <n v="171.9"/>
        <n v="103.68"/>
        <n v="76.54"/>
        <n v="66.71"/>
        <n v="117.04"/>
        <n v="92.01"/>
        <n v="244.74"/>
        <n v="195.67"/>
        <n v="488.95"/>
        <n v="121.96"/>
        <n v="67.65"/>
        <n v="270.23"/>
        <n v="176.79"/>
        <n v="58.66"/>
        <n v="56.13"/>
        <n v="146.13"/>
        <n v="90.97"/>
        <n v="332.82"/>
        <n v="120.88"/>
        <n v="45.61"/>
        <n v="77.39"/>
        <n v="120.91"/>
        <n v="361.61"/>
        <n v="115.87"/>
        <n v="31.75"/>
        <n v="22.32"/>
        <n v="178.39"/>
        <n v="16.03"/>
        <n v="152.39"/>
        <n v="55.58"/>
        <n v="41.7"/>
        <n v="79.07"/>
        <n v="92.85"/>
        <n v="72.71"/>
        <n v="11.43"/>
        <n v="168.28"/>
        <n v="51.35"/>
        <n v="455.97"/>
        <n v="372.25"/>
        <n v="449.62"/>
        <n v="423.95"/>
        <n v="395.69"/>
        <n v="405.04"/>
        <n v="411.98"/>
        <n v="373.08"/>
        <n v="435.59"/>
        <n v="497.48"/>
        <n v="372.44"/>
        <n v="456.23"/>
        <n v="303.42"/>
        <n v="368.99"/>
        <n v="270.81"/>
        <n v="310.75"/>
        <n v="331.51"/>
        <n v="284.49"/>
        <n v="313.65"/>
        <n v="368.9"/>
        <n v="358.33"/>
        <n v="215.86"/>
        <n v="277.24"/>
        <n v="395.51"/>
        <n v="258.46"/>
        <n v="454.62"/>
        <n v="216.51"/>
        <n v="199.08"/>
        <n v="345.04"/>
        <n v="245.64"/>
        <n v="392.3"/>
        <n v="382.08"/>
        <n v="176.49"/>
        <n v="155.4"/>
        <n v="270.35"/>
        <n v="269.7"/>
        <n v="212.93"/>
        <n v="267.65"/>
        <n v="486.99"/>
        <n v="124.05"/>
        <n v="149.6"/>
        <n v="161.26"/>
        <n v="263.45"/>
        <n v="323.41"/>
        <n v="299.53"/>
        <n v="379.51"/>
        <n v="405.93"/>
        <n v="199.82"/>
        <n v="145.1"/>
        <n v="117.91"/>
        <n v="362.03"/>
        <n v="135.19"/>
        <n v="86.63"/>
        <n v="494.62"/>
        <n v="94.21"/>
        <n v="275.84"/>
        <n v="420.69"/>
        <n v="175.05"/>
        <n v="229.33"/>
        <n v="321.19"/>
        <n v="494.32"/>
        <n v="432.37"/>
        <n v="226.13"/>
        <n v="201.04"/>
        <n v="240.17"/>
        <n v="141.79"/>
        <n v="148.39"/>
        <n v="157.24"/>
        <n v="115.61"/>
        <n v="228.17"/>
        <n v="99.68"/>
        <n v="365.34"/>
        <n v="445.93"/>
        <n v="210.07"/>
        <n v="397.94"/>
        <n v="47.77"/>
        <n v="69.99"/>
        <n v="163.05"/>
        <n v="287.91"/>
        <n v="64.27"/>
        <n v="41.6"/>
        <n v="52.35"/>
        <n v="31.94"/>
        <n v="83.76"/>
        <n v="124.75"/>
        <n v="25.16"/>
        <n v="24.54"/>
        <n v="350.28"/>
        <n v="50.28"/>
        <n v="231.33"/>
        <n v="74.86"/>
        <n v="25.25"/>
        <n v="121.1"/>
        <n v="53.53"/>
        <n v="11.87"/>
        <n v="23.32"/>
        <n v="499.86"/>
        <n v="489.25"/>
        <n v="446.83"/>
        <n v="485.68"/>
        <n v="473.86"/>
        <n v="411.81"/>
        <n v="402.17"/>
        <n v="375.47"/>
        <n v="469.3"/>
        <n v="413.25"/>
        <n v="363.48"/>
        <n v="371.65"/>
        <n v="442.31"/>
        <n v="341.45"/>
        <n v="381.17"/>
        <n v="279.3"/>
        <n v="383.95"/>
        <n v="316.83"/>
        <n v="437.35"/>
        <n v="429.87"/>
        <n v="302.2"/>
        <n v="477.48"/>
        <n v="495.72"/>
        <n v="490.09"/>
        <n v="489.98"/>
        <n v="371.41"/>
        <n v="247.83"/>
        <n v="410.17"/>
        <n v="220.03"/>
        <n v="463.56"/>
        <n v="208.08"/>
        <n v="340.56"/>
        <n v="253.66"/>
        <n v="240.12"/>
        <n v="276.97"/>
        <n v="237.57"/>
        <n v="319.27"/>
        <n v="425.1"/>
        <n v="230.56"/>
        <n v="230.73"/>
        <n v="341.92"/>
        <n v="188.21"/>
        <n v="139.02"/>
        <n v="134.45"/>
        <n v="395.98"/>
        <n v="280.73"/>
        <n v="427.4"/>
        <n v="338.76"/>
        <n v="196.99"/>
        <n v="410.21"/>
        <n v="278.93"/>
        <n v="209.42"/>
        <n v="244.16"/>
        <n v="111.58"/>
        <n v="264.89"/>
        <n v="416.22"/>
        <n v="203.76"/>
        <n v="121.43"/>
        <n v="230.42"/>
        <n v="484.2"/>
        <n v="149.44"/>
        <n v="449.51"/>
        <n v="85.62"/>
        <n v="129.73"/>
        <n v="73.14"/>
        <n v="117.07"/>
        <n v="62.11"/>
        <n v="194.69"/>
        <n v="101.49"/>
        <n v="57.81"/>
        <n v="120.52"/>
        <n v="133.63"/>
        <n v="72.45"/>
        <n v="212.25"/>
        <n v="422.44"/>
        <n v="184.77"/>
        <n v="224.88"/>
        <n v="115.88"/>
        <n v="462.09"/>
        <n v="55.22"/>
        <n v="32.79"/>
        <n v="442.25"/>
        <n v="310.6"/>
        <n v="73.61"/>
        <n v="38.07"/>
        <n v="28.61"/>
        <n v="452.92"/>
        <n v="184.43"/>
        <n v="236.11"/>
        <n v="29.87"/>
        <n v="31.98"/>
        <n v="112.78"/>
        <n v="68.92"/>
        <n v="11.03"/>
        <n v="120.81"/>
        <n v="27.78"/>
        <n v="91.89"/>
        <n v="495.95"/>
        <n v="483.46"/>
        <n v="428.01"/>
        <n v="454.4"/>
        <n v="451.64"/>
        <n v="423.52"/>
        <n v="396.69"/>
        <n v="389.03"/>
        <n v="494.15"/>
        <n v="334.71"/>
        <n v="424.99"/>
        <n v="432.25"/>
        <n v="317.84"/>
        <n v="326.59"/>
        <n v="415.14"/>
        <n v="350.49"/>
        <n v="465.42"/>
        <n v="414.02"/>
        <n v="478.35"/>
        <n v="377.15"/>
        <n v="437.08"/>
        <n v="356.77"/>
        <n v="326.41"/>
        <n v="303.08"/>
        <n v="388.21"/>
        <n v="395.62"/>
        <n v="369.94"/>
        <n v="229.26"/>
        <n v="410.19"/>
        <n v="227.62"/>
        <n v="191.49"/>
        <n v="474.05"/>
        <n v="382.03"/>
        <n v="291.64"/>
        <n v="453.63"/>
        <n v="328.88"/>
        <n v="346.56"/>
        <n v="484.0"/>
        <n v="283.41"/>
        <n v="200.98"/>
        <n v="229.94"/>
        <n v="241.31"/>
        <n v="214.82"/>
        <n v="241.72"/>
        <n v="403.15"/>
        <n v="300.58"/>
        <n v="420.89"/>
        <n v="149.08"/>
        <n v="191.89"/>
        <n v="135.78"/>
        <n v="155.28"/>
        <n v="284.25"/>
        <n v="278.68"/>
        <n v="252.3"/>
        <n v="82.06"/>
        <n v="103.72"/>
        <n v="452.77"/>
        <n v="183.2"/>
        <n v="220.3"/>
        <n v="145.05"/>
        <n v="78.05"/>
        <n v="145.46"/>
        <n v="92.49"/>
        <n v="91.16"/>
        <n v="166.64"/>
        <n v="193.65"/>
        <n v="205.43"/>
        <n v="58.45"/>
        <n v="112.34"/>
        <n v="138.71"/>
        <n v="90.95"/>
        <n v="43.02"/>
        <n v="295.66"/>
        <n v="55.77"/>
        <n v="65.34"/>
        <n v="141.39"/>
        <n v="326.76"/>
        <n v="73.72"/>
        <n v="92.74"/>
        <n v="34.42"/>
        <n v="29.49"/>
        <n v="445.14"/>
        <n v="43.49"/>
        <n v="56.08"/>
        <n v="256.06"/>
        <n v="53.22"/>
        <n v="105.85"/>
        <n v="26.36"/>
        <n v="365.33"/>
        <n v="48.03"/>
        <n v="38.96"/>
        <n v="148.55"/>
        <n v="24.39"/>
        <n v="13.29"/>
        <n v="43.57"/>
        <n v="141.21"/>
        <n v="18.79"/>
        <n v="91.36"/>
        <n v="175.75"/>
        <n v="303.36"/>
        <n v="149.79"/>
        <n v="212.21"/>
        <n v="32.6"/>
        <n v="74.36"/>
        <n v="13.44"/>
        <n v="441.11"/>
        <n v="427.75"/>
        <n v="438.37"/>
        <n v="417.04"/>
        <n v="486.29"/>
        <n v="490.45"/>
        <n v="434.53"/>
        <n v="490.25"/>
        <n v="315.03"/>
        <n v="492.08"/>
        <n v="307.37"/>
        <n v="485.66"/>
        <n v="344.02"/>
        <n v="401.31"/>
        <n v="303.57"/>
        <n v="302.03"/>
        <n v="498.57"/>
        <n v="362.35"/>
        <n v="439.86"/>
        <n v="355.95"/>
        <n v="322.56"/>
        <n v="329.32"/>
        <n v="290.94"/>
        <n v="249.3"/>
        <n v="367.63"/>
        <n v="441.13"/>
        <n v="333.22"/>
        <n v="241.76"/>
        <n v="324.91"/>
        <n v="195.96"/>
        <n v="294.31"/>
        <n v="292.85"/>
        <n v="421.34"/>
        <n v="335.45"/>
        <n v="372.47"/>
        <n v="383.33"/>
        <n v="187.92"/>
        <n v="487.67"/>
        <n v="382.2"/>
        <n v="270.48"/>
        <n v="223.4"/>
        <n v="405.62"/>
        <n v="357.42"/>
        <n v="163.45"/>
        <n v="164.44"/>
        <n v="273.13"/>
        <n v="176.8"/>
        <n v="126.02"/>
        <n v="186.59"/>
        <n v="474.57"/>
        <n v="235.48"/>
        <n v="105.96"/>
        <n v="192.25"/>
        <n v="399.05"/>
        <n v="249.05"/>
        <n v="340.96"/>
        <n v="401.19"/>
        <n v="398.34"/>
        <n v="362.8"/>
        <n v="451.16"/>
        <n v="93.59"/>
        <n v="198.28"/>
        <n v="223.24"/>
        <n v="267.46"/>
        <n v="207.95"/>
        <n v="415.66"/>
        <n v="90.76"/>
        <n v="315.97"/>
        <n v="81.03"/>
        <n v="164.31"/>
        <n v="167.33"/>
        <n v="267.37"/>
        <n v="134.62"/>
        <n v="204.72"/>
        <n v="202.56"/>
        <n v="352.66"/>
        <n v="293.84"/>
        <n v="74.53"/>
        <n v="71.86"/>
        <n v="59.62"/>
        <n v="120.36"/>
        <n v="258.65"/>
        <n v="64.85"/>
        <n v="169.65"/>
        <n v="191.33"/>
        <n v="377.86"/>
        <n v="34.25"/>
        <n v="331.09"/>
        <n v="96.81"/>
        <n v="31.85"/>
        <n v="26.0"/>
        <n v="89.19"/>
        <n v="23.44"/>
        <n v="230.79"/>
        <n v="18.82"/>
        <n v="16.57"/>
        <n v="20.8"/>
        <n v="46.38"/>
        <n v="275.85"/>
        <n v="52.72"/>
        <n v="195.72"/>
        <n v="10.09"/>
        <n v="61.58"/>
      </sharedItems>
    </cacheField>
    <cacheField name="Total Sales" numFmtId="164">
      <sharedItems containsSemiMixedTypes="0" containsString="0" containsNumber="1">
        <n v="21112.8"/>
        <n v="20696.4"/>
        <n v="18679.6"/>
        <n v="18304.78"/>
        <n v="17669.56"/>
        <n v="16013.97"/>
        <n v="14994.0"/>
        <n v="14400.4"/>
        <n v="14274.72"/>
        <n v="13977.16"/>
        <n v="13741.65"/>
        <n v="13103.61"/>
        <n v="12578.4"/>
        <n v="11830.53"/>
        <n v="11679.84"/>
        <n v="11392.8"/>
        <n v="10892.8"/>
        <n v="10360.12"/>
        <n v="10312.68"/>
        <n v="10065.36"/>
        <n v="9855.300000000001"/>
        <n v="9756.36"/>
        <n v="9349.89"/>
        <n v="9144.300000000001"/>
        <n v="9125.2"/>
        <n v="8994.92"/>
        <n v="8977.5"/>
        <n v="8892.03"/>
        <n v="8804.0"/>
        <n v="8591.039999999999"/>
        <n v="8433.289999999999"/>
        <n v="8303.85"/>
        <n v="8145.55"/>
        <n v="8077.5"/>
        <n v="8010.03"/>
        <n v="7913.5"/>
        <n v="7314.84"/>
        <n v="7267.799999999999"/>
        <n v="7050.92"/>
        <n v="6849.64"/>
        <n v="6495.36"/>
        <n v="6156.059999999999"/>
        <n v="6008.16"/>
        <n v="5984.8"/>
        <n v="5947.65"/>
        <n v="5900.039999999999"/>
        <n v="5664.0"/>
        <n v="5570.889999999999"/>
        <n v="5136.84"/>
        <n v="4785.3"/>
        <n v="4446.400000000001"/>
        <n v="3792.6"/>
        <n v="3600.74"/>
        <n v="3576.75"/>
        <n v="3547.93"/>
        <n v="3540.33"/>
        <n v="3534.47"/>
        <n v="3346.64"/>
        <n v="3244.64"/>
        <n v="3139.5"/>
        <n v="3019.44"/>
        <n v="2922.3"/>
        <n v="2799.36"/>
        <n v="2602.36"/>
        <n v="2334.85"/>
        <n v="2223.76"/>
        <n v="2208.24"/>
        <n v="1957.92"/>
        <n v="1956.7"/>
        <n v="1955.8"/>
        <n v="1951.36"/>
        <n v="1894.2"/>
        <n v="1891.61"/>
        <n v="1767.9"/>
        <n v="1759.8"/>
        <n v="1740.03"/>
        <n v="1607.43"/>
        <n v="1364.55"/>
        <n v="1331.28"/>
        <n v="1329.68"/>
        <n v="1322.69"/>
        <n v="1238.24"/>
        <n v="1209.1"/>
        <n v="1084.83"/>
        <n v="1042.83"/>
        <n v="1016.0"/>
        <n v="892.8"/>
        <n v="891.9499999999999"/>
        <n v="753.4100000000001"/>
        <n v="609.56"/>
        <n v="555.8"/>
        <n v="500.4"/>
        <n v="474.42"/>
        <n v="464.25"/>
        <n v="436.26"/>
        <n v="365.76"/>
        <n v="336.56"/>
        <n v="102.7"/>
        <n v="21886.56"/>
        <n v="18240.25"/>
        <n v="17984.8"/>
        <n v="17805.9"/>
        <n v="17014.67"/>
        <n v="17011.68"/>
        <n v="16067.22"/>
        <n v="16042.44"/>
        <n v="15681.24"/>
        <n v="15421.88"/>
        <n v="14897.6"/>
        <n v="14599.36"/>
        <n v="14260.74"/>
        <n v="14021.62"/>
        <n v="13269.69"/>
        <n v="12740.75"/>
        <n v="12597.38"/>
        <n v="12233.07"/>
        <n v="11918.7"/>
        <n v="11067.0"/>
        <n v="10749.9"/>
        <n v="10361.28"/>
        <n v="9980.64"/>
        <n v="9887.75"/>
        <n v="9563.019999999999"/>
        <n v="9547.02"/>
        <n v="9309.93"/>
        <n v="9157.68"/>
        <n v="8626.0"/>
        <n v="8351.76"/>
        <n v="8238.300000000001"/>
        <n v="7259.52"/>
        <n v="6883.110000000001"/>
        <n v="6837.6"/>
        <n v="6758.750000000001"/>
        <n v="6742.5"/>
        <n v="6600.83"/>
        <n v="6423.599999999999"/>
        <n v="6330.87"/>
        <n v="6078.45"/>
        <n v="5984.0"/>
        <n v="5644.099999999999"/>
        <n v="5532.45"/>
        <n v="5497.97"/>
        <n v="5391.539999999999"/>
        <n v="5313.139999999999"/>
        <n v="5277.09"/>
        <n v="5195.32"/>
        <n v="5078.5"/>
        <n v="4834.309999999999"/>
        <n v="4706.389999999999"/>
        <n v="4326.08"/>
        <n v="4071.61"/>
        <n v="3956.96"/>
        <n v="3956.82"/>
        <n v="3861.76"/>
        <n v="3786.21"/>
        <n v="3676.05"/>
        <n v="3669.28"/>
        <n v="3533.09"/>
        <n v="3460.24"/>
        <n v="3458.96"/>
        <n v="3391.95"/>
        <n v="3015.6"/>
        <n v="2882.04"/>
        <n v="2835.8"/>
        <n v="2819.41"/>
        <n v="2515.84"/>
        <n v="2427.81"/>
        <n v="2281.7"/>
        <n v="1993.6"/>
        <n v="1826.7"/>
        <n v="1783.72"/>
        <n v="1680.56"/>
        <n v="1591.76"/>
        <n v="1576.41"/>
        <n v="1539.78"/>
        <n v="1467.45"/>
        <n v="1439.55"/>
        <n v="1349.67"/>
        <n v="1331.2"/>
        <n v="1256.4"/>
        <n v="1213.72"/>
        <n v="1172.64"/>
        <n v="1122.75"/>
        <n v="905.76"/>
        <n v="711.66"/>
        <n v="700.56"/>
        <n v="653.64"/>
        <n v="462.66"/>
        <n v="449.16"/>
        <n v="328.25"/>
        <n v="121.1"/>
        <n v="107.06"/>
        <n v="106.83"/>
        <n v="23.32"/>
        <n v="23493.42"/>
        <n v="22016.25"/>
        <n v="19660.52"/>
        <n v="19427.2"/>
        <n v="18954.4"/>
        <n v="18943.26"/>
        <n v="17695.48"/>
        <n v="17271.62"/>
        <n v="16894.8"/>
        <n v="16116.75"/>
        <n v="15629.64"/>
        <n v="14122.7"/>
        <n v="13711.61"/>
        <n v="13658.0"/>
        <n v="13340.95"/>
        <n v="13127.1"/>
        <n v="13054.3"/>
        <n v="12673.2"/>
        <n v="12245.8"/>
        <n v="11606.49"/>
        <n v="11181.4"/>
        <n v="10504.56"/>
        <n v="10410.12"/>
        <n v="10291.89"/>
        <n v="10289.58"/>
        <n v="9285.25"/>
        <n v="9169.710000000001"/>
        <n v="9023.74"/>
        <n v="9021.23"/>
        <n v="8807.64"/>
        <n v="8739.36"/>
        <n v="8173.440000000001"/>
        <n v="8117.12"/>
        <n v="7683.84"/>
        <n v="7478.190000000001"/>
        <n v="7364.67"/>
        <n v="7343.209999999999"/>
        <n v="7226.700000000001"/>
        <n v="7147.36"/>
        <n v="6921.9"/>
        <n v="6838.400000000001"/>
        <n v="6775.56"/>
        <n v="5977.860000000001"/>
        <n v="5647.68"/>
        <n v="5646.9"/>
        <n v="5543.72"/>
        <n v="5333.870000000001"/>
        <n v="5128.799999999999"/>
        <n v="5081.4"/>
        <n v="4530.77"/>
        <n v="4512.309999999999"/>
        <n v="4462.88"/>
        <n v="4397.82"/>
        <n v="4394.88"/>
        <n v="4351.62"/>
        <n v="4238.24"/>
        <n v="4162.200000000001"/>
        <n v="3871.44"/>
        <n v="3764.33"/>
        <n v="3456.3"/>
        <n v="3389.4"/>
        <n v="3287.68"/>
        <n v="3146.57"/>
        <n v="2739.84"/>
        <n v="2724.33"/>
        <n v="2706.18"/>
        <n v="2692.61"/>
        <n v="2546.51"/>
        <n v="2336.28"/>
        <n v="2334.27"/>
        <n v="1965.54"/>
        <n v="1928.32"/>
        <n v="1870.82"/>
        <n v="1738.8"/>
        <n v="1698.0"/>
        <n v="1689.76"/>
        <n v="1662.93"/>
        <n v="1574.16"/>
        <n v="1506.44"/>
        <n v="1386.27"/>
        <n v="1380.5"/>
        <n v="1377.18"/>
        <n v="1326.75"/>
        <n v="1242.4"/>
        <n v="1104.15"/>
        <n v="1027.89"/>
        <n v="1001.35"/>
        <n v="905.84"/>
        <n v="737.72"/>
        <n v="708.33"/>
        <n v="687.01"/>
        <n v="575.64"/>
        <n v="563.9"/>
        <n v="482.44"/>
        <n v="363.99"/>
        <n v="362.43"/>
        <n v="166.68"/>
        <n v="91.89"/>
        <n v="23805.6"/>
        <n v="21755.7"/>
        <n v="20972.49"/>
        <n v="20448.0"/>
        <n v="20323.8"/>
        <n v="19481.92"/>
        <n v="19437.81"/>
        <n v="19062.47"/>
        <n v="18283.55"/>
        <n v="15731.37"/>
        <n v="14874.65"/>
        <n v="14696.5"/>
        <n v="14620.64"/>
        <n v="14369.96"/>
        <n v="13699.62"/>
        <n v="13669.11"/>
        <n v="13497.18"/>
        <n v="13248.64"/>
        <n v="12915.45"/>
        <n v="12823.1"/>
        <n v="12675.32"/>
        <n v="12486.95"/>
        <n v="12077.17"/>
        <n v="11820.12"/>
        <n v="11646.3"/>
        <n v="9890.5"/>
        <n v="9618.44"/>
        <n v="9399.66"/>
        <n v="9024.18"/>
        <n v="8649.56"/>
        <n v="8617.050000000001"/>
        <n v="8532.9"/>
        <n v="8404.66"/>
        <n v="8165.92"/>
        <n v="8165.34"/>
        <n v="7893.12"/>
        <n v="7277.76"/>
        <n v="6776.0"/>
        <n v="6518.43"/>
        <n v="6431.36"/>
        <n v="6208.38"/>
        <n v="5550.13"/>
        <n v="5370.5"/>
        <n v="5317.84"/>
        <n v="5240.95"/>
        <n v="5109.86"/>
        <n v="4629.79"/>
        <n v="4472.400000000001"/>
        <n v="4221.58"/>
        <n v="4073.4"/>
        <n v="4037.28"/>
        <n v="3979.5"/>
        <n v="3901.52"/>
        <n v="3784.5"/>
        <n v="3774.76"/>
        <n v="3630.2"/>
        <n v="3622.16"/>
        <n v="3480.8"/>
        <n v="3304.5"/>
        <n v="3191.1"/>
        <n v="3122.0"/>
        <n v="3054.66"/>
        <n v="2589.72"/>
        <n v="2370.16"/>
        <n v="2332.96"/>
        <n v="2323.8"/>
        <n v="2259.73"/>
        <n v="2162.65"/>
        <n v="2022.12"/>
        <n v="1941.94"/>
        <n v="1909.95"/>
        <n v="1806.84"/>
        <n v="1773.96"/>
        <n v="1728.87"/>
        <n v="1698.84"/>
        <n v="1696.68"/>
        <n v="1633.8"/>
        <n v="1621.84"/>
        <n v="1576.58"/>
        <n v="1548.9"/>
        <n v="1356.54"/>
        <n v="1335.42"/>
        <n v="1217.72"/>
        <n v="1065.52"/>
        <n v="1024.24"/>
        <n v="1011.18"/>
        <n v="952.65"/>
        <n v="764.4399999999999"/>
        <n v="730.66"/>
        <n v="672.4200000000001"/>
        <n v="662.32"/>
        <n v="594.2"/>
        <n v="560.97"/>
        <n v="505.02"/>
        <n v="479.27"/>
        <n v="423.63"/>
        <n v="375.8"/>
        <n v="365.44"/>
        <n v="351.5"/>
        <n v="303.36"/>
        <n v="299.58"/>
        <n v="212.21"/>
        <n v="163.0"/>
        <n v="74.36"/>
        <n v="26.88"/>
        <n v="21614.39"/>
        <n v="20959.75"/>
        <n v="19726.65"/>
        <n v="19600.88"/>
        <n v="17992.73"/>
        <n v="17656.2"/>
        <n v="17381.2"/>
        <n v="16178.25"/>
        <n v="15436.47"/>
        <n v="14762.4"/>
        <n v="14753.76"/>
        <n v="14569.8"/>
        <n v="14104.82"/>
        <n v="14045.85"/>
        <n v="13660.65"/>
        <n v="13591.35"/>
        <n v="13461.39"/>
        <n v="12319.9"/>
        <n v="12316.08"/>
        <n v="11746.35"/>
        <n v="10967.04"/>
        <n v="10538.24"/>
        <n v="10473.84"/>
        <n v="10221.3"/>
        <n v="9926.01"/>
        <n v="9704.86"/>
        <n v="9663.380000000001"/>
        <n v="9428.64"/>
        <n v="9097.480000000001"/>
        <n v="8622.24"/>
        <n v="8534.99"/>
        <n v="8492.650000000001"/>
        <n v="8426.8"/>
        <n v="8386.25"/>
        <n v="8194.34"/>
        <n v="8049.929999999999"/>
        <n v="7328.879999999999"/>
        <n v="7315.05"/>
        <n v="6879.599999999999"/>
        <n v="6762.0"/>
        <n v="6478.6"/>
        <n v="6084.3"/>
        <n v="6076.14"/>
        <n v="6047.65"/>
        <n v="5755.4"/>
        <n v="5735.73"/>
        <n v="5480.8"/>
        <n v="5292.84"/>
        <n v="5224.52"/>
        <n v="5220.27"/>
        <n v="4945.08"/>
        <n v="4874.16"/>
        <n v="4806.25"/>
        <n v="4788.6"/>
        <n v="4731.95"/>
        <n v="4432.48"/>
        <n v="4011.9"/>
        <n v="3983.4"/>
        <n v="3628.0"/>
        <n v="3609.28"/>
        <n v="3182.06"/>
        <n v="3172.48"/>
        <n v="3125.36"/>
        <n v="2942.06"/>
        <n v="2911.3"/>
        <n v="2909.62"/>
        <n v="2904.32"/>
        <n v="2843.73"/>
        <n v="2836.05"/>
        <n v="2793.27"/>
        <n v="2677.28"/>
        <n v="2673.7"/>
        <n v="2288.54"/>
        <n v="2251.92"/>
        <n v="2025.6"/>
        <n v="1763.3"/>
        <n v="1763.04"/>
        <n v="1341.54"/>
        <n v="1293.48"/>
        <n v="1192.4"/>
        <n v="1083.24"/>
        <n v="1034.6"/>
        <n v="972.7499999999999"/>
        <n v="848.25"/>
        <n v="765.32"/>
        <n v="755.72"/>
        <n v="719.25"/>
        <n v="662.18"/>
        <n v="580.86"/>
        <n v="573.3000000000001"/>
        <n v="546.0"/>
        <n v="535.14"/>
        <n v="468.8"/>
        <n v="461.58"/>
        <n v="432.86"/>
        <n v="430.82"/>
        <n v="374.4"/>
        <n v="371.04"/>
        <n v="275.85"/>
        <n v="210.88"/>
        <n v="195.72"/>
        <n v="191.71"/>
        <n v="184.74"/>
      </sharedItems>
    </cacheField>
    <cacheField name="Customer Name" numFmtId="0">
      <sharedItems>
        <s v=" tom   "/>
        <s v=" alex   "/>
        <s v=" john   "/>
        <s v=" sara   "/>
        <s v=" maria   "/>
      </sharedItems>
    </cacheField>
    <cacheField name="Cleaned Name" numFmtId="0">
      <sharedItems>
        <s v="Tom"/>
        <s v="Alex"/>
        <s v="John"/>
        <s v="Sara"/>
        <s v="Maria"/>
      </sharedItems>
    </cacheField>
    <cacheField name="18%" numFmtId="0">
      <sharedItems containsString="0" containsBlank="1">
        <m/>
      </sharedItems>
    </cacheField>
    <cacheField name="Price After Tax" numFmtId="164">
      <sharedItems containsSemiMixedTypes="0" containsString="0" containsNumber="1">
        <n v="519.023"/>
        <n v="542.7056"/>
        <n v="537.608"/>
        <n v="469.5574"/>
        <n v="484.8856"/>
        <n v="510.7158"/>
        <n v="361.08"/>
        <n v="485.4992"/>
        <n v="366.1776"/>
        <n v="434.02759999999995"/>
        <n v="559.143"/>
        <n v="396.46819999999997"/>
        <n v="371.0628"/>
        <n v="450.3234"/>
        <n v="574.2588"/>
        <n v="286.032"/>
        <n v="279.424"/>
        <n v="531.5192"/>
        <n v="579.4744"/>
        <n v="494.88019999999995"/>
        <n v="276.887"/>
        <n v="319.79179999999997"/>
        <n v="334.32939999999996"/>
        <n v="326.978"/>
        <n v="307.6496"/>
        <n v="241.2274"/>
        <n v="278.775"/>
        <n v="499.6474"/>
        <n v="335.12"/>
        <n v="281.5952"/>
        <n v="242.71419999999998"/>
        <n v="217.7454"/>
        <n v="259.777"/>
        <n v="211.81"/>
        <n v="192.8946"/>
        <n v="491.46999999999997"/>
        <n v="319.6856"/>
        <n v="285.86679999999996"/>
        <n v="489.41679999999997"/>
        <n v="237.7228"/>
        <n v="319.35519999999997"/>
        <n v="154.55639999999997"/>
        <n v="147.70059999999998"/>
        <n v="353.1032"/>
        <n v="467.88179999999994"/>
        <n v="193.39019999999996"/>
        <n v="208.85999999999999"/>
        <n v="505.6653999999999"/>
        <n v="336.7484"/>
        <n v="434.358"/>
        <n v="149.9072"/>
        <n v="99.4504"/>
        <n v="326.8364"/>
        <n v="168.8226"/>
        <n v="97.3618"/>
        <n v="464.1766"/>
        <n v="245.3338"/>
        <n v="493.6294"/>
        <n v="239.29219999999998"/>
        <n v="161.07"/>
        <n v="445.3674"/>
        <n v="202.84199999999998"/>
        <n v="122.3424"/>
        <n v="90.3172"/>
        <n v="78.71779999999998"/>
        <n v="138.1072"/>
        <n v="108.5718"/>
        <n v="288.7932"/>
        <n v="230.89059999999998"/>
        <n v="576.961"/>
        <n v="143.91279999999998"/>
        <n v="79.827"/>
        <n v="318.8714"/>
        <n v="208.61219999999997"/>
        <n v="69.21879999999999"/>
        <n v="66.2334"/>
        <n v="172.43339999999998"/>
        <n v="107.3446"/>
        <n v="392.7276"/>
        <n v="142.6384"/>
        <n v="53.819799999999994"/>
        <n v="91.3202"/>
        <n v="142.6738"/>
        <n v="426.6998"/>
        <n v="136.7266"/>
        <n v="37.464999999999996"/>
        <n v="26.3376"/>
        <n v="210.50019999999998"/>
        <n v="18.9154"/>
        <n v="179.82019999999997"/>
        <n v="65.58439999999999"/>
        <n v="49.206"/>
        <n v="93.30259999999998"/>
        <n v="109.56299999999999"/>
        <n v="85.7978"/>
        <n v="13.4874"/>
        <n v="198.57039999999998"/>
        <n v="60.592999999999996"/>
        <n v="538.0446000000001"/>
        <n v="439.255"/>
        <n v="530.5516"/>
        <n v="500.26099999999997"/>
        <n v="466.9142"/>
        <n v="477.9472"/>
        <n v="486.1364"/>
        <n v="440.23439999999994"/>
        <n v="513.9961999999999"/>
        <n v="587.0264"/>
        <n v="439.4792"/>
        <n v="538.3514"/>
        <n v="358.0356"/>
        <n v="435.40819999999997"/>
        <n v="319.5558"/>
        <n v="366.685"/>
        <n v="391.18179999999995"/>
        <n v="335.6982"/>
        <n v="370.10699999999997"/>
        <n v="435.30199999999996"/>
        <n v="422.82939999999996"/>
        <n v="254.7148"/>
        <n v="327.1432"/>
        <n v="466.7018"/>
        <n v="304.98279999999994"/>
        <n v="536.4516"/>
        <n v="255.48179999999996"/>
        <n v="234.9144"/>
        <n v="407.1472"/>
        <n v="289.85519999999997"/>
        <n v="462.914"/>
        <n v="450.85439999999994"/>
        <n v="208.2582"/>
        <n v="183.37199999999999"/>
        <n v="319.01300000000003"/>
        <n v="318.246"/>
        <n v="251.2574"/>
        <n v="315.82699999999994"/>
        <n v="574.6482"/>
        <n v="146.379"/>
        <n v="176.528"/>
        <n v="190.28679999999997"/>
        <n v="310.871"/>
        <n v="381.6238"/>
        <n v="353.44539999999995"/>
        <n v="447.82179999999994"/>
        <n v="478.99739999999997"/>
        <n v="235.78759999999997"/>
        <n v="171.218"/>
        <n v="139.13379999999998"/>
        <n v="427.19539999999995"/>
        <n v="159.52419999999998"/>
        <n v="102.22339999999998"/>
        <n v="583.6516"/>
        <n v="111.16779999999999"/>
        <n v="325.49119999999994"/>
        <n v="496.4142"/>
        <n v="206.559"/>
        <n v="270.6094"/>
        <n v="379.00419999999997"/>
        <n v="583.2976"/>
        <n v="510.1966"/>
        <n v="266.8334"/>
        <n v="237.22719999999998"/>
        <n v="283.4006"/>
        <n v="167.3122"/>
        <n v="175.10019999999997"/>
        <n v="185.5432"/>
        <n v="136.41979999999998"/>
        <n v="269.2406"/>
        <n v="117.6224"/>
        <n v="431.10119999999995"/>
        <n v="526.1974"/>
        <n v="247.88259999999997"/>
        <n v="469.56919999999997"/>
        <n v="56.3686"/>
        <n v="82.58819999999999"/>
        <n v="192.399"/>
        <n v="339.73380000000003"/>
        <n v="75.83859999999999"/>
        <n v="49.088"/>
        <n v="61.772999999999996"/>
        <n v="37.6892"/>
        <n v="98.8368"/>
        <n v="147.20499999999998"/>
        <n v="29.688799999999997"/>
        <n v="28.957199999999997"/>
        <n v="413.33039999999994"/>
        <n v="59.3304"/>
        <n v="272.9694"/>
        <n v="88.3348"/>
        <n v="29.794999999999998"/>
        <n v="142.898"/>
        <n v="63.1654"/>
        <n v="14.006599999999999"/>
        <n v="27.517599999999998"/>
        <n v="589.8348"/>
        <n v="577.3149999999999"/>
        <n v="527.2593999999999"/>
        <n v="573.1024"/>
        <n v="559.1548"/>
        <n v="485.9358"/>
        <n v="474.5606"/>
        <n v="443.0546"/>
        <n v="553.774"/>
        <n v="487.635"/>
        <n v="428.9064"/>
        <n v="438.54699999999997"/>
        <n v="521.9258"/>
        <n v="402.91099999999994"/>
        <n v="449.7806"/>
        <n v="329.574"/>
        <n v="453.061"/>
        <n v="373.85939999999994"/>
        <n v="516.073"/>
        <n v="507.2466"/>
        <n v="356.59599999999995"/>
        <n v="563.4264"/>
        <n v="584.9496"/>
        <n v="578.3062"/>
        <n v="578.1764"/>
        <n v="438.2638"/>
        <n v="292.4394"/>
        <n v="484.0006"/>
        <n v="259.6354"/>
        <n v="547.0008"/>
        <n v="245.5344"/>
        <n v="401.8608"/>
        <n v="299.31879999999995"/>
        <n v="283.34159999999997"/>
        <n v="326.82460000000003"/>
        <n v="280.33259999999996"/>
        <n v="376.73859999999996"/>
        <n v="501.618"/>
        <n v="272.0608"/>
        <n v="272.2614"/>
        <n v="403.4656"/>
        <n v="222.0878"/>
        <n v="164.0436"/>
        <n v="158.65099999999998"/>
        <n v="467.2564"/>
        <n v="331.2614"/>
        <n v="504.33199999999994"/>
        <n v="399.73679999999996"/>
        <n v="232.44819999999999"/>
        <n v="484.04779999999994"/>
        <n v="329.1374"/>
        <n v="247.11559999999997"/>
        <n v="288.1088"/>
        <n v="131.6644"/>
        <n v="312.57019999999994"/>
        <n v="491.13960000000003"/>
        <n v="240.43679999999998"/>
        <n v="143.2874"/>
        <n v="271.89559999999994"/>
        <n v="571.356"/>
        <n v="176.33919999999998"/>
        <n v="530.4218"/>
        <n v="101.0316"/>
        <n v="153.08139999999997"/>
        <n v="86.3052"/>
        <n v="138.1426"/>
        <n v="73.2898"/>
        <n v="229.7342"/>
        <n v="119.75819999999999"/>
        <n v="68.2158"/>
        <n v="142.21359999999999"/>
        <n v="157.68339999999998"/>
        <n v="85.491"/>
        <n v="250.45499999999998"/>
        <n v="498.4792"/>
        <n v="218.0286"/>
        <n v="265.35839999999996"/>
        <n v="136.73839999999998"/>
        <n v="545.2661999999999"/>
        <n v="65.1596"/>
        <n v="38.6922"/>
        <n v="521.855"/>
        <n v="366.508"/>
        <n v="86.85979999999999"/>
        <n v="44.922599999999996"/>
        <n v="33.7598"/>
        <n v="534.4456"/>
        <n v="217.6274"/>
        <n v="278.6098"/>
        <n v="35.2466"/>
        <n v="37.736399999999996"/>
        <n v="133.0804"/>
        <n v="81.3256"/>
        <n v="13.015399999999998"/>
        <n v="142.5558"/>
        <n v="32.7804"/>
        <n v="108.4302"/>
        <n v="585.221"/>
        <n v="570.4828"/>
        <n v="505.05179999999996"/>
        <n v="536.1919999999999"/>
        <n v="532.9352"/>
        <n v="499.75359999999995"/>
        <n v="468.0942"/>
        <n v="459.05539999999996"/>
        <n v="583.097"/>
        <n v="394.95779999999996"/>
        <n v="501.4882"/>
        <n v="510.05499999999995"/>
        <n v="375.05119999999994"/>
        <n v="385.3761999999999"/>
        <n v="489.86519999999996"/>
        <n v="413.5782"/>
        <n v="549.1956"/>
        <n v="488.54359999999997"/>
        <n v="564.453"/>
        <n v="445.037"/>
        <n v="515.7543999999999"/>
        <n v="420.98859999999996"/>
        <n v="385.16380000000004"/>
        <n v="357.63439999999997"/>
        <n v="458.08779999999996"/>
        <n v="466.8316"/>
        <n v="436.52919999999995"/>
        <n v="270.5268"/>
        <n v="484.02419999999995"/>
        <n v="268.59159999999997"/>
        <n v="225.9582"/>
        <n v="559.379"/>
        <n v="450.7954"/>
        <n v="344.13519999999994"/>
        <n v="535.2833999999999"/>
        <n v="388.0784"/>
        <n v="408.94079999999997"/>
        <n v="571.12"/>
        <n v="334.4238"/>
        <n v="237.15639999999996"/>
        <n v="271.32919999999996"/>
        <n v="284.7458"/>
        <n v="253.4876"/>
        <n v="285.2296"/>
        <n v="475.7169999999999"/>
        <n v="354.6844"/>
        <n v="496.6502"/>
        <n v="175.9144"/>
        <n v="226.43019999999999"/>
        <n v="160.22039999999998"/>
        <n v="183.2304"/>
        <n v="335.41499999999996"/>
        <n v="328.8424"/>
        <n v="297.714"/>
        <n v="96.8308"/>
        <n v="122.38959999999999"/>
        <n v="534.2686"/>
        <n v="216.176"/>
        <n v="259.954"/>
        <n v="171.159"/>
        <n v="92.09899999999999"/>
        <n v="171.6428"/>
        <n v="109.13819999999998"/>
        <n v="107.5688"/>
        <n v="196.63519999999997"/>
        <n v="228.507"/>
        <n v="242.4074"/>
        <n v="68.971"/>
        <n v="132.56119999999999"/>
        <n v="163.6778"/>
        <n v="107.321"/>
        <n v="50.763600000000004"/>
        <n v="348.8788"/>
        <n v="65.8086"/>
        <n v="77.1012"/>
        <n v="166.84019999999998"/>
        <n v="385.5768"/>
        <n v="86.9896"/>
        <n v="109.43319999999999"/>
        <n v="40.6156"/>
        <n v="34.798199999999994"/>
        <n v="525.2651999999999"/>
        <n v="51.3182"/>
        <n v="66.17439999999999"/>
        <n v="302.1508"/>
        <n v="62.7996"/>
        <n v="124.90299999999999"/>
        <n v="31.104799999999997"/>
        <n v="431.08939999999996"/>
        <n v="56.675399999999996"/>
        <n v="45.9728"/>
        <n v="175.28900000000002"/>
        <n v="28.7802"/>
        <n v="15.682199999999998"/>
        <n v="51.4126"/>
        <n v="166.6278"/>
        <n v="22.172199999999997"/>
        <n v="107.8048"/>
        <n v="207.385"/>
        <n v="357.9648"/>
        <n v="176.7522"/>
        <n v="250.4078"/>
        <n v="38.467999999999996"/>
        <n v="87.7448"/>
        <n v="15.859199999999998"/>
        <n v="520.5098"/>
        <n v="504.74499999999995"/>
        <n v="517.2766"/>
        <n v="492.1072"/>
        <n v="573.8222"/>
        <n v="578.731"/>
        <n v="512.7453999999999"/>
        <n v="578.495"/>
        <n v="371.73539999999997"/>
        <n v="580.6543999999999"/>
        <n v="362.6966"/>
        <n v="573.0788"/>
        <n v="405.94359999999995"/>
        <n v="473.5458"/>
        <n v="358.21259999999995"/>
        <n v="356.39539999999994"/>
        <n v="588.3126"/>
        <n v="427.573"/>
        <n v="519.0348"/>
        <n v="420.02099999999996"/>
        <n v="380.6208"/>
        <n v="388.59759999999994"/>
        <n v="343.3092"/>
        <n v="294.174"/>
        <n v="433.80339999999995"/>
        <n v="520.5333999999999"/>
        <n v="393.19960000000003"/>
        <n v="285.2768"/>
        <n v="383.3938"/>
        <n v="231.2328"/>
        <n v="347.2858"/>
        <n v="345.563"/>
        <n v="497.18119999999993"/>
        <n v="395.83099999999996"/>
        <n v="439.51460000000003"/>
        <n v="452.32939999999996"/>
        <n v="221.74559999999997"/>
        <n v="575.4506"/>
        <n v="450.996"/>
        <n v="319.1664"/>
        <n v="263.61199999999997"/>
        <n v="478.6316"/>
        <n v="421.7556"/>
        <n v="192.87099999999998"/>
        <n v="194.0392"/>
        <n v="322.29339999999996"/>
        <n v="208.624"/>
        <n v="148.7036"/>
        <n v="220.1762"/>
        <n v="559.9925999999999"/>
        <n v="277.8664"/>
        <n v="125.03279999999998"/>
        <n v="226.855"/>
        <n v="470.87899999999996"/>
        <n v="293.879"/>
        <n v="402.33279999999996"/>
        <n v="473.40419999999995"/>
        <n v="470.04119999999995"/>
        <n v="428.104"/>
        <n v="532.3688"/>
        <n v="110.4362"/>
        <n v="233.97039999999998"/>
        <n v="263.4232"/>
        <n v="315.60279999999995"/>
        <n v="245.38099999999997"/>
        <n v="490.4788"/>
        <n v="107.0968"/>
        <n v="372.8446"/>
        <n v="95.6154"/>
        <n v="193.8858"/>
        <n v="197.4494"/>
        <n v="315.4966"/>
        <n v="158.8516"/>
        <n v="241.56959999999998"/>
        <n v="239.02079999999998"/>
        <n v="416.1388"/>
        <n v="346.73119999999994"/>
        <n v="87.94539999999999"/>
        <n v="84.7948"/>
        <n v="70.35159999999999"/>
        <n v="142.0248"/>
        <n v="305.20699999999994"/>
        <n v="76.523"/>
        <n v="200.18699999999998"/>
        <n v="225.7694"/>
        <n v="445.8748"/>
        <n v="40.415"/>
        <n v="390.68619999999993"/>
        <n v="114.2358"/>
        <n v="37.583"/>
        <n v="30.68"/>
        <n v="105.24419999999999"/>
        <n v="27.6592"/>
        <n v="272.3322"/>
        <n v="22.2076"/>
        <n v="19.552599999999998"/>
        <n v="24.544"/>
        <n v="54.7284"/>
        <n v="325.503"/>
        <n v="62.209599999999995"/>
        <n v="230.94959999999998"/>
        <n v="11.906199999999998"/>
        <n v="72.6644"/>
      </sharedItems>
    </cacheField>
    <cacheField name="Commission" numFmtId="164">
      <sharedItems containsSemiMixedTypes="0" containsString="0" containsNumber="1">
        <n v="1055.64"/>
        <n v="1034.8200000000002"/>
        <n v="933.98"/>
        <n v="915.239"/>
        <n v="883.4780000000001"/>
        <n v="800.6985"/>
        <n v="749.7"/>
        <n v="720.02"/>
        <n v="713.736"/>
        <n v="698.8580000000001"/>
        <n v="687.0825"/>
        <n v="655.1805"/>
        <n v="628.9200000000001"/>
        <n v="591.5265"/>
        <n v="583.9920000000001"/>
        <n v="569.64"/>
        <n v="544.64"/>
        <n v="518.0060000000001"/>
        <n v="515.634"/>
        <n v="503.26800000000003"/>
        <n v="492.7650000000001"/>
        <n v="487.81800000000004"/>
        <n v="467.4945"/>
        <n v="457.2150000000001"/>
        <n v="456.26000000000005"/>
        <n v="449.74600000000004"/>
        <n v="448.875"/>
        <n v="444.60150000000004"/>
        <n v="440.20000000000005"/>
        <n v="429.55199999999996"/>
        <n v="421.6645"/>
        <n v="415.19250000000005"/>
        <n v="407.27750000000003"/>
        <n v="403.875"/>
        <n v="400.5015"/>
        <n v="395.675"/>
        <n v="365.742"/>
        <n v="363.39"/>
        <n v="352.54600000000005"/>
        <n v="342.482"/>
        <n v="324.76800000000003"/>
        <n v="307.80299999999994"/>
        <n v="300.408"/>
        <n v="299.24"/>
        <n v="297.3825"/>
        <n v="295.00199999999995"/>
        <n v="283.2"/>
        <n v="278.54449999999997"/>
        <n v="256.84200000000004"/>
        <n v="239.26500000000001"/>
        <n v="222.32000000000005"/>
        <n v="189.63"/>
        <n v="180.037"/>
        <n v="178.8375"/>
        <n v="177.3965"/>
        <n v="177.0165"/>
        <n v="176.7235"/>
        <n v="167.332"/>
        <n v="162.232"/>
        <n v="156.97500000000002"/>
        <n v="150.972"/>
        <n v="146.115"/>
        <n v="139.96800000000002"/>
        <n v="130.11800000000002"/>
        <n v="116.7425"/>
        <n v="111.18800000000002"/>
        <n v="110.41199999999999"/>
        <n v="97.89600000000002"/>
        <n v="97.83500000000001"/>
        <n v="97.79"/>
        <n v="97.568"/>
        <n v="94.71000000000001"/>
        <n v="94.5805"/>
        <n v="88.39500000000001"/>
        <n v="87.99000000000001"/>
        <n v="87.00150000000001"/>
        <n v="80.37150000000001"/>
        <n v="68.2275"/>
        <n v="66.56400000000001"/>
        <n v="66.48400000000001"/>
        <n v="66.1345"/>
        <n v="61.912000000000006"/>
        <n v="60.455"/>
        <n v="54.2415"/>
        <n v="52.1415"/>
        <n v="50.800000000000004"/>
        <n v="44.64"/>
        <n v="44.5975"/>
        <n v="37.670500000000004"/>
        <n v="30.477999999999998"/>
        <n v="27.79"/>
        <n v="25.02"/>
        <n v="23.721000000000004"/>
        <n v="23.212500000000002"/>
        <n v="21.813000000000002"/>
        <n v="18.288"/>
        <n v="16.828"/>
        <n v="5.135000000000001"/>
        <n v="1094.3280000000002"/>
        <n v="912.0125"/>
        <n v="899.24"/>
        <n v="890.2950000000001"/>
        <n v="850.7334999999999"/>
        <n v="850.5840000000001"/>
        <n v="803.361"/>
        <n v="802.1220000000001"/>
        <n v="784.062"/>
        <n v="771.094"/>
        <n v="744.8800000000001"/>
        <n v="729.9680000000001"/>
        <n v="713.037"/>
        <n v="701.0810000000001"/>
        <n v="663.4845"/>
        <n v="637.0375"/>
        <n v="629.869"/>
        <n v="611.6535"/>
        <n v="595.9350000000001"/>
        <n v="553.35"/>
        <n v="537.495"/>
        <n v="518.0640000000001"/>
        <n v="499.032"/>
        <n v="494.38750000000005"/>
        <n v="478.15099999999995"/>
        <n v="477.35100000000006"/>
        <n v="465.4965"/>
        <n v="457.884"/>
        <n v="431.3"/>
        <n v="417.588"/>
        <n v="411.9150000000001"/>
        <n v="362.97600000000006"/>
        <n v="344.1555000000001"/>
        <n v="341.88000000000005"/>
        <n v="337.93750000000006"/>
        <n v="337.125"/>
        <n v="330.04150000000004"/>
        <n v="321.18"/>
        <n v="316.5435"/>
        <n v="303.9225"/>
        <n v="299.2"/>
        <n v="282.205"/>
        <n v="276.6225"/>
        <n v="274.8985"/>
        <n v="269.57699999999994"/>
        <n v="265.657"/>
        <n v="263.85450000000003"/>
        <n v="259.766"/>
        <n v="253.925"/>
        <n v="241.71549999999993"/>
        <n v="235.31949999999998"/>
        <n v="216.304"/>
        <n v="203.58050000000003"/>
        <n v="197.848"/>
        <n v="197.841"/>
        <n v="193.08800000000002"/>
        <n v="189.31050000000002"/>
        <n v="183.8025"/>
        <n v="183.46400000000003"/>
        <n v="176.6545"/>
        <n v="173.012"/>
        <n v="172.948"/>
        <n v="169.5975"/>
        <n v="150.78"/>
        <n v="144.102"/>
        <n v="141.79000000000002"/>
        <n v="140.9705"/>
        <n v="125.79200000000002"/>
        <n v="121.3905"/>
        <n v="114.085"/>
        <n v="99.68"/>
        <n v="91.33500000000001"/>
        <n v="89.186"/>
        <n v="84.028"/>
        <n v="79.58800000000001"/>
        <n v="78.82050000000001"/>
        <n v="76.989"/>
        <n v="73.3725"/>
        <n v="71.9775"/>
        <n v="67.4835"/>
        <n v="66.56"/>
        <n v="62.82000000000001"/>
        <n v="60.68600000000001"/>
        <n v="58.632000000000005"/>
        <n v="56.1375"/>
        <n v="45.288000000000004"/>
        <n v="35.583"/>
        <n v="35.028"/>
        <n v="32.682"/>
        <n v="23.133000000000003"/>
        <n v="22.458000000000002"/>
        <n v="16.4125"/>
        <n v="6.055"/>
        <n v="5.353000000000001"/>
        <n v="5.3415"/>
        <n v="1.1660000000000001"/>
        <n v="1174.671"/>
        <n v="1100.8125"/>
        <n v="983.0260000000001"/>
        <n v="971.3600000000001"/>
        <n v="947.7200000000001"/>
        <n v="947.163"/>
        <n v="884.774"/>
        <n v="863.581"/>
        <n v="844.74"/>
        <n v="805.8375000000001"/>
        <n v="781.482"/>
        <n v="706.1350000000001"/>
        <n v="685.5805"/>
        <n v="682.9000000000001"/>
        <n v="667.0475000000001"/>
        <n v="656.355"/>
        <n v="652.715"/>
        <n v="633.6600000000001"/>
        <n v="612.29"/>
        <n v="580.3245000000001"/>
        <n v="559.07"/>
        <n v="525.228"/>
        <n v="520.5060000000001"/>
        <n v="514.5945"/>
        <n v="514.479"/>
        <n v="464.26250000000005"/>
        <n v="458.48550000000006"/>
        <n v="451.187"/>
        <n v="451.0615"/>
        <n v="440.382"/>
        <n v="436.9680000000001"/>
        <n v="408.6720000000001"/>
        <n v="405.856"/>
        <n v="384.192"/>
        <n v="373.9095000000001"/>
        <n v="368.23350000000005"/>
        <n v="367.16049999999996"/>
        <n v="361.33500000000004"/>
        <n v="357.368"/>
        <n v="346.095"/>
        <n v="341.9200000000001"/>
        <n v="338.778"/>
        <n v="298.89300000000003"/>
        <n v="282.384"/>
        <n v="282.34499999999997"/>
        <n v="277.18600000000004"/>
        <n v="266.69350000000003"/>
        <n v="256.44"/>
        <n v="254.07"/>
        <n v="226.53850000000003"/>
        <n v="225.61549999999994"/>
        <n v="223.144"/>
        <n v="219.891"/>
        <n v="219.74400000000003"/>
        <n v="217.58100000000002"/>
        <n v="211.912"/>
        <n v="208.11000000000004"/>
        <n v="193.572"/>
        <n v="188.2165"/>
        <n v="172.81500000000003"/>
        <n v="169.47000000000003"/>
        <n v="164.38400000000001"/>
        <n v="157.32850000000002"/>
        <n v="136.99200000000002"/>
        <n v="136.2165"/>
        <n v="135.309"/>
        <n v="134.6305"/>
        <n v="127.32550000000002"/>
        <n v="116.81400000000002"/>
        <n v="116.71350000000001"/>
        <n v="98.277"/>
        <n v="96.416"/>
        <n v="93.541"/>
        <n v="86.94"/>
        <n v="84.9"/>
        <n v="84.488"/>
        <n v="83.1465"/>
        <n v="78.70800000000001"/>
        <n v="75.322"/>
        <n v="69.3135"/>
        <n v="69.025"/>
        <n v="68.85900000000001"/>
        <n v="66.3375"/>
        <n v="62.120000000000005"/>
        <n v="55.20750000000001"/>
        <n v="51.39450000000001"/>
        <n v="50.0675"/>
        <n v="45.292"/>
        <n v="36.886"/>
        <n v="35.416500000000006"/>
        <n v="34.350500000000004"/>
        <n v="28.782"/>
        <n v="28.195"/>
        <n v="24.122"/>
        <n v="18.1995"/>
        <n v="18.1215"/>
        <n v="8.334000000000001"/>
        <n v="4.5945"/>
        <n v="1190.28"/>
        <n v="1087.785"/>
        <n v="1048.6245000000001"/>
        <n v="1022.4000000000001"/>
        <n v="1016.19"/>
        <n v="974.096"/>
        <n v="971.8905000000001"/>
        <n v="953.1235000000001"/>
        <n v="914.1775"/>
        <n v="786.5685000000001"/>
        <n v="743.7325000000001"/>
        <n v="734.825"/>
        <n v="731.032"/>
        <n v="718.498"/>
        <n v="684.9810000000001"/>
        <n v="683.4555"/>
        <n v="674.859"/>
        <n v="662.432"/>
        <n v="645.7725"/>
        <n v="641.1550000000001"/>
        <n v="633.7660000000001"/>
        <n v="624.3475000000001"/>
        <n v="603.8585"/>
        <n v="591.0060000000001"/>
        <n v="582.3149999999999"/>
        <n v="494.52500000000003"/>
        <n v="480.922"/>
        <n v="469.983"/>
        <n v="451.20900000000006"/>
        <n v="432.478"/>
        <n v="430.8525000000001"/>
        <n v="426.645"/>
        <n v="420.233"/>
        <n v="408.29600000000005"/>
        <n v="408.26700000000005"/>
        <n v="394.656"/>
        <n v="363.88800000000003"/>
        <n v="338.8"/>
        <n v="325.92150000000004"/>
        <n v="321.568"/>
        <n v="310.41900000000004"/>
        <n v="277.5065"/>
        <n v="268.52500000000003"/>
        <n v="265.892"/>
        <n v="262.0475"/>
        <n v="255.493"/>
        <n v="231.48950000000002"/>
        <n v="223.62000000000003"/>
        <n v="211.079"/>
        <n v="203.67000000000002"/>
        <n v="201.86400000000003"/>
        <n v="198.97500000000002"/>
        <n v="195.07600000000002"/>
        <n v="189.22500000000002"/>
        <n v="188.73800000000003"/>
        <n v="181.51"/>
        <n v="181.108"/>
        <n v="174.04000000000002"/>
        <n v="165.22500000000002"/>
        <n v="159.555"/>
        <n v="156.10000000000002"/>
        <n v="152.733"/>
        <n v="129.486"/>
        <n v="118.508"/>
        <n v="116.64800000000001"/>
        <n v="116.19000000000001"/>
        <n v="112.9865"/>
        <n v="108.13250000000001"/>
        <n v="101.106"/>
        <n v="97.09700000000001"/>
        <n v="95.4975"/>
        <n v="90.342"/>
        <n v="88.69800000000001"/>
        <n v="86.4435"/>
        <n v="84.94200000000001"/>
        <n v="84.834"/>
        <n v="81.69"/>
        <n v="81.092"/>
        <n v="78.82900000000001"/>
        <n v="77.44500000000001"/>
        <n v="67.827"/>
        <n v="66.771"/>
        <n v="60.886"/>
        <n v="53.276"/>
        <n v="51.212"/>
        <n v="50.559"/>
        <n v="47.6325"/>
        <n v="38.222"/>
        <n v="36.533"/>
        <n v="33.621"/>
        <n v="33.11600000000001"/>
        <n v="29.710000000000004"/>
        <n v="28.048500000000004"/>
        <n v="25.251"/>
        <n v="23.9635"/>
        <n v="21.1815"/>
        <n v="18.790000000000003"/>
        <n v="18.272000000000002"/>
        <n v="17.575"/>
        <n v="15.168000000000001"/>
        <n v="14.979"/>
        <n v="10.610500000000002"/>
        <n v="8.15"/>
        <n v="3.718"/>
        <n v="1.344"/>
        <n v="1080.7195"/>
        <n v="1047.9875"/>
        <n v="986.3325000000001"/>
        <n v="980.0440000000001"/>
        <n v="899.6365000000001"/>
        <n v="882.8100000000001"/>
        <n v="869.0600000000001"/>
        <n v="808.9125"/>
        <n v="771.8235"/>
        <n v="738.12"/>
        <n v="737.6880000000001"/>
        <n v="728.49"/>
        <n v="705.241"/>
        <n v="702.2925"/>
        <n v="683.0325"/>
        <n v="679.5675000000001"/>
        <n v="673.0695000000001"/>
        <n v="615.995"/>
        <n v="615.8040000000001"/>
        <n v="587.3175"/>
        <n v="548.3520000000001"/>
        <n v="526.912"/>
        <n v="523.692"/>
        <n v="511.065"/>
        <n v="496.30050000000006"/>
        <n v="485.24300000000005"/>
        <n v="483.1690000000001"/>
        <n v="471.432"/>
        <n v="454.8740000000001"/>
        <n v="431.112"/>
        <n v="426.7495"/>
        <n v="424.6325000000001"/>
        <n v="421.34"/>
        <n v="419.3125"/>
        <n v="409.71700000000004"/>
        <n v="402.49649999999997"/>
        <n v="366.44399999999996"/>
        <n v="365.75250000000005"/>
        <n v="343.98"/>
        <n v="338.1"/>
        <n v="323.93000000000006"/>
        <n v="304.21500000000003"/>
        <n v="303.807"/>
        <n v="302.3825"/>
        <n v="287.77"/>
        <n v="286.7865"/>
        <n v="274.04"/>
        <n v="264.642"/>
        <n v="261.22600000000006"/>
        <n v="261.0135"/>
        <n v="247.25400000000002"/>
        <n v="243.708"/>
        <n v="240.3125"/>
        <n v="239.43000000000004"/>
        <n v="236.5975"/>
        <n v="221.624"/>
        <n v="200.59500000000003"/>
        <n v="199.17000000000002"/>
        <n v="181.4"/>
        <n v="180.46400000000003"/>
        <n v="159.103"/>
        <n v="158.62400000000002"/>
        <n v="156.26800000000003"/>
        <n v="147.103"/>
        <n v="145.56500000000003"/>
        <n v="145.481"/>
        <n v="145.216"/>
        <n v="142.1865"/>
        <n v="141.8025"/>
        <n v="139.6635"/>
        <n v="133.864"/>
        <n v="133.685"/>
        <n v="114.427"/>
        <n v="112.596"/>
        <n v="101.28"/>
        <n v="88.165"/>
        <n v="88.152"/>
        <n v="67.077"/>
        <n v="64.674"/>
        <n v="59.620000000000005"/>
        <n v="54.162000000000006"/>
        <n v="51.73"/>
        <n v="48.637499999999996"/>
        <n v="42.4125"/>
        <n v="38.266000000000005"/>
        <n v="37.786"/>
        <n v="35.9625"/>
        <n v="33.109"/>
        <n v="29.043000000000003"/>
        <n v="28.665000000000006"/>
        <n v="27.3"/>
        <n v="26.757"/>
        <n v="23.44"/>
        <n v="23.079"/>
        <n v="21.643"/>
        <n v="21.541"/>
        <n v="18.72"/>
        <n v="18.552000000000003"/>
        <n v="13.792500000000002"/>
        <n v="10.544"/>
        <n v="9.786000000000001"/>
        <n v="9.585500000000001"/>
        <n v="9.237"/>
      </sharedItems>
    </cacheField>
    <cacheField name="Pass/Fail" numFmtId="0">
      <sharedItems>
        <s v="Pass"/>
        <s v="Fai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4" cacheId="0" dataCaption="" compact="0" compactData="0">
  <location ref="A1:B53" firstHeaderRow="0" firstDataRow="1" firstDataCol="0"/>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name="Product I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Product Name" axis="axisRow" compact="0" outline="0" multipleItemSelectionAllowed="1" showAll="0" sortType="ascending">
      <items>
        <item x="50"/>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t="default"/>
      </items>
    </pivotField>
    <pivotField name="Category" compact="0" outline="0" multipleItemSelectionAllowed="1" showAll="0">
      <items>
        <item x="0"/>
        <item x="1"/>
        <item x="2"/>
        <item x="3"/>
        <item x="4"/>
        <item x="5"/>
        <item t="default"/>
      </items>
    </pivotField>
    <pivotField name="Region" compact="0" outline="0" multipleItemSelectionAllowed="1" showAll="0">
      <items>
        <item x="0"/>
        <item x="1"/>
        <item x="2"/>
        <item x="3"/>
        <item x="4"/>
        <item t="default"/>
      </items>
    </pivotField>
    <pivotField name="Quantity So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Uni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Total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Customer Name" compact="0" outline="0" multipleItemSelectionAllowed="1" showAll="0">
      <items>
        <item x="0"/>
        <item x="1"/>
        <item x="2"/>
        <item x="3"/>
        <item x="4"/>
        <item x="5"/>
        <item t="default"/>
      </items>
    </pivotField>
    <pivotField name="Cleaned Name" compact="0" outline="0" multipleItemSelectionAllowed="1" showAll="0">
      <items>
        <item x="0"/>
        <item x="1"/>
        <item x="2"/>
        <item x="3"/>
        <item x="4"/>
        <item x="5"/>
        <item t="default"/>
      </items>
    </pivotField>
    <pivotField name="18%" compact="0" outline="0" multipleItemSelectionAllowed="1" showAll="0">
      <items>
        <item x="0"/>
        <item t="default"/>
      </items>
    </pivotField>
    <pivotField name="Price After Tax"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Commis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Pass/Fail" compact="0" outline="0" multipleItemSelectionAllowed="1" showAll="0">
      <items>
        <item x="0"/>
        <item x="1"/>
        <item x="2"/>
        <item t="default"/>
      </items>
    </pivotField>
    <pivotField name="Month" compact="0" outline="0" multipleItemSelectionAllowed="1" showAll="0">
      <items>
        <item x="0"/>
        <item x="1"/>
        <item x="2"/>
        <item x="3"/>
        <item x="4"/>
        <item x="5"/>
        <item x="6"/>
        <item x="7"/>
        <item x="8"/>
        <item x="9"/>
        <item x="10"/>
        <item x="11"/>
        <item x="12"/>
        <item t="default"/>
      </items>
    </pivotField>
    <pivotField name=" " compact="0" outline="0" multipleItemSelectionAllowed="1" showAll="0">
      <items>
        <item x="0"/>
        <item t="default"/>
      </items>
    </pivotField>
    <pivotField name="region2" compact="0" outline="0" multipleItemSelectionAllowed="1" showAll="0">
      <items>
        <item x="0"/>
        <item x="1"/>
        <item x="2"/>
        <item x="3"/>
        <item x="4"/>
        <item x="5"/>
        <item x="6"/>
        <item x="7"/>
        <item x="8"/>
        <item x="9"/>
        <item x="10"/>
        <item t="default"/>
      </items>
    </pivotField>
    <pivotField name="Fail Count" compact="0" outline="0" multipleItemSelectionAllowed="1" showAll="0">
      <items>
        <item x="0"/>
        <item x="1"/>
        <item x="2"/>
        <item x="3"/>
        <item x="4"/>
        <item x="5"/>
        <item x="6"/>
        <item x="7"/>
        <item x="8"/>
        <item x="9"/>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dataFields>
    <dataField name="SUM of Total Sales" fld="8" baseField="0"/>
  </dataFields>
</pivotTableDefinition>
</file>

<file path=xl/pivotTables/pivotTable2.xml><?xml version="1.0" encoding="utf-8"?>
<pivotTableDefinition xmlns="http://schemas.openxmlformats.org/spreadsheetml/2006/main" name="Pivot Table 3" cacheId="0" dataCaption="" compact="0" compactData="0">
  <location ref="A1:B53" firstHeaderRow="0" firstDataRow="1" firstDataCol="0"/>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name="Product I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Product Name" axis="axisRow" compact="0" outline="0" multipleItemSelectionAllowed="1" showAll="0" sortType="ascending">
      <items>
        <item x="50"/>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t="default"/>
      </items>
    </pivotField>
    <pivotField name="Category" compact="0" outline="0" multipleItemSelectionAllowed="1" showAll="0">
      <items>
        <item x="0"/>
        <item x="1"/>
        <item x="2"/>
        <item x="3"/>
        <item x="4"/>
        <item x="5"/>
        <item t="default"/>
      </items>
    </pivotField>
    <pivotField name="Region" compact="0" outline="0" multipleItemSelectionAllowed="1" showAll="0">
      <items>
        <item x="0"/>
        <item x="1"/>
        <item x="2"/>
        <item x="3"/>
        <item x="4"/>
        <item t="default"/>
      </items>
    </pivotField>
    <pivotField name="Quantity Sol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Uni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Total Sal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Customer Name" compact="0" outline="0" multipleItemSelectionAllowed="1" showAll="0">
      <items>
        <item x="0"/>
        <item x="1"/>
        <item x="2"/>
        <item x="3"/>
        <item x="4"/>
        <item x="5"/>
        <item t="default"/>
      </items>
    </pivotField>
    <pivotField name="Cleaned Name" compact="0" outline="0" multipleItemSelectionAllowed="1" showAll="0">
      <items>
        <item x="0"/>
        <item x="1"/>
        <item x="2"/>
        <item x="3"/>
        <item x="4"/>
        <item x="5"/>
        <item t="default"/>
      </items>
    </pivotField>
    <pivotField name="18%" compact="0" outline="0" multipleItemSelectionAllowed="1" showAll="0">
      <items>
        <item x="0"/>
        <item t="default"/>
      </items>
    </pivotField>
    <pivotField name="Price After Tax"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Commis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Pass/Fail" compact="0" outline="0" multipleItemSelectionAllowed="1" showAll="0">
      <items>
        <item x="0"/>
        <item x="1"/>
        <item x="2"/>
        <item t="default"/>
      </items>
    </pivotField>
    <pivotField name="Month" compact="0" outline="0" multipleItemSelectionAllowed="1" showAll="0">
      <items>
        <item x="0"/>
        <item x="1"/>
        <item x="2"/>
        <item x="3"/>
        <item x="4"/>
        <item x="5"/>
        <item x="6"/>
        <item x="7"/>
        <item x="8"/>
        <item x="9"/>
        <item x="10"/>
        <item x="11"/>
        <item x="12"/>
        <item t="default"/>
      </items>
    </pivotField>
    <pivotField name=" " compact="0" outline="0" multipleItemSelectionAllowed="1" showAll="0">
      <items>
        <item x="0"/>
        <item t="default"/>
      </items>
    </pivotField>
    <pivotField name="region2" compact="0" outline="0" multipleItemSelectionAllowed="1" showAll="0">
      <items>
        <item x="0"/>
        <item x="1"/>
        <item x="2"/>
        <item x="3"/>
        <item x="4"/>
        <item x="5"/>
        <item x="6"/>
        <item x="7"/>
        <item x="8"/>
        <item x="9"/>
        <item x="10"/>
        <item t="default"/>
      </items>
    </pivotField>
    <pivotField name="Fail Count" compact="0" outline="0" multipleItemSelectionAllowed="1" showAll="0">
      <items>
        <item x="0"/>
        <item x="1"/>
        <item x="2"/>
        <item x="3"/>
        <item x="4"/>
        <item x="5"/>
        <item x="6"/>
        <item x="7"/>
        <item x="8"/>
        <item x="9"/>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dataFields>
    <dataField name="SUM of Quantity Sold" fld="6" baseField="0"/>
  </dataFields>
</pivotTableDefinition>
</file>

<file path=xl/pivotTables/pivotTable3.xml><?xml version="1.0" encoding="utf-8"?>
<pivotTableDefinition xmlns="http://schemas.openxmlformats.org/spreadsheetml/2006/main" name="MonthlySalesPivot" cacheId="0" dataCaption="" compact="0" compactData="0">
  <location ref="A1:B15" firstHeaderRow="0" firstDataRow="1" firstDataCol="0"/>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name="Product I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ategory" compact="0" outline="0" multipleItemSelectionAllowed="1" showAll="0">
      <items>
        <item x="0"/>
        <item x="1"/>
        <item x="2"/>
        <item x="3"/>
        <item x="4"/>
        <item x="5"/>
        <item t="default"/>
      </items>
    </pivotField>
    <pivotField name="Region" compact="0" outline="0" multipleItemSelectionAllowed="1" showAll="0">
      <items>
        <item x="0"/>
        <item x="1"/>
        <item x="2"/>
        <item x="3"/>
        <item x="4"/>
        <item t="default"/>
      </items>
    </pivotField>
    <pivotField name="Quantity So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Uni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Total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Customer Name" compact="0" outline="0" multipleItemSelectionAllowed="1" showAll="0">
      <items>
        <item x="0"/>
        <item x="1"/>
        <item x="2"/>
        <item x="3"/>
        <item x="4"/>
        <item x="5"/>
        <item t="default"/>
      </items>
    </pivotField>
    <pivotField name="Cleaned Name" compact="0" outline="0" multipleItemSelectionAllowed="1" showAll="0">
      <items>
        <item x="0"/>
        <item x="1"/>
        <item x="2"/>
        <item x="3"/>
        <item x="4"/>
        <item x="5"/>
        <item t="default"/>
      </items>
    </pivotField>
    <pivotField name="18%" compact="0" outline="0" multipleItemSelectionAllowed="1" showAll="0">
      <items>
        <item x="0"/>
        <item t="default"/>
      </items>
    </pivotField>
    <pivotField name="Price After Tax"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Commis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Pass/Fail" compact="0" outline="0" multipleItemSelectionAllowed="1" showAll="0">
      <items>
        <item x="0"/>
        <item x="1"/>
        <item x="2"/>
        <item t="default"/>
      </items>
    </pivotField>
    <pivotField name="Month" axis="axisRow" compact="0" outline="0" multipleItemSelectionAllowed="1" showAll="0" sortType="ascending">
      <items>
        <item x="12"/>
        <item x="10"/>
        <item x="2"/>
        <item x="6"/>
        <item x="8"/>
        <item x="3"/>
        <item x="9"/>
        <item x="7"/>
        <item x="11"/>
        <item x="5"/>
        <item x="1"/>
        <item x="0"/>
        <item x="4"/>
        <item t="default"/>
      </items>
    </pivotField>
    <pivotField name=" " compact="0" outline="0" multipleItemSelectionAllowed="1" showAll="0">
      <items>
        <item x="0"/>
        <item t="default"/>
      </items>
    </pivotField>
    <pivotField name="region2" compact="0" outline="0" multipleItemSelectionAllowed="1" showAll="0">
      <items>
        <item x="0"/>
        <item x="1"/>
        <item x="2"/>
        <item x="3"/>
        <item x="4"/>
        <item x="5"/>
        <item x="6"/>
        <item x="7"/>
        <item x="8"/>
        <item x="9"/>
        <item x="10"/>
        <item t="default"/>
      </items>
    </pivotField>
    <pivotField name="Fail Count" compact="0" outline="0" multipleItemSelectionAllowed="1" showAll="0">
      <items>
        <item x="0"/>
        <item x="1"/>
        <item x="2"/>
        <item x="3"/>
        <item x="4"/>
        <item x="5"/>
        <item x="6"/>
        <item x="7"/>
        <item x="8"/>
        <item x="9"/>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15"/>
  </rowFields>
  <dataFields>
    <dataField name="SUM of Total Sales" fld="8" baseField="0"/>
  </dataFields>
</pivotTableDefinition>
</file>

<file path=xl/pivotTables/pivotTable4.xml><?xml version="1.0" encoding="utf-8"?>
<pivotTableDefinition xmlns="http://schemas.openxmlformats.org/spreadsheetml/2006/main" name="RegionProductPivot" cacheId="1" dataCaption="" compact="0" compactData="0">
  <location ref="A1:AZ7" firstHeaderRow="0" firstDataRow="1" firstDataCol="1"/>
  <pivotFields>
    <pivotField name="Transac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Product I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duct Name" axis="axisCol" compact="0" outline="0" multipleItemSelectionAllowed="1" showAll="0" sortType="ascending">
      <items>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t="default"/>
      </items>
    </pivotField>
    <pivotField name="Category" compact="0" outline="0" multipleItemSelectionAllowed="1" showAll="0">
      <items>
        <item x="0"/>
        <item x="1"/>
        <item x="2"/>
        <item x="3"/>
        <item x="4"/>
        <item t="default"/>
      </items>
    </pivotField>
    <pivotField name="Region" axis="axisRow" compact="0" outline="0" multipleItemSelectionAllowed="1" showAll="0" sortType="ascending">
      <items>
        <item x="2"/>
        <item x="0"/>
        <item x="3"/>
        <item x="1"/>
        <item t="default"/>
      </items>
    </pivotField>
    <pivotField name="Quantity So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Uni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Total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Customer Name" compact="0" outline="0" multipleItemSelectionAllowed="1" showAll="0">
      <items>
        <item x="0"/>
        <item x="1"/>
        <item x="2"/>
        <item x="3"/>
        <item x="4"/>
        <item t="default"/>
      </items>
    </pivotField>
    <pivotField name="Cleaned Name" compact="0" outline="0" multipleItemSelectionAllowed="1" showAll="0">
      <items>
        <item x="0"/>
        <item x="1"/>
        <item x="2"/>
        <item x="3"/>
        <item x="4"/>
        <item t="default"/>
      </items>
    </pivotField>
    <pivotField name="18%" compact="0" outline="0" multipleItemSelectionAllowed="1" showAll="0">
      <items>
        <item x="0"/>
        <item t="default"/>
      </items>
    </pivotField>
    <pivotField name="Price After Tax"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Commis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Pass/Fail" compact="0" outline="0" multipleItemSelectionAllowed="1" showAll="0">
      <items>
        <item x="0"/>
        <item x="1"/>
        <item t="default"/>
      </items>
    </pivotField>
  </pivotFields>
  <rowFields>
    <field x="5"/>
  </rowFields>
  <colFields>
    <field x="3"/>
  </colFields>
  <dataFields>
    <dataField name="SUM of Total Sale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Column4">
  <x14:extLst>
    <ext uri="{2F2917AC-EB37-4324-AD4E-5DD8C200BD13}">
      <x15:tableSlicerCache tableId="1" column="4"/>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Column6">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6_1" cache="SlicerCache_Table_1_Col_6" caption="Column6" rowHeight="247650"/>
  <x14:slicer name="Column4_2" cache="SlicerCache_Table_1_Col_4" caption="Column4" rowHeight="247650"/>
</x14:slicers>
</file>

<file path=xl/tables/table1.xml><?xml version="1.0" encoding="utf-8"?>
<table xmlns="http://schemas.openxmlformats.org/spreadsheetml/2006/main" headerRowCount="0" ref="A1:P501" displayName="Table_1" name="Table_1" id="1">
  <autoFilter ref="$A$1:$P$50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18.86"/>
    <col customWidth="1" min="3" max="3" width="11.29"/>
    <col customWidth="1" min="4" max="4" width="13.57"/>
    <col customWidth="1" min="5" max="5" width="10.43"/>
    <col customWidth="1" min="6" max="6" width="7.14"/>
    <col customWidth="1" min="7" max="7" width="13.0"/>
    <col customWidth="1" min="8" max="8" width="9.71"/>
    <col customWidth="1" min="9" max="9" width="10.71"/>
    <col customWidth="1" min="10" max="10" width="15.14"/>
    <col customWidth="1" min="11" max="11" width="13.57"/>
    <col customWidth="1" min="12" max="12" width="4.71"/>
    <col customWidth="1" min="13" max="13" width="13.29"/>
    <col customWidth="1" min="14" max="14" width="11.57"/>
    <col customWidth="1" min="15" max="15" width="8.43"/>
    <col customWidth="1" min="16" max="16" width="10.43"/>
    <col customWidth="1" min="18" max="18" width="12.71"/>
    <col customWidth="1" min="19" max="26" width="8.71"/>
  </cols>
  <sheetData>
    <row r="1" ht="14.25" customHeight="1">
      <c r="A1" s="1" t="s">
        <v>0</v>
      </c>
      <c r="B1" s="1" t="s">
        <v>1</v>
      </c>
      <c r="C1" s="2" t="s">
        <v>2</v>
      </c>
      <c r="D1" s="1" t="s">
        <v>3</v>
      </c>
      <c r="E1" s="1" t="s">
        <v>4</v>
      </c>
      <c r="F1" s="1" t="s">
        <v>5</v>
      </c>
      <c r="G1" s="1" t="s">
        <v>6</v>
      </c>
      <c r="H1" s="3" t="s">
        <v>7</v>
      </c>
      <c r="I1" s="3" t="s">
        <v>8</v>
      </c>
      <c r="J1" s="1" t="s">
        <v>9</v>
      </c>
      <c r="K1" s="4" t="s">
        <v>10</v>
      </c>
      <c r="L1" s="5">
        <v>0.18</v>
      </c>
      <c r="M1" s="6" t="s">
        <v>11</v>
      </c>
      <c r="N1" s="6" t="s">
        <v>12</v>
      </c>
      <c r="O1" s="6" t="s">
        <v>13</v>
      </c>
      <c r="P1" s="7" t="s">
        <v>14</v>
      </c>
      <c r="Q1" s="8" t="s">
        <v>15</v>
      </c>
      <c r="R1" s="6" t="s">
        <v>5</v>
      </c>
      <c r="S1" s="6" t="s">
        <v>16</v>
      </c>
      <c r="T1" s="9" t="s">
        <v>15</v>
      </c>
      <c r="U1" s="8" t="s">
        <v>15</v>
      </c>
      <c r="V1" s="8" t="s">
        <v>15</v>
      </c>
      <c r="W1" s="9" t="s">
        <v>15</v>
      </c>
      <c r="X1" s="9" t="s">
        <v>15</v>
      </c>
      <c r="Y1" s="9" t="s">
        <v>15</v>
      </c>
      <c r="Z1" s="9" t="s">
        <v>15</v>
      </c>
    </row>
    <row r="2" ht="14.25" customHeight="1">
      <c r="A2" s="10" t="s">
        <v>17</v>
      </c>
      <c r="B2" s="11">
        <v>45589.0</v>
      </c>
      <c r="C2" s="10" t="s">
        <v>18</v>
      </c>
      <c r="D2" s="10" t="s">
        <v>19</v>
      </c>
      <c r="E2" s="10" t="s">
        <v>20</v>
      </c>
      <c r="F2" s="10" t="s">
        <v>21</v>
      </c>
      <c r="G2" s="10">
        <v>48.0</v>
      </c>
      <c r="H2" s="12">
        <v>439.85</v>
      </c>
      <c r="I2" s="12">
        <v>21112.8</v>
      </c>
      <c r="J2" s="10" t="s">
        <v>22</v>
      </c>
      <c r="K2" s="10" t="str">
        <f t="shared" ref="K2:K501" si="1">PROPER(TRIM(J2))
</f>
        <v>Tom</v>
      </c>
      <c r="M2" s="13">
        <f t="shared" ref="M2:M501" si="2">H2 * (1 + $L$1)
</f>
        <v>519.023</v>
      </c>
      <c r="N2" s="13">
        <f t="shared" ref="N2:N501" si="3">I2 * 5%
</f>
        <v>1055.64</v>
      </c>
      <c r="O2" s="8" t="str">
        <f t="shared" ref="O2:O501" si="4">IF(G2 &gt; 10, "Pass", "Fail")
</f>
        <v>Pass</v>
      </c>
      <c r="P2" s="8" t="str">
        <f t="shared" ref="P2:P501" si="5">TEXT(B2, "MMM")</f>
        <v>Oct</v>
      </c>
      <c r="R2" s="7" t="s">
        <v>23</v>
      </c>
      <c r="S2" s="8">
        <f>COUNTIFS(SalesData!F:F, "East", SalesData!O:O, "Fail")</f>
        <v>20</v>
      </c>
    </row>
    <row r="3" ht="14.25" customHeight="1">
      <c r="A3" s="10" t="s">
        <v>24</v>
      </c>
      <c r="B3" s="11">
        <v>45575.0</v>
      </c>
      <c r="C3" s="10" t="s">
        <v>25</v>
      </c>
      <c r="D3" s="10" t="s">
        <v>26</v>
      </c>
      <c r="E3" s="10" t="s">
        <v>20</v>
      </c>
      <c r="F3" s="10" t="s">
        <v>21</v>
      </c>
      <c r="G3" s="10">
        <v>45.0</v>
      </c>
      <c r="H3" s="12">
        <v>459.92</v>
      </c>
      <c r="I3" s="12">
        <v>20696.4</v>
      </c>
      <c r="J3" s="10" t="s">
        <v>27</v>
      </c>
      <c r="K3" s="10" t="str">
        <f t="shared" si="1"/>
        <v>Alex</v>
      </c>
      <c r="M3" s="13">
        <f t="shared" si="2"/>
        <v>542.7056</v>
      </c>
      <c r="N3" s="13">
        <f t="shared" si="3"/>
        <v>1034.82</v>
      </c>
      <c r="O3" s="8" t="str">
        <f t="shared" si="4"/>
        <v>Pass</v>
      </c>
      <c r="P3" s="8" t="str">
        <f t="shared" si="5"/>
        <v>Oct</v>
      </c>
      <c r="R3" s="7" t="s">
        <v>28</v>
      </c>
      <c r="S3" s="8">
        <f>COUNTIFS(SalesData!F:F, "West", SalesData!O:O, "Fail")</f>
        <v>27</v>
      </c>
    </row>
    <row r="4" ht="14.25" customHeight="1">
      <c r="A4" s="10" t="s">
        <v>29</v>
      </c>
      <c r="B4" s="11">
        <v>45622.0</v>
      </c>
      <c r="C4" s="10" t="s">
        <v>30</v>
      </c>
      <c r="D4" s="10" t="s">
        <v>31</v>
      </c>
      <c r="E4" s="10" t="s">
        <v>20</v>
      </c>
      <c r="F4" s="10" t="s">
        <v>28</v>
      </c>
      <c r="G4" s="10">
        <v>41.0</v>
      </c>
      <c r="H4" s="12">
        <v>455.6</v>
      </c>
      <c r="I4" s="12">
        <v>18679.6</v>
      </c>
      <c r="J4" s="10" t="s">
        <v>27</v>
      </c>
      <c r="K4" s="10" t="str">
        <f t="shared" si="1"/>
        <v>Alex</v>
      </c>
      <c r="M4" s="13">
        <f t="shared" si="2"/>
        <v>537.608</v>
      </c>
      <c r="N4" s="13">
        <f t="shared" si="3"/>
        <v>933.98</v>
      </c>
      <c r="O4" s="8" t="str">
        <f t="shared" si="4"/>
        <v>Pass</v>
      </c>
      <c r="P4" s="8" t="str">
        <f t="shared" si="5"/>
        <v>Nov</v>
      </c>
      <c r="R4" s="7" t="s">
        <v>32</v>
      </c>
      <c r="S4" s="8">
        <f>COUNTIFS(SalesData!F:F, "South", SalesData!O:O, "Fail")</f>
        <v>24</v>
      </c>
    </row>
    <row r="5" ht="14.25" customHeight="1">
      <c r="A5" s="10" t="s">
        <v>33</v>
      </c>
      <c r="B5" s="11">
        <v>45509.0</v>
      </c>
      <c r="C5" s="10" t="s">
        <v>34</v>
      </c>
      <c r="D5" s="10" t="s">
        <v>35</v>
      </c>
      <c r="E5" s="10" t="s">
        <v>20</v>
      </c>
      <c r="F5" s="10" t="s">
        <v>23</v>
      </c>
      <c r="G5" s="10">
        <v>46.0</v>
      </c>
      <c r="H5" s="12">
        <v>397.93</v>
      </c>
      <c r="I5" s="12">
        <v>18304.78</v>
      </c>
      <c r="J5" s="10" t="s">
        <v>27</v>
      </c>
      <c r="K5" s="10" t="str">
        <f t="shared" si="1"/>
        <v>Alex</v>
      </c>
      <c r="M5" s="13">
        <f t="shared" si="2"/>
        <v>469.5574</v>
      </c>
      <c r="N5" s="13">
        <f t="shared" si="3"/>
        <v>915.239</v>
      </c>
      <c r="O5" s="8" t="str">
        <f t="shared" si="4"/>
        <v>Pass</v>
      </c>
      <c r="P5" s="8" t="str">
        <f t="shared" si="5"/>
        <v>Aug</v>
      </c>
      <c r="R5" s="7" t="s">
        <v>21</v>
      </c>
      <c r="S5" s="8">
        <f>COUNTIFS(SalesData!F:F, "North", SalesData!O:O, "Fail")</f>
        <v>27</v>
      </c>
    </row>
    <row r="6" ht="14.25" customHeight="1">
      <c r="A6" s="10" t="s">
        <v>36</v>
      </c>
      <c r="B6" s="11">
        <v>45308.0</v>
      </c>
      <c r="C6" s="10" t="s">
        <v>37</v>
      </c>
      <c r="D6" s="10" t="s">
        <v>38</v>
      </c>
      <c r="E6" s="10" t="s">
        <v>20</v>
      </c>
      <c r="F6" s="10" t="s">
        <v>23</v>
      </c>
      <c r="G6" s="10">
        <v>43.0</v>
      </c>
      <c r="H6" s="12">
        <v>410.92</v>
      </c>
      <c r="I6" s="12">
        <v>17669.56</v>
      </c>
      <c r="J6" s="10" t="s">
        <v>27</v>
      </c>
      <c r="K6" s="10" t="str">
        <f t="shared" si="1"/>
        <v>Alex</v>
      </c>
      <c r="M6" s="13">
        <f t="shared" si="2"/>
        <v>484.8856</v>
      </c>
      <c r="N6" s="13">
        <f t="shared" si="3"/>
        <v>883.478</v>
      </c>
      <c r="O6" s="8" t="str">
        <f t="shared" si="4"/>
        <v>Pass</v>
      </c>
      <c r="P6" s="8" t="str">
        <f t="shared" si="5"/>
        <v>Jan</v>
      </c>
    </row>
    <row r="7" ht="14.25" customHeight="1">
      <c r="A7" s="10" t="s">
        <v>39</v>
      </c>
      <c r="B7" s="11">
        <v>45547.0</v>
      </c>
      <c r="C7" s="10" t="s">
        <v>40</v>
      </c>
      <c r="D7" s="10" t="s">
        <v>41</v>
      </c>
      <c r="E7" s="10" t="s">
        <v>20</v>
      </c>
      <c r="F7" s="10" t="s">
        <v>21</v>
      </c>
      <c r="G7" s="10">
        <v>37.0</v>
      </c>
      <c r="H7" s="12">
        <v>432.81</v>
      </c>
      <c r="I7" s="12">
        <v>16013.97</v>
      </c>
      <c r="J7" s="10" t="s">
        <v>42</v>
      </c>
      <c r="K7" s="10" t="str">
        <f t="shared" si="1"/>
        <v>John</v>
      </c>
      <c r="M7" s="13">
        <f t="shared" si="2"/>
        <v>510.7158</v>
      </c>
      <c r="N7" s="13">
        <f t="shared" si="3"/>
        <v>800.6985</v>
      </c>
      <c r="O7" s="8" t="str">
        <f t="shared" si="4"/>
        <v>Pass</v>
      </c>
      <c r="P7" s="8" t="str">
        <f t="shared" si="5"/>
        <v>Sep</v>
      </c>
    </row>
    <row r="8" ht="14.25" customHeight="1">
      <c r="A8" s="10" t="s">
        <v>43</v>
      </c>
      <c r="B8" s="11">
        <v>45419.0</v>
      </c>
      <c r="C8" s="10" t="s">
        <v>44</v>
      </c>
      <c r="D8" s="10" t="s">
        <v>45</v>
      </c>
      <c r="E8" s="10" t="s">
        <v>20</v>
      </c>
      <c r="F8" s="10" t="s">
        <v>32</v>
      </c>
      <c r="G8" s="10">
        <v>49.0</v>
      </c>
      <c r="H8" s="12">
        <v>306.0</v>
      </c>
      <c r="I8" s="12">
        <v>14994.0</v>
      </c>
      <c r="J8" s="10" t="s">
        <v>42</v>
      </c>
      <c r="K8" s="10" t="str">
        <f t="shared" si="1"/>
        <v>John</v>
      </c>
      <c r="M8" s="13">
        <f t="shared" si="2"/>
        <v>361.08</v>
      </c>
      <c r="N8" s="13">
        <f t="shared" si="3"/>
        <v>749.7</v>
      </c>
      <c r="O8" s="8" t="str">
        <f t="shared" si="4"/>
        <v>Pass</v>
      </c>
      <c r="P8" s="8" t="str">
        <f t="shared" si="5"/>
        <v>May</v>
      </c>
    </row>
    <row r="9" ht="14.25" customHeight="1">
      <c r="A9" s="10" t="s">
        <v>46</v>
      </c>
      <c r="B9" s="11">
        <v>45639.0</v>
      </c>
      <c r="C9" s="10" t="s">
        <v>47</v>
      </c>
      <c r="D9" s="10" t="s">
        <v>48</v>
      </c>
      <c r="E9" s="10" t="s">
        <v>20</v>
      </c>
      <c r="F9" s="10" t="s">
        <v>32</v>
      </c>
      <c r="G9" s="10">
        <v>35.0</v>
      </c>
      <c r="H9" s="12">
        <v>411.44</v>
      </c>
      <c r="I9" s="12">
        <v>14400.4</v>
      </c>
      <c r="J9" s="10" t="s">
        <v>22</v>
      </c>
      <c r="K9" s="10" t="str">
        <f t="shared" si="1"/>
        <v>Tom</v>
      </c>
      <c r="M9" s="13">
        <f t="shared" si="2"/>
        <v>485.4992</v>
      </c>
      <c r="N9" s="13">
        <f t="shared" si="3"/>
        <v>720.02</v>
      </c>
      <c r="O9" s="8" t="str">
        <f t="shared" si="4"/>
        <v>Pass</v>
      </c>
      <c r="P9" s="8" t="str">
        <f t="shared" si="5"/>
        <v>Dec</v>
      </c>
    </row>
    <row r="10" ht="14.25" customHeight="1">
      <c r="A10" s="10" t="s">
        <v>49</v>
      </c>
      <c r="B10" s="11">
        <v>45453.0</v>
      </c>
      <c r="C10" s="10" t="s">
        <v>50</v>
      </c>
      <c r="D10" s="10" t="s">
        <v>51</v>
      </c>
      <c r="E10" s="10" t="s">
        <v>20</v>
      </c>
      <c r="F10" s="10" t="s">
        <v>32</v>
      </c>
      <c r="G10" s="10">
        <v>46.0</v>
      </c>
      <c r="H10" s="12">
        <v>310.32</v>
      </c>
      <c r="I10" s="12">
        <v>14274.72</v>
      </c>
      <c r="J10" s="10" t="s">
        <v>27</v>
      </c>
      <c r="K10" s="10" t="str">
        <f t="shared" si="1"/>
        <v>Alex</v>
      </c>
      <c r="M10" s="13">
        <f t="shared" si="2"/>
        <v>366.1776</v>
      </c>
      <c r="N10" s="13">
        <f t="shared" si="3"/>
        <v>713.736</v>
      </c>
      <c r="O10" s="8" t="str">
        <f t="shared" si="4"/>
        <v>Pass</v>
      </c>
      <c r="P10" s="8" t="str">
        <f t="shared" si="5"/>
        <v>Jun</v>
      </c>
    </row>
    <row r="11" ht="14.25" customHeight="1">
      <c r="A11" s="10" t="s">
        <v>52</v>
      </c>
      <c r="B11" s="11">
        <v>45420.0</v>
      </c>
      <c r="C11" s="10" t="s">
        <v>53</v>
      </c>
      <c r="D11" s="10" t="s">
        <v>54</v>
      </c>
      <c r="E11" s="10" t="s">
        <v>20</v>
      </c>
      <c r="F11" s="10" t="s">
        <v>23</v>
      </c>
      <c r="G11" s="10">
        <v>38.0</v>
      </c>
      <c r="H11" s="12">
        <v>367.82</v>
      </c>
      <c r="I11" s="12">
        <v>13977.16</v>
      </c>
      <c r="J11" s="10" t="s">
        <v>55</v>
      </c>
      <c r="K11" s="10" t="str">
        <f t="shared" si="1"/>
        <v>Sara</v>
      </c>
      <c r="M11" s="13">
        <f t="shared" si="2"/>
        <v>434.0276</v>
      </c>
      <c r="N11" s="13">
        <f t="shared" si="3"/>
        <v>698.858</v>
      </c>
      <c r="O11" s="8" t="str">
        <f t="shared" si="4"/>
        <v>Pass</v>
      </c>
      <c r="P11" s="8" t="str">
        <f t="shared" si="5"/>
        <v>May</v>
      </c>
    </row>
    <row r="12" ht="14.25" customHeight="1">
      <c r="A12" s="10" t="s">
        <v>56</v>
      </c>
      <c r="B12" s="11">
        <v>45420.0</v>
      </c>
      <c r="C12" s="10" t="s">
        <v>30</v>
      </c>
      <c r="D12" s="10" t="s">
        <v>48</v>
      </c>
      <c r="E12" s="10" t="s">
        <v>20</v>
      </c>
      <c r="F12" s="10" t="s">
        <v>32</v>
      </c>
      <c r="G12" s="10">
        <v>29.0</v>
      </c>
      <c r="H12" s="12">
        <v>473.85</v>
      </c>
      <c r="I12" s="12">
        <v>13741.65</v>
      </c>
      <c r="J12" s="10" t="s">
        <v>57</v>
      </c>
      <c r="K12" s="10" t="str">
        <f t="shared" si="1"/>
        <v>Maria</v>
      </c>
      <c r="M12" s="13">
        <f t="shared" si="2"/>
        <v>559.143</v>
      </c>
      <c r="N12" s="13">
        <f t="shared" si="3"/>
        <v>687.0825</v>
      </c>
      <c r="O12" s="8" t="str">
        <f t="shared" si="4"/>
        <v>Pass</v>
      </c>
      <c r="P12" s="8" t="str">
        <f t="shared" si="5"/>
        <v>May</v>
      </c>
    </row>
    <row r="13" ht="14.25" customHeight="1">
      <c r="A13" s="10" t="s">
        <v>58</v>
      </c>
      <c r="B13" s="11">
        <v>45349.0</v>
      </c>
      <c r="C13" s="10" t="s">
        <v>18</v>
      </c>
      <c r="D13" s="10" t="s">
        <v>59</v>
      </c>
      <c r="E13" s="10" t="s">
        <v>20</v>
      </c>
      <c r="F13" s="10" t="s">
        <v>21</v>
      </c>
      <c r="G13" s="10">
        <v>39.0</v>
      </c>
      <c r="H13" s="12">
        <v>335.99</v>
      </c>
      <c r="I13" s="12">
        <v>13103.61</v>
      </c>
      <c r="J13" s="10" t="s">
        <v>55</v>
      </c>
      <c r="K13" s="10" t="str">
        <f t="shared" si="1"/>
        <v>Sara</v>
      </c>
      <c r="M13" s="13">
        <f t="shared" si="2"/>
        <v>396.4682</v>
      </c>
      <c r="N13" s="13">
        <f t="shared" si="3"/>
        <v>655.1805</v>
      </c>
      <c r="O13" s="8" t="str">
        <f t="shared" si="4"/>
        <v>Pass</v>
      </c>
      <c r="P13" s="8" t="str">
        <f t="shared" si="5"/>
        <v>Feb</v>
      </c>
      <c r="R13" s="7" t="s">
        <v>4</v>
      </c>
      <c r="S13" s="7" t="s">
        <v>6</v>
      </c>
    </row>
    <row r="14" ht="14.25" customHeight="1">
      <c r="A14" s="10" t="s">
        <v>60</v>
      </c>
      <c r="B14" s="11">
        <v>45478.0</v>
      </c>
      <c r="C14" s="10" t="s">
        <v>61</v>
      </c>
      <c r="D14" s="10" t="s">
        <v>62</v>
      </c>
      <c r="E14" s="10" t="s">
        <v>20</v>
      </c>
      <c r="F14" s="10" t="s">
        <v>23</v>
      </c>
      <c r="G14" s="10">
        <v>40.0</v>
      </c>
      <c r="H14" s="12">
        <v>314.46</v>
      </c>
      <c r="I14" s="12">
        <v>12578.4</v>
      </c>
      <c r="J14" s="10" t="s">
        <v>27</v>
      </c>
      <c r="K14" s="10" t="str">
        <f t="shared" si="1"/>
        <v>Alex</v>
      </c>
      <c r="M14" s="13">
        <f t="shared" si="2"/>
        <v>371.0628</v>
      </c>
      <c r="N14" s="13">
        <f t="shared" si="3"/>
        <v>628.92</v>
      </c>
      <c r="O14" s="8" t="str">
        <f t="shared" si="4"/>
        <v>Pass</v>
      </c>
      <c r="P14" s="8" t="str">
        <f t="shared" si="5"/>
        <v>Jul</v>
      </c>
      <c r="R14" s="7" t="s">
        <v>63</v>
      </c>
      <c r="S14" s="8">
        <f>SUMIF(SalesData!E:E, "Furniture", SalesData!G:G)</f>
        <v>2569</v>
      </c>
    </row>
    <row r="15" ht="14.25" customHeight="1">
      <c r="A15" s="10" t="s">
        <v>64</v>
      </c>
      <c r="B15" s="11">
        <v>45306.0</v>
      </c>
      <c r="C15" s="10" t="s">
        <v>65</v>
      </c>
      <c r="D15" s="10" t="s">
        <v>66</v>
      </c>
      <c r="E15" s="10" t="s">
        <v>20</v>
      </c>
      <c r="F15" s="10" t="s">
        <v>21</v>
      </c>
      <c r="G15" s="10">
        <v>31.0</v>
      </c>
      <c r="H15" s="12">
        <v>381.63</v>
      </c>
      <c r="I15" s="12">
        <v>11830.53</v>
      </c>
      <c r="J15" s="10" t="s">
        <v>27</v>
      </c>
      <c r="K15" s="10" t="str">
        <f t="shared" si="1"/>
        <v>Alex</v>
      </c>
      <c r="M15" s="13">
        <f t="shared" si="2"/>
        <v>450.3234</v>
      </c>
      <c r="N15" s="13">
        <f t="shared" si="3"/>
        <v>591.5265</v>
      </c>
      <c r="O15" s="8" t="str">
        <f t="shared" si="4"/>
        <v>Pass</v>
      </c>
      <c r="P15" s="8" t="str">
        <f t="shared" si="5"/>
        <v>Jan</v>
      </c>
      <c r="R15" s="7" t="s">
        <v>67</v>
      </c>
      <c r="S15" s="8">
        <f>SUMIF(SalesData!E:E, "Electronics", SalesData!G:G)</f>
        <v>2410</v>
      </c>
    </row>
    <row r="16" ht="14.25" customHeight="1">
      <c r="A16" s="10" t="s">
        <v>68</v>
      </c>
      <c r="B16" s="11">
        <v>45531.0</v>
      </c>
      <c r="C16" s="10" t="s">
        <v>25</v>
      </c>
      <c r="D16" s="10" t="s">
        <v>69</v>
      </c>
      <c r="E16" s="10" t="s">
        <v>20</v>
      </c>
      <c r="F16" s="10" t="s">
        <v>23</v>
      </c>
      <c r="G16" s="10">
        <v>24.0</v>
      </c>
      <c r="H16" s="12">
        <v>486.66</v>
      </c>
      <c r="I16" s="12">
        <v>11679.84</v>
      </c>
      <c r="J16" s="10" t="s">
        <v>57</v>
      </c>
      <c r="K16" s="10" t="str">
        <f t="shared" si="1"/>
        <v>Maria</v>
      </c>
      <c r="M16" s="13">
        <f t="shared" si="2"/>
        <v>574.2588</v>
      </c>
      <c r="N16" s="13">
        <f t="shared" si="3"/>
        <v>583.992</v>
      </c>
      <c r="O16" s="8" t="str">
        <f t="shared" si="4"/>
        <v>Pass</v>
      </c>
      <c r="P16" s="8" t="str">
        <f t="shared" si="5"/>
        <v>Aug</v>
      </c>
      <c r="R16" s="7" t="s">
        <v>20</v>
      </c>
      <c r="S16" s="8">
        <f>SUMIF(SalesData!E:E, "Books", SalesData!G:G)</f>
        <v>2564</v>
      </c>
    </row>
    <row r="17" ht="14.25" customHeight="1">
      <c r="A17" s="10" t="s">
        <v>70</v>
      </c>
      <c r="B17" s="11">
        <v>45342.0</v>
      </c>
      <c r="C17" s="10" t="s">
        <v>71</v>
      </c>
      <c r="D17" s="10" t="s">
        <v>72</v>
      </c>
      <c r="E17" s="10" t="s">
        <v>20</v>
      </c>
      <c r="F17" s="10" t="s">
        <v>28</v>
      </c>
      <c r="G17" s="10">
        <v>47.0</v>
      </c>
      <c r="H17" s="12">
        <v>242.4</v>
      </c>
      <c r="I17" s="12">
        <v>11392.8</v>
      </c>
      <c r="J17" s="10" t="s">
        <v>27</v>
      </c>
      <c r="K17" s="10" t="str">
        <f t="shared" si="1"/>
        <v>Alex</v>
      </c>
      <c r="M17" s="13">
        <f t="shared" si="2"/>
        <v>286.032</v>
      </c>
      <c r="N17" s="13">
        <f t="shared" si="3"/>
        <v>569.64</v>
      </c>
      <c r="O17" s="8" t="str">
        <f t="shared" si="4"/>
        <v>Pass</v>
      </c>
      <c r="P17" s="8" t="str">
        <f t="shared" si="5"/>
        <v>Feb</v>
      </c>
      <c r="R17" s="7" t="s">
        <v>73</v>
      </c>
      <c r="S17" s="8">
        <f>SUMIF(SalesData!E:E, "Clothing", SalesData!G:G)</f>
        <v>2422</v>
      </c>
    </row>
    <row r="18" ht="14.25" customHeight="1">
      <c r="A18" s="10" t="s">
        <v>74</v>
      </c>
      <c r="B18" s="11">
        <v>45575.0</v>
      </c>
      <c r="C18" s="10" t="s">
        <v>75</v>
      </c>
      <c r="D18" s="10" t="s">
        <v>76</v>
      </c>
      <c r="E18" s="10" t="s">
        <v>20</v>
      </c>
      <c r="F18" s="10" t="s">
        <v>21</v>
      </c>
      <c r="G18" s="10">
        <v>46.0</v>
      </c>
      <c r="H18" s="12">
        <v>236.8</v>
      </c>
      <c r="I18" s="12">
        <v>10892.8</v>
      </c>
      <c r="J18" s="10" t="s">
        <v>22</v>
      </c>
      <c r="K18" s="10" t="str">
        <f t="shared" si="1"/>
        <v>Tom</v>
      </c>
      <c r="M18" s="13">
        <f t="shared" si="2"/>
        <v>279.424</v>
      </c>
      <c r="N18" s="13">
        <f t="shared" si="3"/>
        <v>544.64</v>
      </c>
      <c r="O18" s="8" t="str">
        <f t="shared" si="4"/>
        <v>Pass</v>
      </c>
      <c r="P18" s="8" t="str">
        <f t="shared" si="5"/>
        <v>Oct</v>
      </c>
      <c r="R18" s="7" t="s">
        <v>77</v>
      </c>
      <c r="S18" s="8">
        <f>SUMIF(SalesData!E:E, "Toys", SalesData!G:G)</f>
        <v>2354</v>
      </c>
    </row>
    <row r="19" ht="14.25" customHeight="1">
      <c r="A19" s="10" t="s">
        <v>78</v>
      </c>
      <c r="B19" s="11">
        <v>45516.0</v>
      </c>
      <c r="C19" s="10" t="s">
        <v>79</v>
      </c>
      <c r="D19" s="10" t="s">
        <v>80</v>
      </c>
      <c r="E19" s="10" t="s">
        <v>20</v>
      </c>
      <c r="F19" s="10" t="s">
        <v>21</v>
      </c>
      <c r="G19" s="10">
        <v>23.0</v>
      </c>
      <c r="H19" s="12">
        <v>450.44</v>
      </c>
      <c r="I19" s="12">
        <v>10360.12</v>
      </c>
      <c r="J19" s="10" t="s">
        <v>55</v>
      </c>
      <c r="K19" s="10" t="str">
        <f t="shared" si="1"/>
        <v>Sara</v>
      </c>
      <c r="M19" s="13">
        <f t="shared" si="2"/>
        <v>531.5192</v>
      </c>
      <c r="N19" s="13">
        <f t="shared" si="3"/>
        <v>518.006</v>
      </c>
      <c r="O19" s="8" t="str">
        <f t="shared" si="4"/>
        <v>Pass</v>
      </c>
      <c r="P19" s="8" t="str">
        <f t="shared" si="5"/>
        <v>Aug</v>
      </c>
    </row>
    <row r="20" ht="14.25" customHeight="1">
      <c r="A20" s="10" t="s">
        <v>81</v>
      </c>
      <c r="B20" s="11">
        <v>45415.0</v>
      </c>
      <c r="C20" s="10" t="s">
        <v>25</v>
      </c>
      <c r="D20" s="10" t="s">
        <v>82</v>
      </c>
      <c r="E20" s="10" t="s">
        <v>20</v>
      </c>
      <c r="F20" s="10" t="s">
        <v>23</v>
      </c>
      <c r="G20" s="10">
        <v>21.0</v>
      </c>
      <c r="H20" s="12">
        <v>491.08</v>
      </c>
      <c r="I20" s="12">
        <v>10312.68</v>
      </c>
      <c r="J20" s="10" t="s">
        <v>55</v>
      </c>
      <c r="K20" s="10" t="str">
        <f t="shared" si="1"/>
        <v>Sara</v>
      </c>
      <c r="M20" s="13">
        <f t="shared" si="2"/>
        <v>579.4744</v>
      </c>
      <c r="N20" s="13">
        <f t="shared" si="3"/>
        <v>515.634</v>
      </c>
      <c r="O20" s="8" t="str">
        <f t="shared" si="4"/>
        <v>Pass</v>
      </c>
      <c r="P20" s="8" t="str">
        <f t="shared" si="5"/>
        <v>May</v>
      </c>
    </row>
    <row r="21" ht="14.25" customHeight="1">
      <c r="A21" s="10" t="s">
        <v>83</v>
      </c>
      <c r="B21" s="11">
        <v>45530.0</v>
      </c>
      <c r="C21" s="10" t="s">
        <v>84</v>
      </c>
      <c r="D21" s="10" t="s">
        <v>69</v>
      </c>
      <c r="E21" s="10" t="s">
        <v>20</v>
      </c>
      <c r="F21" s="10" t="s">
        <v>28</v>
      </c>
      <c r="G21" s="10">
        <v>24.0</v>
      </c>
      <c r="H21" s="12">
        <v>419.39</v>
      </c>
      <c r="I21" s="12">
        <v>10065.36</v>
      </c>
      <c r="J21" s="10" t="s">
        <v>57</v>
      </c>
      <c r="K21" s="10" t="str">
        <f t="shared" si="1"/>
        <v>Maria</v>
      </c>
      <c r="M21" s="13">
        <f t="shared" si="2"/>
        <v>494.8802</v>
      </c>
      <c r="N21" s="13">
        <f t="shared" si="3"/>
        <v>503.268</v>
      </c>
      <c r="O21" s="8" t="str">
        <f t="shared" si="4"/>
        <v>Pass</v>
      </c>
      <c r="P21" s="8" t="str">
        <f t="shared" si="5"/>
        <v>Aug</v>
      </c>
    </row>
    <row r="22" ht="14.25" customHeight="1">
      <c r="A22" s="10" t="s">
        <v>85</v>
      </c>
      <c r="B22" s="11">
        <v>45295.0</v>
      </c>
      <c r="C22" s="10" t="s">
        <v>86</v>
      </c>
      <c r="D22" s="10" t="s">
        <v>87</v>
      </c>
      <c r="E22" s="10" t="s">
        <v>20</v>
      </c>
      <c r="F22" s="10" t="s">
        <v>23</v>
      </c>
      <c r="G22" s="10">
        <v>42.0</v>
      </c>
      <c r="H22" s="12">
        <v>234.65</v>
      </c>
      <c r="I22" s="12">
        <v>9855.300000000001</v>
      </c>
      <c r="J22" s="10" t="s">
        <v>55</v>
      </c>
      <c r="K22" s="10" t="str">
        <f t="shared" si="1"/>
        <v>Sara</v>
      </c>
      <c r="M22" s="13">
        <f t="shared" si="2"/>
        <v>276.887</v>
      </c>
      <c r="N22" s="13">
        <f t="shared" si="3"/>
        <v>492.765</v>
      </c>
      <c r="O22" s="8" t="str">
        <f t="shared" si="4"/>
        <v>Pass</v>
      </c>
      <c r="P22" s="8" t="str">
        <f t="shared" si="5"/>
        <v>Jan</v>
      </c>
    </row>
    <row r="23" ht="14.25" customHeight="1">
      <c r="A23" s="10" t="s">
        <v>88</v>
      </c>
      <c r="B23" s="11">
        <v>45550.0</v>
      </c>
      <c r="C23" s="10" t="s">
        <v>89</v>
      </c>
      <c r="D23" s="10" t="s">
        <v>90</v>
      </c>
      <c r="E23" s="10" t="s">
        <v>20</v>
      </c>
      <c r="F23" s="10" t="s">
        <v>23</v>
      </c>
      <c r="G23" s="10">
        <v>36.0</v>
      </c>
      <c r="H23" s="12">
        <v>271.01</v>
      </c>
      <c r="I23" s="12">
        <v>9756.36</v>
      </c>
      <c r="J23" s="10" t="s">
        <v>42</v>
      </c>
      <c r="K23" s="10" t="str">
        <f t="shared" si="1"/>
        <v>John</v>
      </c>
      <c r="M23" s="13">
        <f t="shared" si="2"/>
        <v>319.7918</v>
      </c>
      <c r="N23" s="13">
        <f t="shared" si="3"/>
        <v>487.818</v>
      </c>
      <c r="O23" s="8" t="str">
        <f t="shared" si="4"/>
        <v>Pass</v>
      </c>
      <c r="P23" s="8" t="str">
        <f t="shared" si="5"/>
        <v>Sep</v>
      </c>
    </row>
    <row r="24" ht="14.25" customHeight="1">
      <c r="A24" s="10" t="s">
        <v>91</v>
      </c>
      <c r="B24" s="11">
        <v>45422.0</v>
      </c>
      <c r="C24" s="10" t="s">
        <v>92</v>
      </c>
      <c r="D24" s="10" t="s">
        <v>93</v>
      </c>
      <c r="E24" s="10" t="s">
        <v>20</v>
      </c>
      <c r="F24" s="10" t="s">
        <v>32</v>
      </c>
      <c r="G24" s="10">
        <v>33.0</v>
      </c>
      <c r="H24" s="12">
        <v>283.33</v>
      </c>
      <c r="I24" s="12">
        <v>9349.89</v>
      </c>
      <c r="J24" s="10" t="s">
        <v>55</v>
      </c>
      <c r="K24" s="10" t="str">
        <f t="shared" si="1"/>
        <v>Sara</v>
      </c>
      <c r="M24" s="13">
        <f t="shared" si="2"/>
        <v>334.3294</v>
      </c>
      <c r="N24" s="13">
        <f t="shared" si="3"/>
        <v>467.4945</v>
      </c>
      <c r="O24" s="8" t="str">
        <f t="shared" si="4"/>
        <v>Pass</v>
      </c>
      <c r="P24" s="8" t="str">
        <f t="shared" si="5"/>
        <v>May</v>
      </c>
    </row>
    <row r="25" ht="14.25" customHeight="1">
      <c r="A25" s="10" t="s">
        <v>94</v>
      </c>
      <c r="B25" s="11">
        <v>45345.0</v>
      </c>
      <c r="C25" s="10" t="s">
        <v>95</v>
      </c>
      <c r="D25" s="10" t="s">
        <v>96</v>
      </c>
      <c r="E25" s="10" t="s">
        <v>20</v>
      </c>
      <c r="F25" s="10" t="s">
        <v>21</v>
      </c>
      <c r="G25" s="10">
        <v>33.0</v>
      </c>
      <c r="H25" s="12">
        <v>277.1</v>
      </c>
      <c r="I25" s="12">
        <v>9144.300000000001</v>
      </c>
      <c r="J25" s="10" t="s">
        <v>22</v>
      </c>
      <c r="K25" s="10" t="str">
        <f t="shared" si="1"/>
        <v>Tom</v>
      </c>
      <c r="M25" s="13">
        <f t="shared" si="2"/>
        <v>326.978</v>
      </c>
      <c r="N25" s="13">
        <f t="shared" si="3"/>
        <v>457.215</v>
      </c>
      <c r="O25" s="8" t="str">
        <f t="shared" si="4"/>
        <v>Pass</v>
      </c>
      <c r="P25" s="8" t="str">
        <f t="shared" si="5"/>
        <v>Feb</v>
      </c>
    </row>
    <row r="26" ht="14.25" customHeight="1">
      <c r="A26" s="10" t="s">
        <v>97</v>
      </c>
      <c r="B26" s="11">
        <v>45344.0</v>
      </c>
      <c r="C26" s="10" t="s">
        <v>71</v>
      </c>
      <c r="D26" s="10" t="s">
        <v>35</v>
      </c>
      <c r="E26" s="10" t="s">
        <v>20</v>
      </c>
      <c r="F26" s="10" t="s">
        <v>21</v>
      </c>
      <c r="G26" s="10">
        <v>35.0</v>
      </c>
      <c r="H26" s="12">
        <v>260.72</v>
      </c>
      <c r="I26" s="12">
        <v>9125.2</v>
      </c>
      <c r="J26" s="10" t="s">
        <v>27</v>
      </c>
      <c r="K26" s="10" t="str">
        <f t="shared" si="1"/>
        <v>Alex</v>
      </c>
      <c r="M26" s="13">
        <f t="shared" si="2"/>
        <v>307.6496</v>
      </c>
      <c r="N26" s="13">
        <f t="shared" si="3"/>
        <v>456.26</v>
      </c>
      <c r="O26" s="8" t="str">
        <f t="shared" si="4"/>
        <v>Pass</v>
      </c>
      <c r="P26" s="8" t="str">
        <f t="shared" si="5"/>
        <v>Feb</v>
      </c>
    </row>
    <row r="27" ht="14.25" customHeight="1">
      <c r="A27" s="10" t="s">
        <v>98</v>
      </c>
      <c r="B27" s="11">
        <v>45438.0</v>
      </c>
      <c r="C27" s="10" t="s">
        <v>99</v>
      </c>
      <c r="D27" s="10" t="s">
        <v>59</v>
      </c>
      <c r="E27" s="10" t="s">
        <v>20</v>
      </c>
      <c r="F27" s="10" t="s">
        <v>28</v>
      </c>
      <c r="G27" s="10">
        <v>44.0</v>
      </c>
      <c r="H27" s="12">
        <v>204.43</v>
      </c>
      <c r="I27" s="12">
        <v>8994.92</v>
      </c>
      <c r="J27" s="10" t="s">
        <v>42</v>
      </c>
      <c r="K27" s="10" t="str">
        <f t="shared" si="1"/>
        <v>John</v>
      </c>
      <c r="M27" s="13">
        <f t="shared" si="2"/>
        <v>241.2274</v>
      </c>
      <c r="N27" s="13">
        <f t="shared" si="3"/>
        <v>449.746</v>
      </c>
      <c r="O27" s="8" t="str">
        <f t="shared" si="4"/>
        <v>Pass</v>
      </c>
      <c r="P27" s="8" t="str">
        <f t="shared" si="5"/>
        <v>May</v>
      </c>
    </row>
    <row r="28" ht="14.25" customHeight="1">
      <c r="A28" s="10" t="s">
        <v>100</v>
      </c>
      <c r="B28" s="11">
        <v>45562.0</v>
      </c>
      <c r="C28" s="10" t="s">
        <v>34</v>
      </c>
      <c r="D28" s="10" t="s">
        <v>69</v>
      </c>
      <c r="E28" s="10" t="s">
        <v>20</v>
      </c>
      <c r="F28" s="10" t="s">
        <v>28</v>
      </c>
      <c r="G28" s="10">
        <v>38.0</v>
      </c>
      <c r="H28" s="12">
        <v>236.25</v>
      </c>
      <c r="I28" s="12">
        <v>8977.5</v>
      </c>
      <c r="J28" s="10" t="s">
        <v>55</v>
      </c>
      <c r="K28" s="10" t="str">
        <f t="shared" si="1"/>
        <v>Sara</v>
      </c>
      <c r="M28" s="13">
        <f t="shared" si="2"/>
        <v>278.775</v>
      </c>
      <c r="N28" s="13">
        <f t="shared" si="3"/>
        <v>448.875</v>
      </c>
      <c r="O28" s="8" t="str">
        <f t="shared" si="4"/>
        <v>Pass</v>
      </c>
      <c r="P28" s="8" t="str">
        <f t="shared" si="5"/>
        <v>Sep</v>
      </c>
    </row>
    <row r="29" ht="14.25" customHeight="1">
      <c r="A29" s="10" t="s">
        <v>101</v>
      </c>
      <c r="B29" s="11">
        <v>45525.0</v>
      </c>
      <c r="C29" s="10" t="s">
        <v>102</v>
      </c>
      <c r="D29" s="10" t="s">
        <v>59</v>
      </c>
      <c r="E29" s="10" t="s">
        <v>20</v>
      </c>
      <c r="F29" s="10" t="s">
        <v>21</v>
      </c>
      <c r="G29" s="10">
        <v>21.0</v>
      </c>
      <c r="H29" s="12">
        <v>423.43</v>
      </c>
      <c r="I29" s="12">
        <v>8892.03</v>
      </c>
      <c r="J29" s="10" t="s">
        <v>22</v>
      </c>
      <c r="K29" s="10" t="str">
        <f t="shared" si="1"/>
        <v>Tom</v>
      </c>
      <c r="M29" s="13">
        <f t="shared" si="2"/>
        <v>499.6474</v>
      </c>
      <c r="N29" s="13">
        <f t="shared" si="3"/>
        <v>444.6015</v>
      </c>
      <c r="O29" s="8" t="str">
        <f t="shared" si="4"/>
        <v>Pass</v>
      </c>
      <c r="P29" s="8" t="str">
        <f t="shared" si="5"/>
        <v>Aug</v>
      </c>
    </row>
    <row r="30" ht="14.25" customHeight="1">
      <c r="A30" s="10" t="s">
        <v>103</v>
      </c>
      <c r="B30" s="11">
        <v>45617.0</v>
      </c>
      <c r="C30" s="10" t="s">
        <v>30</v>
      </c>
      <c r="D30" s="10" t="s">
        <v>35</v>
      </c>
      <c r="E30" s="10" t="s">
        <v>20</v>
      </c>
      <c r="F30" s="10" t="s">
        <v>23</v>
      </c>
      <c r="G30" s="10">
        <v>31.0</v>
      </c>
      <c r="H30" s="12">
        <v>284.0</v>
      </c>
      <c r="I30" s="12">
        <v>8804.0</v>
      </c>
      <c r="J30" s="10" t="s">
        <v>27</v>
      </c>
      <c r="K30" s="10" t="str">
        <f t="shared" si="1"/>
        <v>Alex</v>
      </c>
      <c r="M30" s="13">
        <f t="shared" si="2"/>
        <v>335.12</v>
      </c>
      <c r="N30" s="13">
        <f t="shared" si="3"/>
        <v>440.2</v>
      </c>
      <c r="O30" s="8" t="str">
        <f t="shared" si="4"/>
        <v>Pass</v>
      </c>
      <c r="P30" s="8" t="str">
        <f t="shared" si="5"/>
        <v>Nov</v>
      </c>
    </row>
    <row r="31" ht="14.25" customHeight="1">
      <c r="A31" s="10" t="s">
        <v>104</v>
      </c>
      <c r="B31" s="11">
        <v>45613.0</v>
      </c>
      <c r="C31" s="10" t="s">
        <v>40</v>
      </c>
      <c r="D31" s="10" t="s">
        <v>66</v>
      </c>
      <c r="E31" s="10" t="s">
        <v>20</v>
      </c>
      <c r="F31" s="10" t="s">
        <v>28</v>
      </c>
      <c r="G31" s="10">
        <v>36.0</v>
      </c>
      <c r="H31" s="12">
        <v>238.64</v>
      </c>
      <c r="I31" s="12">
        <v>8591.039999999999</v>
      </c>
      <c r="J31" s="10" t="s">
        <v>57</v>
      </c>
      <c r="K31" s="10" t="str">
        <f t="shared" si="1"/>
        <v>Maria</v>
      </c>
      <c r="M31" s="13">
        <f t="shared" si="2"/>
        <v>281.5952</v>
      </c>
      <c r="N31" s="13">
        <f t="shared" si="3"/>
        <v>429.552</v>
      </c>
      <c r="O31" s="8" t="str">
        <f t="shared" si="4"/>
        <v>Pass</v>
      </c>
      <c r="P31" s="8" t="str">
        <f t="shared" si="5"/>
        <v>Nov</v>
      </c>
    </row>
    <row r="32" ht="14.25" customHeight="1">
      <c r="A32" s="10" t="s">
        <v>105</v>
      </c>
      <c r="B32" s="11">
        <v>45433.0</v>
      </c>
      <c r="C32" s="10" t="s">
        <v>106</v>
      </c>
      <c r="D32" s="10" t="s">
        <v>107</v>
      </c>
      <c r="E32" s="10" t="s">
        <v>20</v>
      </c>
      <c r="F32" s="10" t="s">
        <v>21</v>
      </c>
      <c r="G32" s="10">
        <v>41.0</v>
      </c>
      <c r="H32" s="12">
        <v>205.69</v>
      </c>
      <c r="I32" s="12">
        <v>8433.289999999999</v>
      </c>
      <c r="J32" s="10" t="s">
        <v>42</v>
      </c>
      <c r="K32" s="10" t="str">
        <f t="shared" si="1"/>
        <v>John</v>
      </c>
      <c r="M32" s="13">
        <f t="shared" si="2"/>
        <v>242.7142</v>
      </c>
      <c r="N32" s="13">
        <f t="shared" si="3"/>
        <v>421.6645</v>
      </c>
      <c r="O32" s="8" t="str">
        <f t="shared" si="4"/>
        <v>Pass</v>
      </c>
      <c r="P32" s="8" t="str">
        <f t="shared" si="5"/>
        <v>May</v>
      </c>
    </row>
    <row r="33" ht="14.25" customHeight="1">
      <c r="A33" s="10" t="s">
        <v>108</v>
      </c>
      <c r="B33" s="11">
        <v>45476.0</v>
      </c>
      <c r="C33" s="10" t="s">
        <v>109</v>
      </c>
      <c r="D33" s="10" t="s">
        <v>66</v>
      </c>
      <c r="E33" s="10" t="s">
        <v>20</v>
      </c>
      <c r="F33" s="10" t="s">
        <v>28</v>
      </c>
      <c r="G33" s="10">
        <v>45.0</v>
      </c>
      <c r="H33" s="12">
        <v>184.53</v>
      </c>
      <c r="I33" s="12">
        <v>8303.85</v>
      </c>
      <c r="J33" s="10" t="s">
        <v>42</v>
      </c>
      <c r="K33" s="10" t="str">
        <f t="shared" si="1"/>
        <v>John</v>
      </c>
      <c r="M33" s="13">
        <f t="shared" si="2"/>
        <v>217.7454</v>
      </c>
      <c r="N33" s="13">
        <f t="shared" si="3"/>
        <v>415.1925</v>
      </c>
      <c r="O33" s="8" t="str">
        <f t="shared" si="4"/>
        <v>Pass</v>
      </c>
      <c r="P33" s="8" t="str">
        <f t="shared" si="5"/>
        <v>Jul</v>
      </c>
    </row>
    <row r="34" ht="14.25" customHeight="1">
      <c r="A34" s="10" t="s">
        <v>110</v>
      </c>
      <c r="B34" s="11">
        <v>45636.0</v>
      </c>
      <c r="C34" s="10" t="s">
        <v>111</v>
      </c>
      <c r="D34" s="10" t="s">
        <v>54</v>
      </c>
      <c r="E34" s="10" t="s">
        <v>20</v>
      </c>
      <c r="F34" s="10" t="s">
        <v>23</v>
      </c>
      <c r="G34" s="10">
        <v>37.0</v>
      </c>
      <c r="H34" s="12">
        <v>220.15</v>
      </c>
      <c r="I34" s="12">
        <v>8145.55</v>
      </c>
      <c r="J34" s="10" t="s">
        <v>55</v>
      </c>
      <c r="K34" s="10" t="str">
        <f t="shared" si="1"/>
        <v>Sara</v>
      </c>
      <c r="M34" s="13">
        <f t="shared" si="2"/>
        <v>259.777</v>
      </c>
      <c r="N34" s="13">
        <f t="shared" si="3"/>
        <v>407.2775</v>
      </c>
      <c r="O34" s="8" t="str">
        <f t="shared" si="4"/>
        <v>Pass</v>
      </c>
      <c r="P34" s="8" t="str">
        <f t="shared" si="5"/>
        <v>Dec</v>
      </c>
    </row>
    <row r="35" ht="14.25" customHeight="1">
      <c r="A35" s="10" t="s">
        <v>112</v>
      </c>
      <c r="B35" s="11">
        <v>45342.0</v>
      </c>
      <c r="C35" s="10" t="s">
        <v>113</v>
      </c>
      <c r="D35" s="10" t="s">
        <v>76</v>
      </c>
      <c r="E35" s="10" t="s">
        <v>20</v>
      </c>
      <c r="F35" s="10" t="s">
        <v>21</v>
      </c>
      <c r="G35" s="10">
        <v>45.0</v>
      </c>
      <c r="H35" s="12">
        <v>179.5</v>
      </c>
      <c r="I35" s="12">
        <v>8077.5</v>
      </c>
      <c r="J35" s="10" t="s">
        <v>55</v>
      </c>
      <c r="K35" s="10" t="str">
        <f t="shared" si="1"/>
        <v>Sara</v>
      </c>
      <c r="M35" s="13">
        <f t="shared" si="2"/>
        <v>211.81</v>
      </c>
      <c r="N35" s="13">
        <f t="shared" si="3"/>
        <v>403.875</v>
      </c>
      <c r="O35" s="8" t="str">
        <f t="shared" si="4"/>
        <v>Pass</v>
      </c>
      <c r="P35" s="8" t="str">
        <f t="shared" si="5"/>
        <v>Feb</v>
      </c>
    </row>
    <row r="36" ht="14.25" customHeight="1">
      <c r="A36" s="10" t="s">
        <v>114</v>
      </c>
      <c r="B36" s="11">
        <v>45420.0</v>
      </c>
      <c r="C36" s="10" t="s">
        <v>115</v>
      </c>
      <c r="D36" s="10" t="s">
        <v>116</v>
      </c>
      <c r="E36" s="10" t="s">
        <v>20</v>
      </c>
      <c r="F36" s="10" t="s">
        <v>23</v>
      </c>
      <c r="G36" s="10">
        <v>49.0</v>
      </c>
      <c r="H36" s="12">
        <v>163.47</v>
      </c>
      <c r="I36" s="12">
        <v>8010.03</v>
      </c>
      <c r="J36" s="10" t="s">
        <v>42</v>
      </c>
      <c r="K36" s="10" t="str">
        <f t="shared" si="1"/>
        <v>John</v>
      </c>
      <c r="M36" s="13">
        <f t="shared" si="2"/>
        <v>192.8946</v>
      </c>
      <c r="N36" s="13">
        <f t="shared" si="3"/>
        <v>400.5015</v>
      </c>
      <c r="O36" s="8" t="str">
        <f t="shared" si="4"/>
        <v>Pass</v>
      </c>
      <c r="P36" s="8" t="str">
        <f t="shared" si="5"/>
        <v>May</v>
      </c>
    </row>
    <row r="37" ht="14.25" customHeight="1">
      <c r="A37" s="10" t="s">
        <v>117</v>
      </c>
      <c r="B37" s="11">
        <v>45309.0</v>
      </c>
      <c r="C37" s="10" t="s">
        <v>25</v>
      </c>
      <c r="D37" s="10" t="s">
        <v>116</v>
      </c>
      <c r="E37" s="10" t="s">
        <v>20</v>
      </c>
      <c r="F37" s="10" t="s">
        <v>32</v>
      </c>
      <c r="G37" s="10">
        <v>19.0</v>
      </c>
      <c r="H37" s="12">
        <v>416.5</v>
      </c>
      <c r="I37" s="12">
        <v>7913.5</v>
      </c>
      <c r="J37" s="10" t="s">
        <v>27</v>
      </c>
      <c r="K37" s="10" t="str">
        <f t="shared" si="1"/>
        <v>Alex</v>
      </c>
      <c r="M37" s="13">
        <f t="shared" si="2"/>
        <v>491.47</v>
      </c>
      <c r="N37" s="13">
        <f t="shared" si="3"/>
        <v>395.675</v>
      </c>
      <c r="O37" s="8" t="str">
        <f t="shared" si="4"/>
        <v>Pass</v>
      </c>
      <c r="P37" s="8" t="str">
        <f t="shared" si="5"/>
        <v>Jan</v>
      </c>
    </row>
    <row r="38" ht="14.25" customHeight="1">
      <c r="A38" s="10" t="s">
        <v>118</v>
      </c>
      <c r="B38" s="11">
        <v>45311.0</v>
      </c>
      <c r="C38" s="10" t="s">
        <v>119</v>
      </c>
      <c r="D38" s="10" t="s">
        <v>90</v>
      </c>
      <c r="E38" s="10" t="s">
        <v>20</v>
      </c>
      <c r="F38" s="10" t="s">
        <v>21</v>
      </c>
      <c r="G38" s="10">
        <v>27.0</v>
      </c>
      <c r="H38" s="12">
        <v>270.92</v>
      </c>
      <c r="I38" s="12">
        <v>7314.84</v>
      </c>
      <c r="J38" s="10" t="s">
        <v>55</v>
      </c>
      <c r="K38" s="10" t="str">
        <f t="shared" si="1"/>
        <v>Sara</v>
      </c>
      <c r="M38" s="13">
        <f t="shared" si="2"/>
        <v>319.6856</v>
      </c>
      <c r="N38" s="13">
        <f t="shared" si="3"/>
        <v>365.742</v>
      </c>
      <c r="O38" s="8" t="str">
        <f t="shared" si="4"/>
        <v>Pass</v>
      </c>
      <c r="P38" s="8" t="str">
        <f t="shared" si="5"/>
        <v>Jan</v>
      </c>
    </row>
    <row r="39" ht="14.25" customHeight="1">
      <c r="A39" s="10" t="s">
        <v>120</v>
      </c>
      <c r="B39" s="11">
        <v>45417.0</v>
      </c>
      <c r="C39" s="10" t="s">
        <v>121</v>
      </c>
      <c r="D39" s="10" t="s">
        <v>122</v>
      </c>
      <c r="E39" s="10" t="s">
        <v>20</v>
      </c>
      <c r="F39" s="10" t="s">
        <v>28</v>
      </c>
      <c r="G39" s="10">
        <v>30.0</v>
      </c>
      <c r="H39" s="12">
        <v>242.26</v>
      </c>
      <c r="I39" s="12">
        <v>7267.799999999999</v>
      </c>
      <c r="J39" s="10" t="s">
        <v>55</v>
      </c>
      <c r="K39" s="10" t="str">
        <f t="shared" si="1"/>
        <v>Sara</v>
      </c>
      <c r="M39" s="13">
        <f t="shared" si="2"/>
        <v>285.8668</v>
      </c>
      <c r="N39" s="13">
        <f t="shared" si="3"/>
        <v>363.39</v>
      </c>
      <c r="O39" s="8" t="str">
        <f t="shared" si="4"/>
        <v>Pass</v>
      </c>
      <c r="P39" s="8" t="str">
        <f t="shared" si="5"/>
        <v>May</v>
      </c>
    </row>
    <row r="40" ht="14.25" customHeight="1">
      <c r="A40" s="10" t="s">
        <v>123</v>
      </c>
      <c r="B40" s="11">
        <v>45435.0</v>
      </c>
      <c r="C40" s="10" t="s">
        <v>65</v>
      </c>
      <c r="D40" s="10" t="s">
        <v>124</v>
      </c>
      <c r="E40" s="10" t="s">
        <v>20</v>
      </c>
      <c r="F40" s="10" t="s">
        <v>23</v>
      </c>
      <c r="G40" s="10">
        <v>17.0</v>
      </c>
      <c r="H40" s="12">
        <v>414.76</v>
      </c>
      <c r="I40" s="12">
        <v>7050.92</v>
      </c>
      <c r="J40" s="10" t="s">
        <v>42</v>
      </c>
      <c r="K40" s="10" t="str">
        <f t="shared" si="1"/>
        <v>John</v>
      </c>
      <c r="M40" s="13">
        <f t="shared" si="2"/>
        <v>489.4168</v>
      </c>
      <c r="N40" s="13">
        <f t="shared" si="3"/>
        <v>352.546</v>
      </c>
      <c r="O40" s="8" t="str">
        <f t="shared" si="4"/>
        <v>Pass</v>
      </c>
      <c r="P40" s="8" t="str">
        <f t="shared" si="5"/>
        <v>May</v>
      </c>
    </row>
    <row r="41" ht="14.25" customHeight="1">
      <c r="A41" s="10" t="s">
        <v>125</v>
      </c>
      <c r="B41" s="11">
        <v>45522.0</v>
      </c>
      <c r="C41" s="10" t="s">
        <v>126</v>
      </c>
      <c r="D41" s="10" t="s">
        <v>127</v>
      </c>
      <c r="E41" s="10" t="s">
        <v>20</v>
      </c>
      <c r="F41" s="10" t="s">
        <v>32</v>
      </c>
      <c r="G41" s="10">
        <v>34.0</v>
      </c>
      <c r="H41" s="12">
        <v>201.46</v>
      </c>
      <c r="I41" s="12">
        <v>6849.64</v>
      </c>
      <c r="J41" s="10" t="s">
        <v>22</v>
      </c>
      <c r="K41" s="10" t="str">
        <f t="shared" si="1"/>
        <v>Tom</v>
      </c>
      <c r="M41" s="13">
        <f t="shared" si="2"/>
        <v>237.7228</v>
      </c>
      <c r="N41" s="13">
        <f t="shared" si="3"/>
        <v>342.482</v>
      </c>
      <c r="O41" s="8" t="str">
        <f t="shared" si="4"/>
        <v>Pass</v>
      </c>
      <c r="P41" s="8" t="str">
        <f t="shared" si="5"/>
        <v>Aug</v>
      </c>
    </row>
    <row r="42" ht="14.25" customHeight="1">
      <c r="A42" s="10" t="s">
        <v>128</v>
      </c>
      <c r="B42" s="11">
        <v>45349.0</v>
      </c>
      <c r="C42" s="10" t="s">
        <v>121</v>
      </c>
      <c r="D42" s="10" t="s">
        <v>129</v>
      </c>
      <c r="E42" s="10" t="s">
        <v>20</v>
      </c>
      <c r="F42" s="10" t="s">
        <v>32</v>
      </c>
      <c r="G42" s="10">
        <v>24.0</v>
      </c>
      <c r="H42" s="12">
        <v>270.64</v>
      </c>
      <c r="I42" s="12">
        <v>6495.36</v>
      </c>
      <c r="J42" s="10" t="s">
        <v>57</v>
      </c>
      <c r="K42" s="10" t="str">
        <f t="shared" si="1"/>
        <v>Maria</v>
      </c>
      <c r="M42" s="13">
        <f t="shared" si="2"/>
        <v>319.3552</v>
      </c>
      <c r="N42" s="13">
        <f t="shared" si="3"/>
        <v>324.768</v>
      </c>
      <c r="O42" s="8" t="str">
        <f t="shared" si="4"/>
        <v>Pass</v>
      </c>
      <c r="P42" s="8" t="str">
        <f t="shared" si="5"/>
        <v>Feb</v>
      </c>
    </row>
    <row r="43" ht="14.25" customHeight="1">
      <c r="A43" s="10" t="s">
        <v>130</v>
      </c>
      <c r="B43" s="11">
        <v>45435.0</v>
      </c>
      <c r="C43" s="10" t="s">
        <v>131</v>
      </c>
      <c r="D43" s="10" t="s">
        <v>132</v>
      </c>
      <c r="E43" s="10" t="s">
        <v>20</v>
      </c>
      <c r="F43" s="10" t="s">
        <v>21</v>
      </c>
      <c r="G43" s="10">
        <v>47.0</v>
      </c>
      <c r="H43" s="12">
        <v>130.98</v>
      </c>
      <c r="I43" s="12">
        <v>6156.059999999999</v>
      </c>
      <c r="J43" s="10" t="s">
        <v>57</v>
      </c>
      <c r="K43" s="10" t="str">
        <f t="shared" si="1"/>
        <v>Maria</v>
      </c>
      <c r="M43" s="13">
        <f t="shared" si="2"/>
        <v>154.5564</v>
      </c>
      <c r="N43" s="13">
        <f t="shared" si="3"/>
        <v>307.803</v>
      </c>
      <c r="O43" s="8" t="str">
        <f t="shared" si="4"/>
        <v>Pass</v>
      </c>
      <c r="P43" s="8" t="str">
        <f t="shared" si="5"/>
        <v>May</v>
      </c>
    </row>
    <row r="44" ht="14.25" customHeight="1">
      <c r="A44" s="10" t="s">
        <v>133</v>
      </c>
      <c r="B44" s="11">
        <v>45529.0</v>
      </c>
      <c r="C44" s="10" t="s">
        <v>113</v>
      </c>
      <c r="D44" s="10" t="s">
        <v>134</v>
      </c>
      <c r="E44" s="10" t="s">
        <v>20</v>
      </c>
      <c r="F44" s="10" t="s">
        <v>28</v>
      </c>
      <c r="G44" s="10">
        <v>48.0</v>
      </c>
      <c r="H44" s="12">
        <v>125.17</v>
      </c>
      <c r="I44" s="12">
        <v>6008.16</v>
      </c>
      <c r="J44" s="10" t="s">
        <v>55</v>
      </c>
      <c r="K44" s="10" t="str">
        <f t="shared" si="1"/>
        <v>Sara</v>
      </c>
      <c r="M44" s="13">
        <f t="shared" si="2"/>
        <v>147.7006</v>
      </c>
      <c r="N44" s="13">
        <f t="shared" si="3"/>
        <v>300.408</v>
      </c>
      <c r="O44" s="8" t="str">
        <f t="shared" si="4"/>
        <v>Pass</v>
      </c>
      <c r="P44" s="8" t="str">
        <f t="shared" si="5"/>
        <v>Aug</v>
      </c>
    </row>
    <row r="45" ht="14.25" customHeight="1">
      <c r="A45" s="10" t="s">
        <v>135</v>
      </c>
      <c r="B45" s="11">
        <v>45416.0</v>
      </c>
      <c r="C45" s="10" t="s">
        <v>115</v>
      </c>
      <c r="D45" s="10" t="s">
        <v>116</v>
      </c>
      <c r="E45" s="10" t="s">
        <v>20</v>
      </c>
      <c r="F45" s="10" t="s">
        <v>21</v>
      </c>
      <c r="G45" s="10">
        <v>20.0</v>
      </c>
      <c r="H45" s="12">
        <v>299.24</v>
      </c>
      <c r="I45" s="12">
        <v>5984.8</v>
      </c>
      <c r="J45" s="10" t="s">
        <v>55</v>
      </c>
      <c r="K45" s="10" t="str">
        <f t="shared" si="1"/>
        <v>Sara</v>
      </c>
      <c r="M45" s="13">
        <f t="shared" si="2"/>
        <v>353.1032</v>
      </c>
      <c r="N45" s="13">
        <f t="shared" si="3"/>
        <v>299.24</v>
      </c>
      <c r="O45" s="8" t="str">
        <f t="shared" si="4"/>
        <v>Pass</v>
      </c>
      <c r="P45" s="8" t="str">
        <f t="shared" si="5"/>
        <v>May</v>
      </c>
    </row>
    <row r="46" ht="14.25" customHeight="1">
      <c r="A46" s="10" t="s">
        <v>136</v>
      </c>
      <c r="B46" s="11">
        <v>45444.0</v>
      </c>
      <c r="C46" s="10" t="s">
        <v>47</v>
      </c>
      <c r="D46" s="10" t="s">
        <v>137</v>
      </c>
      <c r="E46" s="10" t="s">
        <v>20</v>
      </c>
      <c r="F46" s="10" t="s">
        <v>28</v>
      </c>
      <c r="G46" s="10">
        <v>15.0</v>
      </c>
      <c r="H46" s="12">
        <v>396.51</v>
      </c>
      <c r="I46" s="12">
        <v>5947.65</v>
      </c>
      <c r="J46" s="10" t="s">
        <v>55</v>
      </c>
      <c r="K46" s="10" t="str">
        <f t="shared" si="1"/>
        <v>Sara</v>
      </c>
      <c r="M46" s="13">
        <f t="shared" si="2"/>
        <v>467.8818</v>
      </c>
      <c r="N46" s="13">
        <f t="shared" si="3"/>
        <v>297.3825</v>
      </c>
      <c r="O46" s="8" t="str">
        <f t="shared" si="4"/>
        <v>Pass</v>
      </c>
      <c r="P46" s="8" t="str">
        <f t="shared" si="5"/>
        <v>Jun</v>
      </c>
    </row>
    <row r="47" ht="14.25" customHeight="1">
      <c r="A47" s="10" t="s">
        <v>138</v>
      </c>
      <c r="B47" s="11">
        <v>45622.0</v>
      </c>
      <c r="C47" s="10" t="s">
        <v>106</v>
      </c>
      <c r="D47" s="10" t="s">
        <v>69</v>
      </c>
      <c r="E47" s="10" t="s">
        <v>20</v>
      </c>
      <c r="F47" s="10" t="s">
        <v>28</v>
      </c>
      <c r="G47" s="10">
        <v>36.0</v>
      </c>
      <c r="H47" s="12">
        <v>163.89</v>
      </c>
      <c r="I47" s="12">
        <v>5900.039999999999</v>
      </c>
      <c r="J47" s="10" t="s">
        <v>22</v>
      </c>
      <c r="K47" s="10" t="str">
        <f t="shared" si="1"/>
        <v>Tom</v>
      </c>
      <c r="M47" s="13">
        <f t="shared" si="2"/>
        <v>193.3902</v>
      </c>
      <c r="N47" s="13">
        <f t="shared" si="3"/>
        <v>295.002</v>
      </c>
      <c r="O47" s="8" t="str">
        <f t="shared" si="4"/>
        <v>Pass</v>
      </c>
      <c r="P47" s="8" t="str">
        <f t="shared" si="5"/>
        <v>Nov</v>
      </c>
    </row>
    <row r="48" ht="14.25" customHeight="1">
      <c r="A48" s="10" t="s">
        <v>139</v>
      </c>
      <c r="B48" s="11">
        <v>45631.0</v>
      </c>
      <c r="C48" s="10" t="s">
        <v>84</v>
      </c>
      <c r="D48" s="10" t="s">
        <v>82</v>
      </c>
      <c r="E48" s="10" t="s">
        <v>20</v>
      </c>
      <c r="F48" s="10" t="s">
        <v>23</v>
      </c>
      <c r="G48" s="10">
        <v>32.0</v>
      </c>
      <c r="H48" s="12">
        <v>177.0</v>
      </c>
      <c r="I48" s="12">
        <v>5664.0</v>
      </c>
      <c r="J48" s="10" t="s">
        <v>55</v>
      </c>
      <c r="K48" s="10" t="str">
        <f t="shared" si="1"/>
        <v>Sara</v>
      </c>
      <c r="M48" s="13">
        <f t="shared" si="2"/>
        <v>208.86</v>
      </c>
      <c r="N48" s="13">
        <f t="shared" si="3"/>
        <v>283.2</v>
      </c>
      <c r="O48" s="8" t="str">
        <f t="shared" si="4"/>
        <v>Pass</v>
      </c>
      <c r="P48" s="8" t="str">
        <f t="shared" si="5"/>
        <v>Dec</v>
      </c>
    </row>
    <row r="49" ht="14.25" customHeight="1">
      <c r="A49" s="10" t="s">
        <v>140</v>
      </c>
      <c r="B49" s="11">
        <v>45318.0</v>
      </c>
      <c r="C49" s="10" t="s">
        <v>141</v>
      </c>
      <c r="D49" s="10" t="s">
        <v>38</v>
      </c>
      <c r="E49" s="10" t="s">
        <v>20</v>
      </c>
      <c r="F49" s="10" t="s">
        <v>21</v>
      </c>
      <c r="G49" s="10">
        <v>13.0</v>
      </c>
      <c r="H49" s="12">
        <v>428.53</v>
      </c>
      <c r="I49" s="12">
        <v>5570.889999999999</v>
      </c>
      <c r="J49" s="10" t="s">
        <v>57</v>
      </c>
      <c r="K49" s="10" t="str">
        <f t="shared" si="1"/>
        <v>Maria</v>
      </c>
      <c r="M49" s="13">
        <f t="shared" si="2"/>
        <v>505.6654</v>
      </c>
      <c r="N49" s="13">
        <f t="shared" si="3"/>
        <v>278.5445</v>
      </c>
      <c r="O49" s="8" t="str">
        <f t="shared" si="4"/>
        <v>Pass</v>
      </c>
      <c r="P49" s="8" t="str">
        <f t="shared" si="5"/>
        <v>Jan</v>
      </c>
    </row>
    <row r="50" ht="14.25" customHeight="1">
      <c r="A50" s="10" t="s">
        <v>142</v>
      </c>
      <c r="B50" s="11">
        <v>45466.0</v>
      </c>
      <c r="C50" s="10" t="s">
        <v>143</v>
      </c>
      <c r="D50" s="10" t="s">
        <v>132</v>
      </c>
      <c r="E50" s="10" t="s">
        <v>20</v>
      </c>
      <c r="F50" s="10" t="s">
        <v>23</v>
      </c>
      <c r="G50" s="10">
        <v>18.0</v>
      </c>
      <c r="H50" s="12">
        <v>285.38</v>
      </c>
      <c r="I50" s="12">
        <v>5136.84</v>
      </c>
      <c r="J50" s="10" t="s">
        <v>57</v>
      </c>
      <c r="K50" s="10" t="str">
        <f t="shared" si="1"/>
        <v>Maria</v>
      </c>
      <c r="M50" s="13">
        <f t="shared" si="2"/>
        <v>336.7484</v>
      </c>
      <c r="N50" s="13">
        <f t="shared" si="3"/>
        <v>256.842</v>
      </c>
      <c r="O50" s="8" t="str">
        <f t="shared" si="4"/>
        <v>Pass</v>
      </c>
      <c r="P50" s="8" t="str">
        <f t="shared" si="5"/>
        <v>Jun</v>
      </c>
    </row>
    <row r="51" ht="14.25" customHeight="1">
      <c r="A51" s="10" t="s">
        <v>144</v>
      </c>
      <c r="B51" s="11">
        <v>45391.0</v>
      </c>
      <c r="C51" s="10" t="s">
        <v>86</v>
      </c>
      <c r="D51" s="10" t="s">
        <v>96</v>
      </c>
      <c r="E51" s="10" t="s">
        <v>20</v>
      </c>
      <c r="F51" s="10" t="s">
        <v>21</v>
      </c>
      <c r="G51" s="10">
        <v>13.0</v>
      </c>
      <c r="H51" s="12">
        <v>368.1</v>
      </c>
      <c r="I51" s="12">
        <v>4785.3</v>
      </c>
      <c r="J51" s="10" t="s">
        <v>22</v>
      </c>
      <c r="K51" s="10" t="str">
        <f t="shared" si="1"/>
        <v>Tom</v>
      </c>
      <c r="M51" s="13">
        <f t="shared" si="2"/>
        <v>434.358</v>
      </c>
      <c r="N51" s="13">
        <f t="shared" si="3"/>
        <v>239.265</v>
      </c>
      <c r="O51" s="8" t="str">
        <f t="shared" si="4"/>
        <v>Pass</v>
      </c>
      <c r="P51" s="8" t="str">
        <f t="shared" si="5"/>
        <v>Apr</v>
      </c>
    </row>
    <row r="52" ht="14.25" customHeight="1">
      <c r="A52" s="10" t="s">
        <v>145</v>
      </c>
      <c r="B52" s="11">
        <v>45467.0</v>
      </c>
      <c r="C52" s="10" t="s">
        <v>47</v>
      </c>
      <c r="D52" s="10" t="s">
        <v>146</v>
      </c>
      <c r="E52" s="10" t="s">
        <v>20</v>
      </c>
      <c r="F52" s="10" t="s">
        <v>23</v>
      </c>
      <c r="G52" s="10">
        <v>35.0</v>
      </c>
      <c r="H52" s="12">
        <v>127.04</v>
      </c>
      <c r="I52" s="12">
        <v>4446.400000000001</v>
      </c>
      <c r="J52" s="10" t="s">
        <v>57</v>
      </c>
      <c r="K52" s="10" t="str">
        <f t="shared" si="1"/>
        <v>Maria</v>
      </c>
      <c r="M52" s="13">
        <f t="shared" si="2"/>
        <v>149.9072</v>
      </c>
      <c r="N52" s="13">
        <f t="shared" si="3"/>
        <v>222.32</v>
      </c>
      <c r="O52" s="8" t="str">
        <f t="shared" si="4"/>
        <v>Pass</v>
      </c>
      <c r="P52" s="8" t="str">
        <f t="shared" si="5"/>
        <v>Jun</v>
      </c>
    </row>
    <row r="53" ht="14.25" customHeight="1">
      <c r="A53" s="10" t="s">
        <v>147</v>
      </c>
      <c r="B53" s="11">
        <v>45480.0</v>
      </c>
      <c r="C53" s="10" t="s">
        <v>89</v>
      </c>
      <c r="D53" s="10" t="s">
        <v>148</v>
      </c>
      <c r="E53" s="10" t="s">
        <v>20</v>
      </c>
      <c r="F53" s="10" t="s">
        <v>23</v>
      </c>
      <c r="G53" s="10">
        <v>45.0</v>
      </c>
      <c r="H53" s="12">
        <v>84.28</v>
      </c>
      <c r="I53" s="12">
        <v>3792.6</v>
      </c>
      <c r="J53" s="10" t="s">
        <v>27</v>
      </c>
      <c r="K53" s="10" t="str">
        <f t="shared" si="1"/>
        <v>Alex</v>
      </c>
      <c r="M53" s="13">
        <f t="shared" si="2"/>
        <v>99.4504</v>
      </c>
      <c r="N53" s="13">
        <f t="shared" si="3"/>
        <v>189.63</v>
      </c>
      <c r="O53" s="8" t="str">
        <f t="shared" si="4"/>
        <v>Pass</v>
      </c>
      <c r="P53" s="8" t="str">
        <f t="shared" si="5"/>
        <v>Jul</v>
      </c>
    </row>
    <row r="54" ht="14.25" customHeight="1">
      <c r="A54" s="10" t="s">
        <v>149</v>
      </c>
      <c r="B54" s="11">
        <v>45448.0</v>
      </c>
      <c r="C54" s="10" t="s">
        <v>92</v>
      </c>
      <c r="D54" s="10" t="s">
        <v>127</v>
      </c>
      <c r="E54" s="10" t="s">
        <v>20</v>
      </c>
      <c r="F54" s="10" t="s">
        <v>28</v>
      </c>
      <c r="G54" s="10">
        <v>13.0</v>
      </c>
      <c r="H54" s="12">
        <v>276.98</v>
      </c>
      <c r="I54" s="12">
        <v>3600.74</v>
      </c>
      <c r="J54" s="10" t="s">
        <v>42</v>
      </c>
      <c r="K54" s="10" t="str">
        <f t="shared" si="1"/>
        <v>John</v>
      </c>
      <c r="M54" s="13">
        <f t="shared" si="2"/>
        <v>326.8364</v>
      </c>
      <c r="N54" s="13">
        <f t="shared" si="3"/>
        <v>180.037</v>
      </c>
      <c r="O54" s="8" t="str">
        <f t="shared" si="4"/>
        <v>Pass</v>
      </c>
      <c r="P54" s="8" t="str">
        <f t="shared" si="5"/>
        <v>Jun</v>
      </c>
    </row>
    <row r="55" ht="14.25" customHeight="1">
      <c r="A55" s="10" t="s">
        <v>150</v>
      </c>
      <c r="B55" s="11">
        <v>45460.0</v>
      </c>
      <c r="C55" s="10" t="s">
        <v>40</v>
      </c>
      <c r="D55" s="10" t="s">
        <v>72</v>
      </c>
      <c r="E55" s="10" t="s">
        <v>20</v>
      </c>
      <c r="F55" s="10" t="s">
        <v>28</v>
      </c>
      <c r="G55" s="10">
        <v>25.0</v>
      </c>
      <c r="H55" s="12">
        <v>143.07</v>
      </c>
      <c r="I55" s="12">
        <v>3576.75</v>
      </c>
      <c r="J55" s="10" t="s">
        <v>22</v>
      </c>
      <c r="K55" s="10" t="str">
        <f t="shared" si="1"/>
        <v>Tom</v>
      </c>
      <c r="M55" s="13">
        <f t="shared" si="2"/>
        <v>168.8226</v>
      </c>
      <c r="N55" s="13">
        <f t="shared" si="3"/>
        <v>178.8375</v>
      </c>
      <c r="O55" s="8" t="str">
        <f t="shared" si="4"/>
        <v>Pass</v>
      </c>
      <c r="P55" s="8" t="str">
        <f t="shared" si="5"/>
        <v>Jun</v>
      </c>
    </row>
    <row r="56" ht="14.25" customHeight="1">
      <c r="A56" s="10" t="s">
        <v>151</v>
      </c>
      <c r="B56" s="11">
        <v>45581.0</v>
      </c>
      <c r="C56" s="10" t="s">
        <v>95</v>
      </c>
      <c r="D56" s="10" t="s">
        <v>96</v>
      </c>
      <c r="E56" s="10" t="s">
        <v>20</v>
      </c>
      <c r="F56" s="10" t="s">
        <v>21</v>
      </c>
      <c r="G56" s="10">
        <v>43.0</v>
      </c>
      <c r="H56" s="12">
        <v>82.51</v>
      </c>
      <c r="I56" s="12">
        <v>3547.93</v>
      </c>
      <c r="J56" s="10" t="s">
        <v>42</v>
      </c>
      <c r="K56" s="10" t="str">
        <f t="shared" si="1"/>
        <v>John</v>
      </c>
      <c r="M56" s="13">
        <f t="shared" si="2"/>
        <v>97.3618</v>
      </c>
      <c r="N56" s="13">
        <f t="shared" si="3"/>
        <v>177.3965</v>
      </c>
      <c r="O56" s="8" t="str">
        <f t="shared" si="4"/>
        <v>Pass</v>
      </c>
      <c r="P56" s="8" t="str">
        <f t="shared" si="5"/>
        <v>Oct</v>
      </c>
    </row>
    <row r="57" ht="14.25" customHeight="1">
      <c r="A57" s="10" t="s">
        <v>152</v>
      </c>
      <c r="B57" s="11">
        <v>45648.0</v>
      </c>
      <c r="C57" s="10" t="s">
        <v>119</v>
      </c>
      <c r="D57" s="10" t="s">
        <v>127</v>
      </c>
      <c r="E57" s="10" t="s">
        <v>20</v>
      </c>
      <c r="F57" s="10" t="s">
        <v>32</v>
      </c>
      <c r="G57" s="10">
        <v>9.0</v>
      </c>
      <c r="H57" s="12">
        <v>393.37</v>
      </c>
      <c r="I57" s="12">
        <v>3540.33</v>
      </c>
      <c r="J57" s="10" t="s">
        <v>27</v>
      </c>
      <c r="K57" s="10" t="str">
        <f t="shared" si="1"/>
        <v>Alex</v>
      </c>
      <c r="M57" s="13">
        <f t="shared" si="2"/>
        <v>464.1766</v>
      </c>
      <c r="N57" s="13">
        <f t="shared" si="3"/>
        <v>177.0165</v>
      </c>
      <c r="O57" s="8" t="str">
        <f t="shared" si="4"/>
        <v>Fail</v>
      </c>
      <c r="P57" s="8" t="str">
        <f t="shared" si="5"/>
        <v>Dec</v>
      </c>
    </row>
    <row r="58" ht="14.25" customHeight="1">
      <c r="A58" s="10" t="s">
        <v>153</v>
      </c>
      <c r="B58" s="11">
        <v>45444.0</v>
      </c>
      <c r="C58" s="10" t="s">
        <v>154</v>
      </c>
      <c r="D58" s="10" t="s">
        <v>132</v>
      </c>
      <c r="E58" s="10" t="s">
        <v>20</v>
      </c>
      <c r="F58" s="10" t="s">
        <v>32</v>
      </c>
      <c r="G58" s="10">
        <v>17.0</v>
      </c>
      <c r="H58" s="12">
        <v>207.91</v>
      </c>
      <c r="I58" s="12">
        <v>3534.47</v>
      </c>
      <c r="J58" s="10" t="s">
        <v>57</v>
      </c>
      <c r="K58" s="10" t="str">
        <f t="shared" si="1"/>
        <v>Maria</v>
      </c>
      <c r="M58" s="13">
        <f t="shared" si="2"/>
        <v>245.3338</v>
      </c>
      <c r="N58" s="13">
        <f t="shared" si="3"/>
        <v>176.7235</v>
      </c>
      <c r="O58" s="8" t="str">
        <f t="shared" si="4"/>
        <v>Pass</v>
      </c>
      <c r="P58" s="8" t="str">
        <f t="shared" si="5"/>
        <v>Jun</v>
      </c>
    </row>
    <row r="59" ht="14.25" customHeight="1">
      <c r="A59" s="10" t="s">
        <v>155</v>
      </c>
      <c r="B59" s="11">
        <v>45568.0</v>
      </c>
      <c r="C59" s="10" t="s">
        <v>156</v>
      </c>
      <c r="D59" s="10" t="s">
        <v>72</v>
      </c>
      <c r="E59" s="10" t="s">
        <v>20</v>
      </c>
      <c r="F59" s="10" t="s">
        <v>32</v>
      </c>
      <c r="G59" s="10">
        <v>8.0</v>
      </c>
      <c r="H59" s="12">
        <v>418.33</v>
      </c>
      <c r="I59" s="12">
        <v>3346.64</v>
      </c>
      <c r="J59" s="10" t="s">
        <v>27</v>
      </c>
      <c r="K59" s="10" t="str">
        <f t="shared" si="1"/>
        <v>Alex</v>
      </c>
      <c r="M59" s="13">
        <f t="shared" si="2"/>
        <v>493.6294</v>
      </c>
      <c r="N59" s="13">
        <f t="shared" si="3"/>
        <v>167.332</v>
      </c>
      <c r="O59" s="8" t="str">
        <f t="shared" si="4"/>
        <v>Fail</v>
      </c>
      <c r="P59" s="8" t="str">
        <f t="shared" si="5"/>
        <v>Oct</v>
      </c>
    </row>
    <row r="60" ht="14.25" customHeight="1">
      <c r="A60" s="10" t="s">
        <v>157</v>
      </c>
      <c r="B60" s="11">
        <v>45620.0</v>
      </c>
      <c r="C60" s="10" t="s">
        <v>18</v>
      </c>
      <c r="D60" s="10" t="s">
        <v>137</v>
      </c>
      <c r="E60" s="10" t="s">
        <v>20</v>
      </c>
      <c r="F60" s="10" t="s">
        <v>21</v>
      </c>
      <c r="G60" s="10">
        <v>16.0</v>
      </c>
      <c r="H60" s="12">
        <v>202.79</v>
      </c>
      <c r="I60" s="12">
        <v>3244.64</v>
      </c>
      <c r="J60" s="10" t="s">
        <v>27</v>
      </c>
      <c r="K60" s="10" t="str">
        <f t="shared" si="1"/>
        <v>Alex</v>
      </c>
      <c r="M60" s="13">
        <f t="shared" si="2"/>
        <v>239.2922</v>
      </c>
      <c r="N60" s="13">
        <f t="shared" si="3"/>
        <v>162.232</v>
      </c>
      <c r="O60" s="8" t="str">
        <f t="shared" si="4"/>
        <v>Pass</v>
      </c>
      <c r="P60" s="8" t="str">
        <f t="shared" si="5"/>
        <v>Nov</v>
      </c>
    </row>
    <row r="61" ht="14.25" customHeight="1">
      <c r="A61" s="10" t="s">
        <v>158</v>
      </c>
      <c r="B61" s="11">
        <v>45390.0</v>
      </c>
      <c r="C61" s="10" t="s">
        <v>84</v>
      </c>
      <c r="D61" s="10" t="s">
        <v>159</v>
      </c>
      <c r="E61" s="10" t="s">
        <v>20</v>
      </c>
      <c r="F61" s="10" t="s">
        <v>32</v>
      </c>
      <c r="G61" s="10">
        <v>23.0</v>
      </c>
      <c r="H61" s="12">
        <v>136.5</v>
      </c>
      <c r="I61" s="12">
        <v>3139.5</v>
      </c>
      <c r="J61" s="10" t="s">
        <v>57</v>
      </c>
      <c r="K61" s="10" t="str">
        <f t="shared" si="1"/>
        <v>Maria</v>
      </c>
      <c r="M61" s="13">
        <f t="shared" si="2"/>
        <v>161.07</v>
      </c>
      <c r="N61" s="13">
        <f t="shared" si="3"/>
        <v>156.975</v>
      </c>
      <c r="O61" s="8" t="str">
        <f t="shared" si="4"/>
        <v>Pass</v>
      </c>
      <c r="P61" s="8" t="str">
        <f t="shared" si="5"/>
        <v>Apr</v>
      </c>
    </row>
    <row r="62" ht="14.25" customHeight="1">
      <c r="A62" s="10" t="s">
        <v>160</v>
      </c>
      <c r="B62" s="11">
        <v>45418.0</v>
      </c>
      <c r="C62" s="10" t="s">
        <v>131</v>
      </c>
      <c r="D62" s="10" t="s">
        <v>161</v>
      </c>
      <c r="E62" s="10" t="s">
        <v>20</v>
      </c>
      <c r="F62" s="10" t="s">
        <v>23</v>
      </c>
      <c r="G62" s="10">
        <v>8.0</v>
      </c>
      <c r="H62" s="12">
        <v>377.43</v>
      </c>
      <c r="I62" s="12">
        <v>3019.44</v>
      </c>
      <c r="J62" s="10" t="s">
        <v>42</v>
      </c>
      <c r="K62" s="10" t="str">
        <f t="shared" si="1"/>
        <v>John</v>
      </c>
      <c r="M62" s="13">
        <f t="shared" si="2"/>
        <v>445.3674</v>
      </c>
      <c r="N62" s="13">
        <f t="shared" si="3"/>
        <v>150.972</v>
      </c>
      <c r="O62" s="8" t="str">
        <f t="shared" si="4"/>
        <v>Fail</v>
      </c>
      <c r="P62" s="8" t="str">
        <f t="shared" si="5"/>
        <v>May</v>
      </c>
    </row>
    <row r="63" ht="14.25" customHeight="1">
      <c r="A63" s="10" t="s">
        <v>162</v>
      </c>
      <c r="B63" s="11">
        <v>45554.0</v>
      </c>
      <c r="C63" s="10" t="s">
        <v>113</v>
      </c>
      <c r="D63" s="10" t="s">
        <v>163</v>
      </c>
      <c r="E63" s="10" t="s">
        <v>20</v>
      </c>
      <c r="F63" s="10" t="s">
        <v>28</v>
      </c>
      <c r="G63" s="10">
        <v>17.0</v>
      </c>
      <c r="H63" s="12">
        <v>171.9</v>
      </c>
      <c r="I63" s="12">
        <v>2922.3</v>
      </c>
      <c r="J63" s="10" t="s">
        <v>27</v>
      </c>
      <c r="K63" s="10" t="str">
        <f t="shared" si="1"/>
        <v>Alex</v>
      </c>
      <c r="M63" s="13">
        <f t="shared" si="2"/>
        <v>202.842</v>
      </c>
      <c r="N63" s="13">
        <f t="shared" si="3"/>
        <v>146.115</v>
      </c>
      <c r="O63" s="8" t="str">
        <f t="shared" si="4"/>
        <v>Pass</v>
      </c>
      <c r="P63" s="8" t="str">
        <f t="shared" si="5"/>
        <v>Sep</v>
      </c>
    </row>
    <row r="64" ht="14.25" customHeight="1">
      <c r="A64" s="10" t="s">
        <v>164</v>
      </c>
      <c r="B64" s="11">
        <v>45637.0</v>
      </c>
      <c r="C64" s="10" t="s">
        <v>165</v>
      </c>
      <c r="D64" s="10" t="s">
        <v>90</v>
      </c>
      <c r="E64" s="10" t="s">
        <v>20</v>
      </c>
      <c r="F64" s="10" t="s">
        <v>32</v>
      </c>
      <c r="G64" s="10">
        <v>27.0</v>
      </c>
      <c r="H64" s="12">
        <v>103.68</v>
      </c>
      <c r="I64" s="12">
        <v>2799.36</v>
      </c>
      <c r="J64" s="10" t="s">
        <v>27</v>
      </c>
      <c r="K64" s="10" t="str">
        <f t="shared" si="1"/>
        <v>Alex</v>
      </c>
      <c r="M64" s="13">
        <f t="shared" si="2"/>
        <v>122.3424</v>
      </c>
      <c r="N64" s="13">
        <f t="shared" si="3"/>
        <v>139.968</v>
      </c>
      <c r="O64" s="8" t="str">
        <f t="shared" si="4"/>
        <v>Pass</v>
      </c>
      <c r="P64" s="8" t="str">
        <f t="shared" si="5"/>
        <v>Dec</v>
      </c>
    </row>
    <row r="65" ht="14.25" customHeight="1">
      <c r="A65" s="10" t="s">
        <v>166</v>
      </c>
      <c r="B65" s="11">
        <v>45637.0</v>
      </c>
      <c r="C65" s="10" t="s">
        <v>141</v>
      </c>
      <c r="D65" s="10" t="s">
        <v>45</v>
      </c>
      <c r="E65" s="10" t="s">
        <v>20</v>
      </c>
      <c r="F65" s="10" t="s">
        <v>32</v>
      </c>
      <c r="G65" s="10">
        <v>34.0</v>
      </c>
      <c r="H65" s="12">
        <v>76.54</v>
      </c>
      <c r="I65" s="12">
        <v>2602.36</v>
      </c>
      <c r="J65" s="10" t="s">
        <v>27</v>
      </c>
      <c r="K65" s="10" t="str">
        <f t="shared" si="1"/>
        <v>Alex</v>
      </c>
      <c r="M65" s="13">
        <f t="shared" si="2"/>
        <v>90.3172</v>
      </c>
      <c r="N65" s="13">
        <f t="shared" si="3"/>
        <v>130.118</v>
      </c>
      <c r="O65" s="8" t="str">
        <f t="shared" si="4"/>
        <v>Pass</v>
      </c>
      <c r="P65" s="8" t="str">
        <f t="shared" si="5"/>
        <v>Dec</v>
      </c>
    </row>
    <row r="66" ht="14.25" customHeight="1">
      <c r="A66" s="10" t="s">
        <v>167</v>
      </c>
      <c r="B66" s="11">
        <v>45461.0</v>
      </c>
      <c r="C66" s="10" t="s">
        <v>53</v>
      </c>
      <c r="D66" s="10" t="s">
        <v>51</v>
      </c>
      <c r="E66" s="10" t="s">
        <v>20</v>
      </c>
      <c r="F66" s="10" t="s">
        <v>21</v>
      </c>
      <c r="G66" s="10">
        <v>35.0</v>
      </c>
      <c r="H66" s="12">
        <v>66.71</v>
      </c>
      <c r="I66" s="12">
        <v>2334.85</v>
      </c>
      <c r="J66" s="10" t="s">
        <v>42</v>
      </c>
      <c r="K66" s="10" t="str">
        <f t="shared" si="1"/>
        <v>John</v>
      </c>
      <c r="M66" s="13">
        <f t="shared" si="2"/>
        <v>78.7178</v>
      </c>
      <c r="N66" s="13">
        <f t="shared" si="3"/>
        <v>116.7425</v>
      </c>
      <c r="O66" s="8" t="str">
        <f t="shared" si="4"/>
        <v>Pass</v>
      </c>
      <c r="P66" s="8" t="str">
        <f t="shared" si="5"/>
        <v>Jun</v>
      </c>
    </row>
    <row r="67" ht="14.25" customHeight="1">
      <c r="A67" s="10" t="s">
        <v>168</v>
      </c>
      <c r="B67" s="11">
        <v>45637.0</v>
      </c>
      <c r="C67" s="10" t="s">
        <v>121</v>
      </c>
      <c r="D67" s="10" t="s">
        <v>38</v>
      </c>
      <c r="E67" s="10" t="s">
        <v>20</v>
      </c>
      <c r="F67" s="10" t="s">
        <v>23</v>
      </c>
      <c r="G67" s="10">
        <v>19.0</v>
      </c>
      <c r="H67" s="12">
        <v>117.04</v>
      </c>
      <c r="I67" s="12">
        <v>2223.76</v>
      </c>
      <c r="J67" s="10" t="s">
        <v>42</v>
      </c>
      <c r="K67" s="10" t="str">
        <f t="shared" si="1"/>
        <v>John</v>
      </c>
      <c r="M67" s="13">
        <f t="shared" si="2"/>
        <v>138.1072</v>
      </c>
      <c r="N67" s="13">
        <f t="shared" si="3"/>
        <v>111.188</v>
      </c>
      <c r="O67" s="8" t="str">
        <f t="shared" si="4"/>
        <v>Pass</v>
      </c>
      <c r="P67" s="8" t="str">
        <f t="shared" si="5"/>
        <v>Dec</v>
      </c>
    </row>
    <row r="68" ht="14.25" customHeight="1">
      <c r="A68" s="10" t="s">
        <v>169</v>
      </c>
      <c r="B68" s="11">
        <v>45411.0</v>
      </c>
      <c r="C68" s="10" t="s">
        <v>89</v>
      </c>
      <c r="D68" s="10" t="s">
        <v>66</v>
      </c>
      <c r="E68" s="10" t="s">
        <v>20</v>
      </c>
      <c r="F68" s="10" t="s">
        <v>21</v>
      </c>
      <c r="G68" s="10">
        <v>24.0</v>
      </c>
      <c r="H68" s="12">
        <v>92.01</v>
      </c>
      <c r="I68" s="12">
        <v>2208.24</v>
      </c>
      <c r="J68" s="10" t="s">
        <v>55</v>
      </c>
      <c r="K68" s="10" t="str">
        <f t="shared" si="1"/>
        <v>Sara</v>
      </c>
      <c r="M68" s="13">
        <f t="shared" si="2"/>
        <v>108.5718</v>
      </c>
      <c r="N68" s="13">
        <f t="shared" si="3"/>
        <v>110.412</v>
      </c>
      <c r="O68" s="8" t="str">
        <f t="shared" si="4"/>
        <v>Pass</v>
      </c>
      <c r="P68" s="8" t="str">
        <f t="shared" si="5"/>
        <v>Apr</v>
      </c>
    </row>
    <row r="69" ht="14.25" customHeight="1">
      <c r="A69" s="10" t="s">
        <v>170</v>
      </c>
      <c r="B69" s="11">
        <v>45414.0</v>
      </c>
      <c r="C69" s="10" t="s">
        <v>106</v>
      </c>
      <c r="D69" s="10" t="s">
        <v>134</v>
      </c>
      <c r="E69" s="10" t="s">
        <v>20</v>
      </c>
      <c r="F69" s="10" t="s">
        <v>23</v>
      </c>
      <c r="G69" s="10">
        <v>8.0</v>
      </c>
      <c r="H69" s="12">
        <v>244.74</v>
      </c>
      <c r="I69" s="12">
        <v>1957.92</v>
      </c>
      <c r="J69" s="10" t="s">
        <v>55</v>
      </c>
      <c r="K69" s="10" t="str">
        <f t="shared" si="1"/>
        <v>Sara</v>
      </c>
      <c r="M69" s="13">
        <f t="shared" si="2"/>
        <v>288.7932</v>
      </c>
      <c r="N69" s="13">
        <f t="shared" si="3"/>
        <v>97.896</v>
      </c>
      <c r="O69" s="8" t="str">
        <f t="shared" si="4"/>
        <v>Fail</v>
      </c>
      <c r="P69" s="8" t="str">
        <f t="shared" si="5"/>
        <v>May</v>
      </c>
    </row>
    <row r="70" ht="14.25" customHeight="1">
      <c r="A70" s="10" t="s">
        <v>171</v>
      </c>
      <c r="B70" s="11">
        <v>45641.0</v>
      </c>
      <c r="C70" s="10" t="s">
        <v>111</v>
      </c>
      <c r="D70" s="10" t="s">
        <v>148</v>
      </c>
      <c r="E70" s="10" t="s">
        <v>20</v>
      </c>
      <c r="F70" s="10" t="s">
        <v>21</v>
      </c>
      <c r="G70" s="10">
        <v>10.0</v>
      </c>
      <c r="H70" s="12">
        <v>195.67</v>
      </c>
      <c r="I70" s="12">
        <v>1956.7</v>
      </c>
      <c r="J70" s="10" t="s">
        <v>27</v>
      </c>
      <c r="K70" s="10" t="str">
        <f t="shared" si="1"/>
        <v>Alex</v>
      </c>
      <c r="M70" s="13">
        <f t="shared" si="2"/>
        <v>230.8906</v>
      </c>
      <c r="N70" s="13">
        <f t="shared" si="3"/>
        <v>97.835</v>
      </c>
      <c r="O70" s="8" t="str">
        <f t="shared" si="4"/>
        <v>Fail</v>
      </c>
      <c r="P70" s="8" t="str">
        <f t="shared" si="5"/>
        <v>Dec</v>
      </c>
    </row>
    <row r="71" ht="14.25" customHeight="1">
      <c r="A71" s="10" t="s">
        <v>172</v>
      </c>
      <c r="B71" s="11">
        <v>45383.0</v>
      </c>
      <c r="C71" s="10" t="s">
        <v>37</v>
      </c>
      <c r="D71" s="10" t="s">
        <v>19</v>
      </c>
      <c r="E71" s="10" t="s">
        <v>20</v>
      </c>
      <c r="F71" s="10" t="s">
        <v>32</v>
      </c>
      <c r="G71" s="10">
        <v>4.0</v>
      </c>
      <c r="H71" s="12">
        <v>488.95</v>
      </c>
      <c r="I71" s="12">
        <v>1955.8</v>
      </c>
      <c r="J71" s="10" t="s">
        <v>27</v>
      </c>
      <c r="K71" s="10" t="str">
        <f t="shared" si="1"/>
        <v>Alex</v>
      </c>
      <c r="M71" s="13">
        <f t="shared" si="2"/>
        <v>576.961</v>
      </c>
      <c r="N71" s="13">
        <f t="shared" si="3"/>
        <v>97.79</v>
      </c>
      <c r="O71" s="8" t="str">
        <f t="shared" si="4"/>
        <v>Fail</v>
      </c>
      <c r="P71" s="8" t="str">
        <f t="shared" si="5"/>
        <v>Apr</v>
      </c>
    </row>
    <row r="72" ht="14.25" customHeight="1">
      <c r="A72" s="10" t="s">
        <v>173</v>
      </c>
      <c r="B72" s="11">
        <v>45566.0</v>
      </c>
      <c r="C72" s="10" t="s">
        <v>30</v>
      </c>
      <c r="D72" s="10" t="s">
        <v>54</v>
      </c>
      <c r="E72" s="10" t="s">
        <v>20</v>
      </c>
      <c r="F72" s="10" t="s">
        <v>23</v>
      </c>
      <c r="G72" s="10">
        <v>16.0</v>
      </c>
      <c r="H72" s="12">
        <v>121.96</v>
      </c>
      <c r="I72" s="12">
        <v>1951.36</v>
      </c>
      <c r="J72" s="10" t="s">
        <v>42</v>
      </c>
      <c r="K72" s="10" t="str">
        <f t="shared" si="1"/>
        <v>John</v>
      </c>
      <c r="M72" s="13">
        <f t="shared" si="2"/>
        <v>143.9128</v>
      </c>
      <c r="N72" s="13">
        <f t="shared" si="3"/>
        <v>97.568</v>
      </c>
      <c r="O72" s="8" t="str">
        <f t="shared" si="4"/>
        <v>Pass</v>
      </c>
      <c r="P72" s="8" t="str">
        <f t="shared" si="5"/>
        <v>Oct</v>
      </c>
    </row>
    <row r="73" ht="14.25" customHeight="1">
      <c r="A73" s="10" t="s">
        <v>174</v>
      </c>
      <c r="B73" s="11">
        <v>45343.0</v>
      </c>
      <c r="C73" s="10" t="s">
        <v>126</v>
      </c>
      <c r="D73" s="10" t="s">
        <v>146</v>
      </c>
      <c r="E73" s="10" t="s">
        <v>20</v>
      </c>
      <c r="F73" s="10" t="s">
        <v>21</v>
      </c>
      <c r="G73" s="10">
        <v>28.0</v>
      </c>
      <c r="H73" s="12">
        <v>67.65</v>
      </c>
      <c r="I73" s="12">
        <v>1894.2</v>
      </c>
      <c r="J73" s="10" t="s">
        <v>42</v>
      </c>
      <c r="K73" s="10" t="str">
        <f t="shared" si="1"/>
        <v>John</v>
      </c>
      <c r="M73" s="13">
        <f t="shared" si="2"/>
        <v>79.827</v>
      </c>
      <c r="N73" s="13">
        <f t="shared" si="3"/>
        <v>94.71</v>
      </c>
      <c r="O73" s="8" t="str">
        <f t="shared" si="4"/>
        <v>Pass</v>
      </c>
      <c r="P73" s="8" t="str">
        <f t="shared" si="5"/>
        <v>Feb</v>
      </c>
    </row>
    <row r="74" ht="14.25" customHeight="1">
      <c r="A74" s="10" t="s">
        <v>175</v>
      </c>
      <c r="B74" s="11">
        <v>45415.0</v>
      </c>
      <c r="C74" s="10" t="s">
        <v>50</v>
      </c>
      <c r="D74" s="10" t="s">
        <v>35</v>
      </c>
      <c r="E74" s="10" t="s">
        <v>20</v>
      </c>
      <c r="F74" s="10" t="s">
        <v>28</v>
      </c>
      <c r="G74" s="10">
        <v>7.0</v>
      </c>
      <c r="H74" s="12">
        <v>270.23</v>
      </c>
      <c r="I74" s="12">
        <v>1891.61</v>
      </c>
      <c r="J74" s="10" t="s">
        <v>57</v>
      </c>
      <c r="K74" s="10" t="str">
        <f t="shared" si="1"/>
        <v>Maria</v>
      </c>
      <c r="M74" s="13">
        <f t="shared" si="2"/>
        <v>318.8714</v>
      </c>
      <c r="N74" s="13">
        <f t="shared" si="3"/>
        <v>94.5805</v>
      </c>
      <c r="O74" s="8" t="str">
        <f t="shared" si="4"/>
        <v>Fail</v>
      </c>
      <c r="P74" s="8" t="str">
        <f t="shared" si="5"/>
        <v>May</v>
      </c>
    </row>
    <row r="75" ht="14.25" customHeight="1">
      <c r="A75" s="10" t="s">
        <v>176</v>
      </c>
      <c r="B75" s="11">
        <v>45404.0</v>
      </c>
      <c r="C75" s="10" t="s">
        <v>86</v>
      </c>
      <c r="D75" s="10" t="s">
        <v>129</v>
      </c>
      <c r="E75" s="10" t="s">
        <v>20</v>
      </c>
      <c r="F75" s="10" t="s">
        <v>32</v>
      </c>
      <c r="G75" s="10">
        <v>10.0</v>
      </c>
      <c r="H75" s="12">
        <v>176.79</v>
      </c>
      <c r="I75" s="12">
        <v>1767.9</v>
      </c>
      <c r="J75" s="10" t="s">
        <v>42</v>
      </c>
      <c r="K75" s="10" t="str">
        <f t="shared" si="1"/>
        <v>John</v>
      </c>
      <c r="M75" s="13">
        <f t="shared" si="2"/>
        <v>208.6122</v>
      </c>
      <c r="N75" s="13">
        <f t="shared" si="3"/>
        <v>88.395</v>
      </c>
      <c r="O75" s="8" t="str">
        <f t="shared" si="4"/>
        <v>Fail</v>
      </c>
      <c r="P75" s="8" t="str">
        <f t="shared" si="5"/>
        <v>Apr</v>
      </c>
    </row>
    <row r="76" ht="14.25" customHeight="1">
      <c r="A76" s="10" t="s">
        <v>177</v>
      </c>
      <c r="B76" s="11">
        <v>45520.0</v>
      </c>
      <c r="C76" s="10" t="s">
        <v>65</v>
      </c>
      <c r="D76" s="10" t="s">
        <v>137</v>
      </c>
      <c r="E76" s="10" t="s">
        <v>20</v>
      </c>
      <c r="F76" s="10" t="s">
        <v>23</v>
      </c>
      <c r="G76" s="10">
        <v>30.0</v>
      </c>
      <c r="H76" s="12">
        <v>58.66</v>
      </c>
      <c r="I76" s="12">
        <v>1759.8</v>
      </c>
      <c r="J76" s="10" t="s">
        <v>57</v>
      </c>
      <c r="K76" s="10" t="str">
        <f t="shared" si="1"/>
        <v>Maria</v>
      </c>
      <c r="M76" s="13">
        <f t="shared" si="2"/>
        <v>69.2188</v>
      </c>
      <c r="N76" s="13">
        <f t="shared" si="3"/>
        <v>87.99</v>
      </c>
      <c r="O76" s="8" t="str">
        <f t="shared" si="4"/>
        <v>Pass</v>
      </c>
      <c r="P76" s="8" t="str">
        <f t="shared" si="5"/>
        <v>Aug</v>
      </c>
    </row>
    <row r="77" ht="14.25" customHeight="1">
      <c r="A77" s="10" t="s">
        <v>178</v>
      </c>
      <c r="B77" s="11">
        <v>45454.0</v>
      </c>
      <c r="C77" s="10" t="s">
        <v>50</v>
      </c>
      <c r="D77" s="10" t="s">
        <v>179</v>
      </c>
      <c r="E77" s="10" t="s">
        <v>20</v>
      </c>
      <c r="F77" s="10" t="s">
        <v>23</v>
      </c>
      <c r="G77" s="10">
        <v>31.0</v>
      </c>
      <c r="H77" s="12">
        <v>56.13</v>
      </c>
      <c r="I77" s="12">
        <v>1740.03</v>
      </c>
      <c r="J77" s="10" t="s">
        <v>57</v>
      </c>
      <c r="K77" s="10" t="str">
        <f t="shared" si="1"/>
        <v>Maria</v>
      </c>
      <c r="M77" s="13">
        <f t="shared" si="2"/>
        <v>66.2334</v>
      </c>
      <c r="N77" s="13">
        <f t="shared" si="3"/>
        <v>87.0015</v>
      </c>
      <c r="O77" s="8" t="str">
        <f t="shared" si="4"/>
        <v>Pass</v>
      </c>
      <c r="P77" s="8" t="str">
        <f t="shared" si="5"/>
        <v>Jun</v>
      </c>
    </row>
    <row r="78" ht="14.25" customHeight="1">
      <c r="A78" s="10" t="s">
        <v>180</v>
      </c>
      <c r="B78" s="11">
        <v>45326.0</v>
      </c>
      <c r="C78" s="10" t="s">
        <v>40</v>
      </c>
      <c r="D78" s="10" t="s">
        <v>35</v>
      </c>
      <c r="E78" s="10" t="s">
        <v>20</v>
      </c>
      <c r="F78" s="10" t="s">
        <v>28</v>
      </c>
      <c r="G78" s="10">
        <v>11.0</v>
      </c>
      <c r="H78" s="12">
        <v>146.13</v>
      </c>
      <c r="I78" s="12">
        <v>1607.43</v>
      </c>
      <c r="J78" s="10" t="s">
        <v>27</v>
      </c>
      <c r="K78" s="10" t="str">
        <f t="shared" si="1"/>
        <v>Alex</v>
      </c>
      <c r="M78" s="13">
        <f t="shared" si="2"/>
        <v>172.4334</v>
      </c>
      <c r="N78" s="13">
        <f t="shared" si="3"/>
        <v>80.3715</v>
      </c>
      <c r="O78" s="8" t="str">
        <f t="shared" si="4"/>
        <v>Pass</v>
      </c>
      <c r="P78" s="8" t="str">
        <f t="shared" si="5"/>
        <v>Feb</v>
      </c>
    </row>
    <row r="79" ht="14.25" customHeight="1">
      <c r="A79" s="10" t="s">
        <v>181</v>
      </c>
      <c r="B79" s="11">
        <v>45632.0</v>
      </c>
      <c r="C79" s="10" t="s">
        <v>119</v>
      </c>
      <c r="D79" s="10" t="s">
        <v>90</v>
      </c>
      <c r="E79" s="10" t="s">
        <v>20</v>
      </c>
      <c r="F79" s="10" t="s">
        <v>32</v>
      </c>
      <c r="G79" s="10">
        <v>15.0</v>
      </c>
      <c r="H79" s="12">
        <v>90.97</v>
      </c>
      <c r="I79" s="12">
        <v>1364.55</v>
      </c>
      <c r="J79" s="10" t="s">
        <v>57</v>
      </c>
      <c r="K79" s="10" t="str">
        <f t="shared" si="1"/>
        <v>Maria</v>
      </c>
      <c r="M79" s="13">
        <f t="shared" si="2"/>
        <v>107.3446</v>
      </c>
      <c r="N79" s="13">
        <f t="shared" si="3"/>
        <v>68.2275</v>
      </c>
      <c r="O79" s="8" t="str">
        <f t="shared" si="4"/>
        <v>Pass</v>
      </c>
      <c r="P79" s="8" t="str">
        <f t="shared" si="5"/>
        <v>Dec</v>
      </c>
    </row>
    <row r="80" ht="14.25" customHeight="1">
      <c r="A80" s="10" t="s">
        <v>182</v>
      </c>
      <c r="B80" s="11">
        <v>45451.0</v>
      </c>
      <c r="C80" s="10" t="s">
        <v>102</v>
      </c>
      <c r="D80" s="10" t="s">
        <v>183</v>
      </c>
      <c r="E80" s="10" t="s">
        <v>20</v>
      </c>
      <c r="F80" s="10" t="s">
        <v>32</v>
      </c>
      <c r="G80" s="10">
        <v>4.0</v>
      </c>
      <c r="H80" s="12">
        <v>332.82</v>
      </c>
      <c r="I80" s="12">
        <v>1331.28</v>
      </c>
      <c r="J80" s="10" t="s">
        <v>27</v>
      </c>
      <c r="K80" s="10" t="str">
        <f t="shared" si="1"/>
        <v>Alex</v>
      </c>
      <c r="M80" s="13">
        <f t="shared" si="2"/>
        <v>392.7276</v>
      </c>
      <c r="N80" s="13">
        <f t="shared" si="3"/>
        <v>66.564</v>
      </c>
      <c r="O80" s="8" t="str">
        <f t="shared" si="4"/>
        <v>Fail</v>
      </c>
      <c r="P80" s="8" t="str">
        <f t="shared" si="5"/>
        <v>Jun</v>
      </c>
    </row>
    <row r="81" ht="14.25" customHeight="1">
      <c r="A81" s="10" t="s">
        <v>184</v>
      </c>
      <c r="B81" s="11">
        <v>45441.0</v>
      </c>
      <c r="C81" s="10" t="s">
        <v>71</v>
      </c>
      <c r="D81" s="10" t="s">
        <v>66</v>
      </c>
      <c r="E81" s="10" t="s">
        <v>20</v>
      </c>
      <c r="F81" s="10" t="s">
        <v>32</v>
      </c>
      <c r="G81" s="10">
        <v>11.0</v>
      </c>
      <c r="H81" s="12">
        <v>120.88</v>
      </c>
      <c r="I81" s="12">
        <v>1329.68</v>
      </c>
      <c r="J81" s="10" t="s">
        <v>55</v>
      </c>
      <c r="K81" s="10" t="str">
        <f t="shared" si="1"/>
        <v>Sara</v>
      </c>
      <c r="M81" s="13">
        <f t="shared" si="2"/>
        <v>142.6384</v>
      </c>
      <c r="N81" s="13">
        <f t="shared" si="3"/>
        <v>66.484</v>
      </c>
      <c r="O81" s="8" t="str">
        <f t="shared" si="4"/>
        <v>Pass</v>
      </c>
      <c r="P81" s="8" t="str">
        <f t="shared" si="5"/>
        <v>May</v>
      </c>
    </row>
    <row r="82" ht="14.25" customHeight="1">
      <c r="A82" s="10" t="s">
        <v>185</v>
      </c>
      <c r="B82" s="11">
        <v>45559.0</v>
      </c>
      <c r="C82" s="10" t="s">
        <v>156</v>
      </c>
      <c r="D82" s="10" t="s">
        <v>186</v>
      </c>
      <c r="E82" s="10" t="s">
        <v>20</v>
      </c>
      <c r="F82" s="10" t="s">
        <v>32</v>
      </c>
      <c r="G82" s="10">
        <v>29.0</v>
      </c>
      <c r="H82" s="12">
        <v>45.61</v>
      </c>
      <c r="I82" s="12">
        <v>1322.69</v>
      </c>
      <c r="J82" s="10" t="s">
        <v>57</v>
      </c>
      <c r="K82" s="10" t="str">
        <f t="shared" si="1"/>
        <v>Maria</v>
      </c>
      <c r="M82" s="13">
        <f t="shared" si="2"/>
        <v>53.8198</v>
      </c>
      <c r="N82" s="13">
        <f t="shared" si="3"/>
        <v>66.1345</v>
      </c>
      <c r="O82" s="8" t="str">
        <f t="shared" si="4"/>
        <v>Pass</v>
      </c>
      <c r="P82" s="8" t="str">
        <f t="shared" si="5"/>
        <v>Sep</v>
      </c>
    </row>
    <row r="83" ht="14.25" customHeight="1">
      <c r="A83" s="10" t="s">
        <v>187</v>
      </c>
      <c r="B83" s="11">
        <v>45395.0</v>
      </c>
      <c r="C83" s="10" t="s">
        <v>188</v>
      </c>
      <c r="D83" s="10" t="s">
        <v>189</v>
      </c>
      <c r="E83" s="10" t="s">
        <v>20</v>
      </c>
      <c r="F83" s="10" t="s">
        <v>32</v>
      </c>
      <c r="G83" s="10">
        <v>16.0</v>
      </c>
      <c r="H83" s="12">
        <v>77.39</v>
      </c>
      <c r="I83" s="12">
        <v>1238.24</v>
      </c>
      <c r="J83" s="10" t="s">
        <v>42</v>
      </c>
      <c r="K83" s="10" t="str">
        <f t="shared" si="1"/>
        <v>John</v>
      </c>
      <c r="M83" s="13">
        <f t="shared" si="2"/>
        <v>91.3202</v>
      </c>
      <c r="N83" s="13">
        <f t="shared" si="3"/>
        <v>61.912</v>
      </c>
      <c r="O83" s="8" t="str">
        <f t="shared" si="4"/>
        <v>Pass</v>
      </c>
      <c r="P83" s="8" t="str">
        <f t="shared" si="5"/>
        <v>Apr</v>
      </c>
    </row>
    <row r="84" ht="14.25" customHeight="1">
      <c r="A84" s="10" t="s">
        <v>190</v>
      </c>
      <c r="B84" s="11">
        <v>45651.0</v>
      </c>
      <c r="C84" s="10" t="s">
        <v>89</v>
      </c>
      <c r="D84" s="10" t="s">
        <v>148</v>
      </c>
      <c r="E84" s="10" t="s">
        <v>20</v>
      </c>
      <c r="F84" s="10" t="s">
        <v>32</v>
      </c>
      <c r="G84" s="10">
        <v>10.0</v>
      </c>
      <c r="H84" s="12">
        <v>120.91</v>
      </c>
      <c r="I84" s="12">
        <v>1209.1</v>
      </c>
      <c r="J84" s="10" t="s">
        <v>27</v>
      </c>
      <c r="K84" s="10" t="str">
        <f t="shared" si="1"/>
        <v>Alex</v>
      </c>
      <c r="M84" s="13">
        <f t="shared" si="2"/>
        <v>142.6738</v>
      </c>
      <c r="N84" s="13">
        <f t="shared" si="3"/>
        <v>60.455</v>
      </c>
      <c r="O84" s="8" t="str">
        <f t="shared" si="4"/>
        <v>Fail</v>
      </c>
      <c r="P84" s="8" t="str">
        <f t="shared" si="5"/>
        <v>Dec</v>
      </c>
    </row>
    <row r="85" ht="14.25" customHeight="1">
      <c r="A85" s="10" t="s">
        <v>191</v>
      </c>
      <c r="B85" s="11">
        <v>45419.0</v>
      </c>
      <c r="C85" s="10" t="s">
        <v>111</v>
      </c>
      <c r="D85" s="10" t="s">
        <v>26</v>
      </c>
      <c r="E85" s="10" t="s">
        <v>20</v>
      </c>
      <c r="F85" s="10" t="s">
        <v>28</v>
      </c>
      <c r="G85" s="10">
        <v>3.0</v>
      </c>
      <c r="H85" s="12">
        <v>361.61</v>
      </c>
      <c r="I85" s="12">
        <v>1084.83</v>
      </c>
      <c r="J85" s="10" t="s">
        <v>27</v>
      </c>
      <c r="K85" s="10" t="str">
        <f t="shared" si="1"/>
        <v>Alex</v>
      </c>
      <c r="M85" s="13">
        <f t="shared" si="2"/>
        <v>426.6998</v>
      </c>
      <c r="N85" s="13">
        <f t="shared" si="3"/>
        <v>54.2415</v>
      </c>
      <c r="O85" s="8" t="str">
        <f t="shared" si="4"/>
        <v>Fail</v>
      </c>
      <c r="P85" s="8" t="str">
        <f t="shared" si="5"/>
        <v>May</v>
      </c>
    </row>
    <row r="86" ht="14.25" customHeight="1">
      <c r="A86" s="10" t="s">
        <v>192</v>
      </c>
      <c r="B86" s="11">
        <v>45645.0</v>
      </c>
      <c r="C86" s="10" t="s">
        <v>61</v>
      </c>
      <c r="D86" s="10" t="s">
        <v>137</v>
      </c>
      <c r="E86" s="10" t="s">
        <v>20</v>
      </c>
      <c r="F86" s="10" t="s">
        <v>28</v>
      </c>
      <c r="G86" s="10">
        <v>9.0</v>
      </c>
      <c r="H86" s="12">
        <v>115.87</v>
      </c>
      <c r="I86" s="12">
        <v>1042.83</v>
      </c>
      <c r="J86" s="10" t="s">
        <v>27</v>
      </c>
      <c r="K86" s="10" t="str">
        <f t="shared" si="1"/>
        <v>Alex</v>
      </c>
      <c r="M86" s="13">
        <f t="shared" si="2"/>
        <v>136.7266</v>
      </c>
      <c r="N86" s="13">
        <f t="shared" si="3"/>
        <v>52.1415</v>
      </c>
      <c r="O86" s="8" t="str">
        <f t="shared" si="4"/>
        <v>Fail</v>
      </c>
      <c r="P86" s="8" t="str">
        <f t="shared" si="5"/>
        <v>Dec</v>
      </c>
    </row>
    <row r="87" ht="14.25" customHeight="1">
      <c r="A87" s="10" t="s">
        <v>193</v>
      </c>
      <c r="B87" s="11">
        <v>45295.0</v>
      </c>
      <c r="C87" s="10" t="s">
        <v>44</v>
      </c>
      <c r="D87" s="10" t="s">
        <v>72</v>
      </c>
      <c r="E87" s="10" t="s">
        <v>20</v>
      </c>
      <c r="F87" s="10" t="s">
        <v>28</v>
      </c>
      <c r="G87" s="10">
        <v>32.0</v>
      </c>
      <c r="H87" s="12">
        <v>31.75</v>
      </c>
      <c r="I87" s="12">
        <v>1016.0</v>
      </c>
      <c r="J87" s="10" t="s">
        <v>42</v>
      </c>
      <c r="K87" s="10" t="str">
        <f t="shared" si="1"/>
        <v>John</v>
      </c>
      <c r="M87" s="13">
        <f t="shared" si="2"/>
        <v>37.465</v>
      </c>
      <c r="N87" s="13">
        <f t="shared" si="3"/>
        <v>50.8</v>
      </c>
      <c r="O87" s="8" t="str">
        <f t="shared" si="4"/>
        <v>Pass</v>
      </c>
      <c r="P87" s="8" t="str">
        <f t="shared" si="5"/>
        <v>Jan</v>
      </c>
    </row>
    <row r="88" ht="14.25" customHeight="1">
      <c r="A88" s="10" t="s">
        <v>194</v>
      </c>
      <c r="B88" s="11">
        <v>45411.0</v>
      </c>
      <c r="C88" s="10" t="s">
        <v>50</v>
      </c>
      <c r="D88" s="10" t="s">
        <v>66</v>
      </c>
      <c r="E88" s="10" t="s">
        <v>20</v>
      </c>
      <c r="F88" s="10" t="s">
        <v>32</v>
      </c>
      <c r="G88" s="10">
        <v>40.0</v>
      </c>
      <c r="H88" s="12">
        <v>22.32</v>
      </c>
      <c r="I88" s="12">
        <v>892.8</v>
      </c>
      <c r="J88" s="10" t="s">
        <v>22</v>
      </c>
      <c r="K88" s="10" t="str">
        <f t="shared" si="1"/>
        <v>Tom</v>
      </c>
      <c r="M88" s="13">
        <f t="shared" si="2"/>
        <v>26.3376</v>
      </c>
      <c r="N88" s="13">
        <f t="shared" si="3"/>
        <v>44.64</v>
      </c>
      <c r="O88" s="8" t="str">
        <f t="shared" si="4"/>
        <v>Pass</v>
      </c>
      <c r="P88" s="8" t="str">
        <f t="shared" si="5"/>
        <v>Apr</v>
      </c>
    </row>
    <row r="89" ht="14.25" customHeight="1">
      <c r="A89" s="10" t="s">
        <v>195</v>
      </c>
      <c r="B89" s="11">
        <v>45580.0</v>
      </c>
      <c r="C89" s="10" t="s">
        <v>196</v>
      </c>
      <c r="D89" s="10" t="s">
        <v>31</v>
      </c>
      <c r="E89" s="10" t="s">
        <v>20</v>
      </c>
      <c r="F89" s="10" t="s">
        <v>32</v>
      </c>
      <c r="G89" s="10">
        <v>5.0</v>
      </c>
      <c r="H89" s="12">
        <v>178.39</v>
      </c>
      <c r="I89" s="12">
        <v>891.9499999999999</v>
      </c>
      <c r="J89" s="10" t="s">
        <v>57</v>
      </c>
      <c r="K89" s="10" t="str">
        <f t="shared" si="1"/>
        <v>Maria</v>
      </c>
      <c r="M89" s="13">
        <f t="shared" si="2"/>
        <v>210.5002</v>
      </c>
      <c r="N89" s="13">
        <f t="shared" si="3"/>
        <v>44.5975</v>
      </c>
      <c r="O89" s="8" t="str">
        <f t="shared" si="4"/>
        <v>Fail</v>
      </c>
      <c r="P89" s="8" t="str">
        <f t="shared" si="5"/>
        <v>Oct</v>
      </c>
    </row>
    <row r="90" ht="14.25" customHeight="1">
      <c r="A90" s="10" t="s">
        <v>197</v>
      </c>
      <c r="B90" s="11">
        <v>45617.0</v>
      </c>
      <c r="C90" s="10" t="s">
        <v>47</v>
      </c>
      <c r="D90" s="10" t="s">
        <v>19</v>
      </c>
      <c r="E90" s="10" t="s">
        <v>20</v>
      </c>
      <c r="F90" s="10" t="s">
        <v>21</v>
      </c>
      <c r="G90" s="10">
        <v>47.0</v>
      </c>
      <c r="H90" s="12">
        <v>16.03</v>
      </c>
      <c r="I90" s="12">
        <v>753.4100000000001</v>
      </c>
      <c r="J90" s="10" t="s">
        <v>22</v>
      </c>
      <c r="K90" s="10" t="str">
        <f t="shared" si="1"/>
        <v>Tom</v>
      </c>
      <c r="M90" s="13">
        <f t="shared" si="2"/>
        <v>18.9154</v>
      </c>
      <c r="N90" s="13">
        <f t="shared" si="3"/>
        <v>37.6705</v>
      </c>
      <c r="O90" s="8" t="str">
        <f t="shared" si="4"/>
        <v>Pass</v>
      </c>
      <c r="P90" s="8" t="str">
        <f t="shared" si="5"/>
        <v>Nov</v>
      </c>
    </row>
    <row r="91" ht="14.25" customHeight="1">
      <c r="A91" s="10" t="s">
        <v>198</v>
      </c>
      <c r="B91" s="11">
        <v>45499.0</v>
      </c>
      <c r="C91" s="10" t="s">
        <v>25</v>
      </c>
      <c r="D91" s="10" t="s">
        <v>93</v>
      </c>
      <c r="E91" s="10" t="s">
        <v>20</v>
      </c>
      <c r="F91" s="10" t="s">
        <v>32</v>
      </c>
      <c r="G91" s="10">
        <v>4.0</v>
      </c>
      <c r="H91" s="12">
        <v>152.39</v>
      </c>
      <c r="I91" s="12">
        <v>609.56</v>
      </c>
      <c r="J91" s="10" t="s">
        <v>27</v>
      </c>
      <c r="K91" s="10" t="str">
        <f t="shared" si="1"/>
        <v>Alex</v>
      </c>
      <c r="M91" s="13">
        <f t="shared" si="2"/>
        <v>179.8202</v>
      </c>
      <c r="N91" s="13">
        <f t="shared" si="3"/>
        <v>30.478</v>
      </c>
      <c r="O91" s="8" t="str">
        <f t="shared" si="4"/>
        <v>Fail</v>
      </c>
      <c r="P91" s="8" t="str">
        <f t="shared" si="5"/>
        <v>Jul</v>
      </c>
    </row>
    <row r="92" ht="14.25" customHeight="1">
      <c r="A92" s="10" t="s">
        <v>199</v>
      </c>
      <c r="B92" s="11">
        <v>45534.0</v>
      </c>
      <c r="C92" s="10" t="s">
        <v>75</v>
      </c>
      <c r="D92" s="10" t="s">
        <v>59</v>
      </c>
      <c r="E92" s="10" t="s">
        <v>20</v>
      </c>
      <c r="F92" s="10" t="s">
        <v>32</v>
      </c>
      <c r="G92" s="10">
        <v>10.0</v>
      </c>
      <c r="H92" s="12">
        <v>55.58</v>
      </c>
      <c r="I92" s="12">
        <v>555.8</v>
      </c>
      <c r="J92" s="10" t="s">
        <v>42</v>
      </c>
      <c r="K92" s="10" t="str">
        <f t="shared" si="1"/>
        <v>John</v>
      </c>
      <c r="M92" s="13">
        <f t="shared" si="2"/>
        <v>65.5844</v>
      </c>
      <c r="N92" s="13">
        <f t="shared" si="3"/>
        <v>27.79</v>
      </c>
      <c r="O92" s="8" t="str">
        <f t="shared" si="4"/>
        <v>Fail</v>
      </c>
      <c r="P92" s="8" t="str">
        <f t="shared" si="5"/>
        <v>Aug</v>
      </c>
    </row>
    <row r="93" ht="14.25" customHeight="1">
      <c r="A93" s="10" t="s">
        <v>200</v>
      </c>
      <c r="B93" s="11">
        <v>45443.0</v>
      </c>
      <c r="C93" s="10" t="s">
        <v>99</v>
      </c>
      <c r="D93" s="10" t="s">
        <v>116</v>
      </c>
      <c r="E93" s="10" t="s">
        <v>20</v>
      </c>
      <c r="F93" s="10" t="s">
        <v>32</v>
      </c>
      <c r="G93" s="10">
        <v>12.0</v>
      </c>
      <c r="H93" s="12">
        <v>41.7</v>
      </c>
      <c r="I93" s="12">
        <v>500.4</v>
      </c>
      <c r="J93" s="10" t="s">
        <v>22</v>
      </c>
      <c r="K93" s="10" t="str">
        <f t="shared" si="1"/>
        <v>Tom</v>
      </c>
      <c r="M93" s="13">
        <f t="shared" si="2"/>
        <v>49.206</v>
      </c>
      <c r="N93" s="13">
        <f t="shared" si="3"/>
        <v>25.02</v>
      </c>
      <c r="O93" s="8" t="str">
        <f t="shared" si="4"/>
        <v>Pass</v>
      </c>
      <c r="P93" s="8" t="str">
        <f t="shared" si="5"/>
        <v>May</v>
      </c>
    </row>
    <row r="94" ht="14.25" customHeight="1">
      <c r="A94" s="10" t="s">
        <v>201</v>
      </c>
      <c r="B94" s="11">
        <v>45595.0</v>
      </c>
      <c r="C94" s="10" t="s">
        <v>202</v>
      </c>
      <c r="D94" s="10" t="s">
        <v>148</v>
      </c>
      <c r="E94" s="10" t="s">
        <v>20</v>
      </c>
      <c r="F94" s="10" t="s">
        <v>28</v>
      </c>
      <c r="G94" s="10">
        <v>6.0</v>
      </c>
      <c r="H94" s="12">
        <v>79.07</v>
      </c>
      <c r="I94" s="12">
        <v>474.42</v>
      </c>
      <c r="J94" s="10" t="s">
        <v>55</v>
      </c>
      <c r="K94" s="10" t="str">
        <f t="shared" si="1"/>
        <v>Sara</v>
      </c>
      <c r="M94" s="13">
        <f t="shared" si="2"/>
        <v>93.3026</v>
      </c>
      <c r="N94" s="13">
        <f t="shared" si="3"/>
        <v>23.721</v>
      </c>
      <c r="O94" s="8" t="str">
        <f t="shared" si="4"/>
        <v>Fail</v>
      </c>
      <c r="P94" s="8" t="str">
        <f t="shared" si="5"/>
        <v>Oct</v>
      </c>
    </row>
    <row r="95" ht="14.25" customHeight="1">
      <c r="A95" s="10" t="s">
        <v>203</v>
      </c>
      <c r="B95" s="11">
        <v>45463.0</v>
      </c>
      <c r="C95" s="10" t="s">
        <v>65</v>
      </c>
      <c r="D95" s="10" t="s">
        <v>26</v>
      </c>
      <c r="E95" s="10" t="s">
        <v>20</v>
      </c>
      <c r="F95" s="10" t="s">
        <v>21</v>
      </c>
      <c r="G95" s="10">
        <v>5.0</v>
      </c>
      <c r="H95" s="12">
        <v>92.85</v>
      </c>
      <c r="I95" s="12">
        <v>464.25</v>
      </c>
      <c r="J95" s="10" t="s">
        <v>42</v>
      </c>
      <c r="K95" s="10" t="str">
        <f t="shared" si="1"/>
        <v>John</v>
      </c>
      <c r="M95" s="13">
        <f t="shared" si="2"/>
        <v>109.563</v>
      </c>
      <c r="N95" s="13">
        <f t="shared" si="3"/>
        <v>23.2125</v>
      </c>
      <c r="O95" s="8" t="str">
        <f t="shared" si="4"/>
        <v>Fail</v>
      </c>
      <c r="P95" s="8" t="str">
        <f t="shared" si="5"/>
        <v>Jun</v>
      </c>
    </row>
    <row r="96" ht="14.25" customHeight="1">
      <c r="A96" s="10" t="s">
        <v>204</v>
      </c>
      <c r="B96" s="11">
        <v>45426.0</v>
      </c>
      <c r="C96" s="10" t="s">
        <v>44</v>
      </c>
      <c r="D96" s="10" t="s">
        <v>159</v>
      </c>
      <c r="E96" s="10" t="s">
        <v>20</v>
      </c>
      <c r="F96" s="10" t="s">
        <v>32</v>
      </c>
      <c r="G96" s="10">
        <v>6.0</v>
      </c>
      <c r="H96" s="12">
        <v>72.71</v>
      </c>
      <c r="I96" s="12">
        <v>436.26</v>
      </c>
      <c r="J96" s="10" t="s">
        <v>22</v>
      </c>
      <c r="K96" s="10" t="str">
        <f t="shared" si="1"/>
        <v>Tom</v>
      </c>
      <c r="M96" s="13">
        <f t="shared" si="2"/>
        <v>85.7978</v>
      </c>
      <c r="N96" s="13">
        <f t="shared" si="3"/>
        <v>21.813</v>
      </c>
      <c r="O96" s="8" t="str">
        <f t="shared" si="4"/>
        <v>Fail</v>
      </c>
      <c r="P96" s="8" t="str">
        <f t="shared" si="5"/>
        <v>May</v>
      </c>
    </row>
    <row r="97" ht="14.25" customHeight="1">
      <c r="A97" s="10" t="s">
        <v>205</v>
      </c>
      <c r="B97" s="11">
        <v>45426.0</v>
      </c>
      <c r="C97" s="10" t="s">
        <v>40</v>
      </c>
      <c r="D97" s="10" t="s">
        <v>159</v>
      </c>
      <c r="E97" s="10" t="s">
        <v>20</v>
      </c>
      <c r="F97" s="10" t="s">
        <v>28</v>
      </c>
      <c r="G97" s="10">
        <v>32.0</v>
      </c>
      <c r="H97" s="12">
        <v>11.43</v>
      </c>
      <c r="I97" s="12">
        <v>365.76</v>
      </c>
      <c r="J97" s="10" t="s">
        <v>55</v>
      </c>
      <c r="K97" s="10" t="str">
        <f t="shared" si="1"/>
        <v>Sara</v>
      </c>
      <c r="M97" s="13">
        <f t="shared" si="2"/>
        <v>13.4874</v>
      </c>
      <c r="N97" s="13">
        <f t="shared" si="3"/>
        <v>18.288</v>
      </c>
      <c r="O97" s="8" t="str">
        <f t="shared" si="4"/>
        <v>Pass</v>
      </c>
      <c r="P97" s="8" t="str">
        <f t="shared" si="5"/>
        <v>May</v>
      </c>
    </row>
    <row r="98" ht="14.25" customHeight="1">
      <c r="A98" s="10" t="s">
        <v>206</v>
      </c>
      <c r="B98" s="11">
        <v>45320.0</v>
      </c>
      <c r="C98" s="10" t="s">
        <v>207</v>
      </c>
      <c r="D98" s="10" t="s">
        <v>38</v>
      </c>
      <c r="E98" s="10" t="s">
        <v>20</v>
      </c>
      <c r="F98" s="10" t="s">
        <v>21</v>
      </c>
      <c r="G98" s="10">
        <v>2.0</v>
      </c>
      <c r="H98" s="12">
        <v>168.28</v>
      </c>
      <c r="I98" s="12">
        <v>336.56</v>
      </c>
      <c r="J98" s="10" t="s">
        <v>22</v>
      </c>
      <c r="K98" s="10" t="str">
        <f t="shared" si="1"/>
        <v>Tom</v>
      </c>
      <c r="M98" s="13">
        <f t="shared" si="2"/>
        <v>198.5704</v>
      </c>
      <c r="N98" s="13">
        <f t="shared" si="3"/>
        <v>16.828</v>
      </c>
      <c r="O98" s="8" t="str">
        <f t="shared" si="4"/>
        <v>Fail</v>
      </c>
      <c r="P98" s="8" t="str">
        <f t="shared" si="5"/>
        <v>Jan</v>
      </c>
    </row>
    <row r="99" ht="14.25" customHeight="1">
      <c r="A99" s="10" t="s">
        <v>208</v>
      </c>
      <c r="B99" s="11">
        <v>45555.0</v>
      </c>
      <c r="C99" s="10" t="s">
        <v>209</v>
      </c>
      <c r="D99" s="10" t="s">
        <v>90</v>
      </c>
      <c r="E99" s="10" t="s">
        <v>20</v>
      </c>
      <c r="F99" s="10" t="s">
        <v>21</v>
      </c>
      <c r="G99" s="10">
        <v>2.0</v>
      </c>
      <c r="H99" s="12">
        <v>51.35</v>
      </c>
      <c r="I99" s="12">
        <v>102.7</v>
      </c>
      <c r="J99" s="10" t="s">
        <v>22</v>
      </c>
      <c r="K99" s="10" t="str">
        <f t="shared" si="1"/>
        <v>Tom</v>
      </c>
      <c r="M99" s="13">
        <f t="shared" si="2"/>
        <v>60.593</v>
      </c>
      <c r="N99" s="13">
        <f t="shared" si="3"/>
        <v>5.135</v>
      </c>
      <c r="O99" s="8" t="str">
        <f t="shared" si="4"/>
        <v>Fail</v>
      </c>
      <c r="P99" s="8" t="str">
        <f t="shared" si="5"/>
        <v>Sep</v>
      </c>
    </row>
    <row r="100" ht="14.25" customHeight="1">
      <c r="A100" s="10" t="s">
        <v>210</v>
      </c>
      <c r="B100" s="11">
        <v>45434.0</v>
      </c>
      <c r="C100" s="10" t="s">
        <v>79</v>
      </c>
      <c r="D100" s="10" t="s">
        <v>134</v>
      </c>
      <c r="E100" s="10" t="s">
        <v>73</v>
      </c>
      <c r="F100" s="10" t="s">
        <v>23</v>
      </c>
      <c r="G100" s="10">
        <v>48.0</v>
      </c>
      <c r="H100" s="12">
        <v>455.97</v>
      </c>
      <c r="I100" s="12">
        <v>21886.56</v>
      </c>
      <c r="J100" s="10" t="s">
        <v>57</v>
      </c>
      <c r="K100" s="10" t="str">
        <f t="shared" si="1"/>
        <v>Maria</v>
      </c>
      <c r="M100" s="13">
        <f t="shared" si="2"/>
        <v>538.0446</v>
      </c>
      <c r="N100" s="13">
        <f t="shared" si="3"/>
        <v>1094.328</v>
      </c>
      <c r="O100" s="8" t="str">
        <f t="shared" si="4"/>
        <v>Pass</v>
      </c>
      <c r="P100" s="8" t="str">
        <f t="shared" si="5"/>
        <v>May</v>
      </c>
    </row>
    <row r="101" ht="14.25" customHeight="1">
      <c r="A101" s="10" t="s">
        <v>211</v>
      </c>
      <c r="B101" s="11">
        <v>45606.0</v>
      </c>
      <c r="C101" s="10" t="s">
        <v>212</v>
      </c>
      <c r="D101" s="10" t="s">
        <v>213</v>
      </c>
      <c r="E101" s="10" t="s">
        <v>73</v>
      </c>
      <c r="F101" s="10" t="s">
        <v>23</v>
      </c>
      <c r="G101" s="10">
        <v>49.0</v>
      </c>
      <c r="H101" s="12">
        <v>372.25</v>
      </c>
      <c r="I101" s="12">
        <v>18240.25</v>
      </c>
      <c r="J101" s="10" t="s">
        <v>55</v>
      </c>
      <c r="K101" s="10" t="str">
        <f t="shared" si="1"/>
        <v>Sara</v>
      </c>
      <c r="M101" s="13">
        <f t="shared" si="2"/>
        <v>439.255</v>
      </c>
      <c r="N101" s="13">
        <f t="shared" si="3"/>
        <v>912.0125</v>
      </c>
      <c r="O101" s="8" t="str">
        <f t="shared" si="4"/>
        <v>Pass</v>
      </c>
      <c r="P101" s="8" t="str">
        <f t="shared" si="5"/>
        <v>Nov</v>
      </c>
    </row>
    <row r="102" ht="14.25" customHeight="1">
      <c r="A102" s="10" t="s">
        <v>214</v>
      </c>
      <c r="B102" s="11">
        <v>45546.0</v>
      </c>
      <c r="C102" s="10" t="s">
        <v>215</v>
      </c>
      <c r="D102" s="10" t="s">
        <v>116</v>
      </c>
      <c r="E102" s="10" t="s">
        <v>73</v>
      </c>
      <c r="F102" s="10" t="s">
        <v>21</v>
      </c>
      <c r="G102" s="10">
        <v>40.0</v>
      </c>
      <c r="H102" s="12">
        <v>449.62</v>
      </c>
      <c r="I102" s="12">
        <v>17984.8</v>
      </c>
      <c r="J102" s="10" t="s">
        <v>55</v>
      </c>
      <c r="K102" s="10" t="str">
        <f t="shared" si="1"/>
        <v>Sara</v>
      </c>
      <c r="M102" s="13">
        <f t="shared" si="2"/>
        <v>530.5516</v>
      </c>
      <c r="N102" s="13">
        <f t="shared" si="3"/>
        <v>899.24</v>
      </c>
      <c r="O102" s="8" t="str">
        <f t="shared" si="4"/>
        <v>Pass</v>
      </c>
      <c r="P102" s="8" t="str">
        <f t="shared" si="5"/>
        <v>Sep</v>
      </c>
    </row>
    <row r="103" ht="14.25" customHeight="1">
      <c r="A103" s="10" t="s">
        <v>216</v>
      </c>
      <c r="B103" s="11">
        <v>45340.0</v>
      </c>
      <c r="C103" s="10" t="s">
        <v>44</v>
      </c>
      <c r="D103" s="10" t="s">
        <v>107</v>
      </c>
      <c r="E103" s="10" t="s">
        <v>73</v>
      </c>
      <c r="F103" s="10" t="s">
        <v>21</v>
      </c>
      <c r="G103" s="10">
        <v>42.0</v>
      </c>
      <c r="H103" s="12">
        <v>423.95</v>
      </c>
      <c r="I103" s="12">
        <v>17805.9</v>
      </c>
      <c r="J103" s="10" t="s">
        <v>42</v>
      </c>
      <c r="K103" s="10" t="str">
        <f t="shared" si="1"/>
        <v>John</v>
      </c>
      <c r="M103" s="13">
        <f t="shared" si="2"/>
        <v>500.261</v>
      </c>
      <c r="N103" s="13">
        <f t="shared" si="3"/>
        <v>890.295</v>
      </c>
      <c r="O103" s="8" t="str">
        <f t="shared" si="4"/>
        <v>Pass</v>
      </c>
      <c r="P103" s="8" t="str">
        <f t="shared" si="5"/>
        <v>Feb</v>
      </c>
    </row>
    <row r="104" ht="14.25" customHeight="1">
      <c r="A104" s="10" t="s">
        <v>217</v>
      </c>
      <c r="B104" s="11">
        <v>45313.0</v>
      </c>
      <c r="C104" s="10" t="s">
        <v>79</v>
      </c>
      <c r="D104" s="10" t="s">
        <v>213</v>
      </c>
      <c r="E104" s="10" t="s">
        <v>73</v>
      </c>
      <c r="F104" s="10" t="s">
        <v>23</v>
      </c>
      <c r="G104" s="10">
        <v>43.0</v>
      </c>
      <c r="H104" s="12">
        <v>395.69</v>
      </c>
      <c r="I104" s="12">
        <v>17014.67</v>
      </c>
      <c r="J104" s="10" t="s">
        <v>42</v>
      </c>
      <c r="K104" s="10" t="str">
        <f t="shared" si="1"/>
        <v>John</v>
      </c>
      <c r="M104" s="13">
        <f t="shared" si="2"/>
        <v>466.9142</v>
      </c>
      <c r="N104" s="13">
        <f t="shared" si="3"/>
        <v>850.7335</v>
      </c>
      <c r="O104" s="8" t="str">
        <f t="shared" si="4"/>
        <v>Pass</v>
      </c>
      <c r="P104" s="8" t="str">
        <f t="shared" si="5"/>
        <v>Jan</v>
      </c>
    </row>
    <row r="105" ht="14.25" customHeight="1">
      <c r="A105" s="10" t="s">
        <v>218</v>
      </c>
      <c r="B105" s="11">
        <v>45598.0</v>
      </c>
      <c r="C105" s="10" t="s">
        <v>196</v>
      </c>
      <c r="D105" s="10" t="s">
        <v>146</v>
      </c>
      <c r="E105" s="10" t="s">
        <v>73</v>
      </c>
      <c r="F105" s="10" t="s">
        <v>21</v>
      </c>
      <c r="G105" s="10">
        <v>42.0</v>
      </c>
      <c r="H105" s="12">
        <v>405.04</v>
      </c>
      <c r="I105" s="12">
        <v>17011.68</v>
      </c>
      <c r="J105" s="10" t="s">
        <v>42</v>
      </c>
      <c r="K105" s="10" t="str">
        <f t="shared" si="1"/>
        <v>John</v>
      </c>
      <c r="M105" s="13">
        <f t="shared" si="2"/>
        <v>477.9472</v>
      </c>
      <c r="N105" s="13">
        <f t="shared" si="3"/>
        <v>850.584</v>
      </c>
      <c r="O105" s="8" t="str">
        <f t="shared" si="4"/>
        <v>Pass</v>
      </c>
      <c r="P105" s="8" t="str">
        <f t="shared" si="5"/>
        <v>Nov</v>
      </c>
    </row>
    <row r="106" ht="14.25" customHeight="1">
      <c r="A106" s="10" t="s">
        <v>219</v>
      </c>
      <c r="B106" s="11">
        <v>45470.0</v>
      </c>
      <c r="C106" s="10" t="s">
        <v>141</v>
      </c>
      <c r="D106" s="10" t="s">
        <v>148</v>
      </c>
      <c r="E106" s="10" t="s">
        <v>73</v>
      </c>
      <c r="F106" s="10" t="s">
        <v>32</v>
      </c>
      <c r="G106" s="10">
        <v>39.0</v>
      </c>
      <c r="H106" s="12">
        <v>411.98</v>
      </c>
      <c r="I106" s="12">
        <v>16067.22</v>
      </c>
      <c r="J106" s="10" t="s">
        <v>57</v>
      </c>
      <c r="K106" s="10" t="str">
        <f t="shared" si="1"/>
        <v>Maria</v>
      </c>
      <c r="M106" s="13">
        <f t="shared" si="2"/>
        <v>486.1364</v>
      </c>
      <c r="N106" s="13">
        <f t="shared" si="3"/>
        <v>803.361</v>
      </c>
      <c r="O106" s="8" t="str">
        <f t="shared" si="4"/>
        <v>Pass</v>
      </c>
      <c r="P106" s="8" t="str">
        <f t="shared" si="5"/>
        <v>Jun</v>
      </c>
    </row>
    <row r="107" ht="14.25" customHeight="1">
      <c r="A107" s="10" t="s">
        <v>220</v>
      </c>
      <c r="B107" s="11">
        <v>45597.0</v>
      </c>
      <c r="C107" s="10" t="s">
        <v>209</v>
      </c>
      <c r="D107" s="10" t="s">
        <v>90</v>
      </c>
      <c r="E107" s="10" t="s">
        <v>73</v>
      </c>
      <c r="F107" s="10" t="s">
        <v>23</v>
      </c>
      <c r="G107" s="10">
        <v>43.0</v>
      </c>
      <c r="H107" s="12">
        <v>373.08</v>
      </c>
      <c r="I107" s="12">
        <v>16042.44</v>
      </c>
      <c r="J107" s="10" t="s">
        <v>55</v>
      </c>
      <c r="K107" s="10" t="str">
        <f t="shared" si="1"/>
        <v>Sara</v>
      </c>
      <c r="M107" s="13">
        <f t="shared" si="2"/>
        <v>440.2344</v>
      </c>
      <c r="N107" s="13">
        <f t="shared" si="3"/>
        <v>802.122</v>
      </c>
      <c r="O107" s="8" t="str">
        <f t="shared" si="4"/>
        <v>Pass</v>
      </c>
      <c r="P107" s="8" t="str">
        <f t="shared" si="5"/>
        <v>Nov</v>
      </c>
    </row>
    <row r="108" ht="14.25" customHeight="1">
      <c r="A108" s="10" t="s">
        <v>221</v>
      </c>
      <c r="B108" s="11">
        <v>45422.0</v>
      </c>
      <c r="C108" s="10" t="s">
        <v>209</v>
      </c>
      <c r="D108" s="10" t="s">
        <v>93</v>
      </c>
      <c r="E108" s="10" t="s">
        <v>73</v>
      </c>
      <c r="F108" s="10" t="s">
        <v>28</v>
      </c>
      <c r="G108" s="10">
        <v>36.0</v>
      </c>
      <c r="H108" s="12">
        <v>435.59</v>
      </c>
      <c r="I108" s="12">
        <v>15681.24</v>
      </c>
      <c r="J108" s="10" t="s">
        <v>42</v>
      </c>
      <c r="K108" s="10" t="str">
        <f t="shared" si="1"/>
        <v>John</v>
      </c>
      <c r="M108" s="13">
        <f t="shared" si="2"/>
        <v>513.9962</v>
      </c>
      <c r="N108" s="13">
        <f t="shared" si="3"/>
        <v>784.062</v>
      </c>
      <c r="O108" s="8" t="str">
        <f t="shared" si="4"/>
        <v>Pass</v>
      </c>
      <c r="P108" s="8" t="str">
        <f t="shared" si="5"/>
        <v>May</v>
      </c>
    </row>
    <row r="109" ht="14.25" customHeight="1">
      <c r="A109" s="10" t="s">
        <v>222</v>
      </c>
      <c r="B109" s="11">
        <v>45339.0</v>
      </c>
      <c r="C109" s="10" t="s">
        <v>223</v>
      </c>
      <c r="D109" s="10" t="s">
        <v>51</v>
      </c>
      <c r="E109" s="10" t="s">
        <v>73</v>
      </c>
      <c r="F109" s="10" t="s">
        <v>28</v>
      </c>
      <c r="G109" s="10">
        <v>31.0</v>
      </c>
      <c r="H109" s="12">
        <v>497.48</v>
      </c>
      <c r="I109" s="12">
        <v>15421.88</v>
      </c>
      <c r="J109" s="10" t="s">
        <v>27</v>
      </c>
      <c r="K109" s="10" t="str">
        <f t="shared" si="1"/>
        <v>Alex</v>
      </c>
      <c r="M109" s="13">
        <f t="shared" si="2"/>
        <v>587.0264</v>
      </c>
      <c r="N109" s="13">
        <f t="shared" si="3"/>
        <v>771.094</v>
      </c>
      <c r="O109" s="8" t="str">
        <f t="shared" si="4"/>
        <v>Pass</v>
      </c>
      <c r="P109" s="8" t="str">
        <f t="shared" si="5"/>
        <v>Feb</v>
      </c>
    </row>
    <row r="110" ht="14.25" customHeight="1">
      <c r="A110" s="10" t="s">
        <v>224</v>
      </c>
      <c r="B110" s="11">
        <v>45650.0</v>
      </c>
      <c r="C110" s="10" t="s">
        <v>109</v>
      </c>
      <c r="D110" s="10" t="s">
        <v>213</v>
      </c>
      <c r="E110" s="10" t="s">
        <v>73</v>
      </c>
      <c r="F110" s="10" t="s">
        <v>23</v>
      </c>
      <c r="G110" s="10">
        <v>40.0</v>
      </c>
      <c r="H110" s="12">
        <v>372.44</v>
      </c>
      <c r="I110" s="12">
        <v>14897.6</v>
      </c>
      <c r="J110" s="10" t="s">
        <v>22</v>
      </c>
      <c r="K110" s="10" t="str">
        <f t="shared" si="1"/>
        <v>Tom</v>
      </c>
      <c r="M110" s="13">
        <f t="shared" si="2"/>
        <v>439.4792</v>
      </c>
      <c r="N110" s="13">
        <f t="shared" si="3"/>
        <v>744.88</v>
      </c>
      <c r="O110" s="8" t="str">
        <f t="shared" si="4"/>
        <v>Pass</v>
      </c>
      <c r="P110" s="8" t="str">
        <f t="shared" si="5"/>
        <v>Dec</v>
      </c>
    </row>
    <row r="111" ht="14.25" customHeight="1">
      <c r="A111" s="10" t="s">
        <v>225</v>
      </c>
      <c r="B111" s="11">
        <v>45366.0</v>
      </c>
      <c r="C111" s="10" t="s">
        <v>223</v>
      </c>
      <c r="D111" s="10" t="s">
        <v>226</v>
      </c>
      <c r="E111" s="10" t="s">
        <v>73</v>
      </c>
      <c r="F111" s="10" t="s">
        <v>23</v>
      </c>
      <c r="G111" s="10">
        <v>32.0</v>
      </c>
      <c r="H111" s="12">
        <v>456.23</v>
      </c>
      <c r="I111" s="12">
        <v>14599.36</v>
      </c>
      <c r="J111" s="10" t="s">
        <v>27</v>
      </c>
      <c r="K111" s="10" t="str">
        <f t="shared" si="1"/>
        <v>Alex</v>
      </c>
      <c r="M111" s="13">
        <f t="shared" si="2"/>
        <v>538.3514</v>
      </c>
      <c r="N111" s="13">
        <f t="shared" si="3"/>
        <v>729.968</v>
      </c>
      <c r="O111" s="8" t="str">
        <f t="shared" si="4"/>
        <v>Pass</v>
      </c>
      <c r="P111" s="8" t="str">
        <f t="shared" si="5"/>
        <v>Mar</v>
      </c>
    </row>
    <row r="112" ht="14.25" customHeight="1">
      <c r="A112" s="10" t="s">
        <v>227</v>
      </c>
      <c r="B112" s="11">
        <v>45558.0</v>
      </c>
      <c r="C112" s="10" t="s">
        <v>71</v>
      </c>
      <c r="D112" s="10" t="s">
        <v>129</v>
      </c>
      <c r="E112" s="10" t="s">
        <v>73</v>
      </c>
      <c r="F112" s="10" t="s">
        <v>32</v>
      </c>
      <c r="G112" s="10">
        <v>47.0</v>
      </c>
      <c r="H112" s="12">
        <v>303.42</v>
      </c>
      <c r="I112" s="12">
        <v>14260.74</v>
      </c>
      <c r="J112" s="10" t="s">
        <v>22</v>
      </c>
      <c r="K112" s="10" t="str">
        <f t="shared" si="1"/>
        <v>Tom</v>
      </c>
      <c r="M112" s="13">
        <f t="shared" si="2"/>
        <v>358.0356</v>
      </c>
      <c r="N112" s="13">
        <f t="shared" si="3"/>
        <v>713.037</v>
      </c>
      <c r="O112" s="8" t="str">
        <f t="shared" si="4"/>
        <v>Pass</v>
      </c>
      <c r="P112" s="8" t="str">
        <f t="shared" si="5"/>
        <v>Sep</v>
      </c>
    </row>
    <row r="113" ht="14.25" customHeight="1">
      <c r="A113" s="10" t="s">
        <v>228</v>
      </c>
      <c r="B113" s="11">
        <v>45333.0</v>
      </c>
      <c r="C113" s="10" t="s">
        <v>143</v>
      </c>
      <c r="D113" s="10" t="s">
        <v>229</v>
      </c>
      <c r="E113" s="10" t="s">
        <v>73</v>
      </c>
      <c r="F113" s="10" t="s">
        <v>28</v>
      </c>
      <c r="G113" s="10">
        <v>38.0</v>
      </c>
      <c r="H113" s="12">
        <v>368.99</v>
      </c>
      <c r="I113" s="12">
        <v>14021.62</v>
      </c>
      <c r="J113" s="10" t="s">
        <v>27</v>
      </c>
      <c r="K113" s="10" t="str">
        <f t="shared" si="1"/>
        <v>Alex</v>
      </c>
      <c r="M113" s="13">
        <f t="shared" si="2"/>
        <v>435.4082</v>
      </c>
      <c r="N113" s="13">
        <f t="shared" si="3"/>
        <v>701.081</v>
      </c>
      <c r="O113" s="8" t="str">
        <f t="shared" si="4"/>
        <v>Pass</v>
      </c>
      <c r="P113" s="8" t="str">
        <f t="shared" si="5"/>
        <v>Feb</v>
      </c>
    </row>
    <row r="114" ht="14.25" customHeight="1">
      <c r="A114" s="10" t="s">
        <v>230</v>
      </c>
      <c r="B114" s="11">
        <v>45367.0</v>
      </c>
      <c r="C114" s="10" t="s">
        <v>71</v>
      </c>
      <c r="D114" s="10" t="s">
        <v>189</v>
      </c>
      <c r="E114" s="10" t="s">
        <v>73</v>
      </c>
      <c r="F114" s="10" t="s">
        <v>32</v>
      </c>
      <c r="G114" s="10">
        <v>49.0</v>
      </c>
      <c r="H114" s="12">
        <v>270.81</v>
      </c>
      <c r="I114" s="12">
        <v>13269.69</v>
      </c>
      <c r="J114" s="10" t="s">
        <v>42</v>
      </c>
      <c r="K114" s="10" t="str">
        <f t="shared" si="1"/>
        <v>John</v>
      </c>
      <c r="M114" s="13">
        <f t="shared" si="2"/>
        <v>319.5558</v>
      </c>
      <c r="N114" s="13">
        <f t="shared" si="3"/>
        <v>663.4845</v>
      </c>
      <c r="O114" s="8" t="str">
        <f t="shared" si="4"/>
        <v>Pass</v>
      </c>
      <c r="P114" s="8" t="str">
        <f t="shared" si="5"/>
        <v>Mar</v>
      </c>
    </row>
    <row r="115" ht="14.25" customHeight="1">
      <c r="A115" s="10" t="s">
        <v>231</v>
      </c>
      <c r="B115" s="11">
        <v>45428.0</v>
      </c>
      <c r="C115" s="10" t="s">
        <v>53</v>
      </c>
      <c r="D115" s="10" t="s">
        <v>232</v>
      </c>
      <c r="E115" s="10" t="s">
        <v>73</v>
      </c>
      <c r="F115" s="10" t="s">
        <v>23</v>
      </c>
      <c r="G115" s="10">
        <v>41.0</v>
      </c>
      <c r="H115" s="12">
        <v>310.75</v>
      </c>
      <c r="I115" s="12">
        <v>12740.75</v>
      </c>
      <c r="J115" s="10" t="s">
        <v>27</v>
      </c>
      <c r="K115" s="10" t="str">
        <f t="shared" si="1"/>
        <v>Alex</v>
      </c>
      <c r="M115" s="13">
        <f t="shared" si="2"/>
        <v>366.685</v>
      </c>
      <c r="N115" s="13">
        <f t="shared" si="3"/>
        <v>637.0375</v>
      </c>
      <c r="O115" s="8" t="str">
        <f t="shared" si="4"/>
        <v>Pass</v>
      </c>
      <c r="P115" s="8" t="str">
        <f t="shared" si="5"/>
        <v>May</v>
      </c>
    </row>
    <row r="116" ht="14.25" customHeight="1">
      <c r="A116" s="10" t="s">
        <v>233</v>
      </c>
      <c r="B116" s="11">
        <v>45451.0</v>
      </c>
      <c r="C116" s="10" t="s">
        <v>86</v>
      </c>
      <c r="D116" s="10" t="s">
        <v>72</v>
      </c>
      <c r="E116" s="10" t="s">
        <v>73</v>
      </c>
      <c r="F116" s="10" t="s">
        <v>32</v>
      </c>
      <c r="G116" s="10">
        <v>38.0</v>
      </c>
      <c r="H116" s="12">
        <v>331.51</v>
      </c>
      <c r="I116" s="12">
        <v>12597.38</v>
      </c>
      <c r="J116" s="10" t="s">
        <v>42</v>
      </c>
      <c r="K116" s="10" t="str">
        <f t="shared" si="1"/>
        <v>John</v>
      </c>
      <c r="M116" s="13">
        <f t="shared" si="2"/>
        <v>391.1818</v>
      </c>
      <c r="N116" s="13">
        <f t="shared" si="3"/>
        <v>629.869</v>
      </c>
      <c r="O116" s="8" t="str">
        <f t="shared" si="4"/>
        <v>Pass</v>
      </c>
      <c r="P116" s="8" t="str">
        <f t="shared" si="5"/>
        <v>Jun</v>
      </c>
    </row>
    <row r="117" ht="14.25" customHeight="1">
      <c r="A117" s="10" t="s">
        <v>234</v>
      </c>
      <c r="B117" s="11">
        <v>45427.0</v>
      </c>
      <c r="C117" s="10" t="s">
        <v>79</v>
      </c>
      <c r="D117" s="10" t="s">
        <v>107</v>
      </c>
      <c r="E117" s="10" t="s">
        <v>73</v>
      </c>
      <c r="F117" s="10" t="s">
        <v>21</v>
      </c>
      <c r="G117" s="10">
        <v>43.0</v>
      </c>
      <c r="H117" s="12">
        <v>284.49</v>
      </c>
      <c r="I117" s="12">
        <v>12233.07</v>
      </c>
      <c r="J117" s="10" t="s">
        <v>22</v>
      </c>
      <c r="K117" s="10" t="str">
        <f t="shared" si="1"/>
        <v>Tom</v>
      </c>
      <c r="M117" s="13">
        <f t="shared" si="2"/>
        <v>335.6982</v>
      </c>
      <c r="N117" s="13">
        <f t="shared" si="3"/>
        <v>611.6535</v>
      </c>
      <c r="O117" s="8" t="str">
        <f t="shared" si="4"/>
        <v>Pass</v>
      </c>
      <c r="P117" s="8" t="str">
        <f t="shared" si="5"/>
        <v>May</v>
      </c>
    </row>
    <row r="118" ht="14.25" customHeight="1">
      <c r="A118" s="10" t="s">
        <v>235</v>
      </c>
      <c r="B118" s="11">
        <v>45481.0</v>
      </c>
      <c r="C118" s="10" t="s">
        <v>236</v>
      </c>
      <c r="D118" s="10" t="s">
        <v>232</v>
      </c>
      <c r="E118" s="10" t="s">
        <v>73</v>
      </c>
      <c r="F118" s="10" t="s">
        <v>21</v>
      </c>
      <c r="G118" s="10">
        <v>38.0</v>
      </c>
      <c r="H118" s="12">
        <v>313.65</v>
      </c>
      <c r="I118" s="12">
        <v>11918.7</v>
      </c>
      <c r="J118" s="10" t="s">
        <v>22</v>
      </c>
      <c r="K118" s="10" t="str">
        <f t="shared" si="1"/>
        <v>Tom</v>
      </c>
      <c r="M118" s="13">
        <f t="shared" si="2"/>
        <v>370.107</v>
      </c>
      <c r="N118" s="13">
        <f t="shared" si="3"/>
        <v>595.935</v>
      </c>
      <c r="O118" s="8" t="str">
        <f t="shared" si="4"/>
        <v>Pass</v>
      </c>
      <c r="P118" s="8" t="str">
        <f t="shared" si="5"/>
        <v>Jul</v>
      </c>
    </row>
    <row r="119" ht="14.25" customHeight="1">
      <c r="A119" s="10" t="s">
        <v>237</v>
      </c>
      <c r="B119" s="11">
        <v>45422.0</v>
      </c>
      <c r="C119" s="10" t="s">
        <v>92</v>
      </c>
      <c r="D119" s="10" t="s">
        <v>238</v>
      </c>
      <c r="E119" s="10" t="s">
        <v>73</v>
      </c>
      <c r="F119" s="10" t="s">
        <v>23</v>
      </c>
      <c r="G119" s="10">
        <v>30.0</v>
      </c>
      <c r="H119" s="12">
        <v>368.9</v>
      </c>
      <c r="I119" s="12">
        <v>11067.0</v>
      </c>
      <c r="J119" s="10" t="s">
        <v>42</v>
      </c>
      <c r="K119" s="10" t="str">
        <f t="shared" si="1"/>
        <v>John</v>
      </c>
      <c r="M119" s="13">
        <f t="shared" si="2"/>
        <v>435.302</v>
      </c>
      <c r="N119" s="13">
        <f t="shared" si="3"/>
        <v>553.35</v>
      </c>
      <c r="O119" s="8" t="str">
        <f t="shared" si="4"/>
        <v>Pass</v>
      </c>
      <c r="P119" s="8" t="str">
        <f t="shared" si="5"/>
        <v>May</v>
      </c>
    </row>
    <row r="120" ht="14.25" customHeight="1">
      <c r="A120" s="10" t="s">
        <v>239</v>
      </c>
      <c r="B120" s="11">
        <v>45514.0</v>
      </c>
      <c r="C120" s="10" t="s">
        <v>240</v>
      </c>
      <c r="D120" s="10" t="s">
        <v>124</v>
      </c>
      <c r="E120" s="10" t="s">
        <v>73</v>
      </c>
      <c r="F120" s="10" t="s">
        <v>21</v>
      </c>
      <c r="G120" s="10">
        <v>30.0</v>
      </c>
      <c r="H120" s="12">
        <v>358.33</v>
      </c>
      <c r="I120" s="12">
        <v>10749.9</v>
      </c>
      <c r="J120" s="10" t="s">
        <v>22</v>
      </c>
      <c r="K120" s="10" t="str">
        <f t="shared" si="1"/>
        <v>Tom</v>
      </c>
      <c r="M120" s="13">
        <f t="shared" si="2"/>
        <v>422.8294</v>
      </c>
      <c r="N120" s="13">
        <f t="shared" si="3"/>
        <v>537.495</v>
      </c>
      <c r="O120" s="8" t="str">
        <f t="shared" si="4"/>
        <v>Pass</v>
      </c>
      <c r="P120" s="8" t="str">
        <f t="shared" si="5"/>
        <v>Aug</v>
      </c>
    </row>
    <row r="121" ht="14.25" customHeight="1">
      <c r="A121" s="10" t="s">
        <v>241</v>
      </c>
      <c r="B121" s="11">
        <v>45524.0</v>
      </c>
      <c r="C121" s="10" t="s">
        <v>99</v>
      </c>
      <c r="D121" s="10" t="s">
        <v>45</v>
      </c>
      <c r="E121" s="10" t="s">
        <v>73</v>
      </c>
      <c r="F121" s="10" t="s">
        <v>32</v>
      </c>
      <c r="G121" s="10">
        <v>48.0</v>
      </c>
      <c r="H121" s="12">
        <v>215.86</v>
      </c>
      <c r="I121" s="12">
        <v>10361.28</v>
      </c>
      <c r="J121" s="10" t="s">
        <v>22</v>
      </c>
      <c r="K121" s="10" t="str">
        <f t="shared" si="1"/>
        <v>Tom</v>
      </c>
      <c r="M121" s="13">
        <f t="shared" si="2"/>
        <v>254.7148</v>
      </c>
      <c r="N121" s="13">
        <f t="shared" si="3"/>
        <v>518.064</v>
      </c>
      <c r="O121" s="8" t="str">
        <f t="shared" si="4"/>
        <v>Pass</v>
      </c>
      <c r="P121" s="8" t="str">
        <f t="shared" si="5"/>
        <v>Aug</v>
      </c>
    </row>
    <row r="122" ht="14.25" customHeight="1">
      <c r="A122" s="10" t="s">
        <v>242</v>
      </c>
      <c r="B122" s="11">
        <v>45380.0</v>
      </c>
      <c r="C122" s="10" t="s">
        <v>240</v>
      </c>
      <c r="D122" s="10" t="s">
        <v>35</v>
      </c>
      <c r="E122" s="10" t="s">
        <v>73</v>
      </c>
      <c r="F122" s="10" t="s">
        <v>21</v>
      </c>
      <c r="G122" s="10">
        <v>36.0</v>
      </c>
      <c r="H122" s="12">
        <v>277.24</v>
      </c>
      <c r="I122" s="12">
        <v>9980.64</v>
      </c>
      <c r="J122" s="10" t="s">
        <v>42</v>
      </c>
      <c r="K122" s="10" t="str">
        <f t="shared" si="1"/>
        <v>John</v>
      </c>
      <c r="M122" s="13">
        <f t="shared" si="2"/>
        <v>327.1432</v>
      </c>
      <c r="N122" s="13">
        <f t="shared" si="3"/>
        <v>499.032</v>
      </c>
      <c r="O122" s="8" t="str">
        <f t="shared" si="4"/>
        <v>Pass</v>
      </c>
      <c r="P122" s="8" t="str">
        <f t="shared" si="5"/>
        <v>Mar</v>
      </c>
    </row>
    <row r="123" ht="14.25" customHeight="1">
      <c r="A123" s="10" t="s">
        <v>243</v>
      </c>
      <c r="B123" s="11">
        <v>45601.0</v>
      </c>
      <c r="C123" s="10" t="s">
        <v>34</v>
      </c>
      <c r="D123" s="10" t="s">
        <v>124</v>
      </c>
      <c r="E123" s="10" t="s">
        <v>73</v>
      </c>
      <c r="F123" s="10" t="s">
        <v>28</v>
      </c>
      <c r="G123" s="10">
        <v>25.0</v>
      </c>
      <c r="H123" s="12">
        <v>395.51</v>
      </c>
      <c r="I123" s="12">
        <v>9887.75</v>
      </c>
      <c r="J123" s="10" t="s">
        <v>42</v>
      </c>
      <c r="K123" s="10" t="str">
        <f t="shared" si="1"/>
        <v>John</v>
      </c>
      <c r="M123" s="13">
        <f t="shared" si="2"/>
        <v>466.7018</v>
      </c>
      <c r="N123" s="13">
        <f t="shared" si="3"/>
        <v>494.3875</v>
      </c>
      <c r="O123" s="8" t="str">
        <f t="shared" si="4"/>
        <v>Pass</v>
      </c>
      <c r="P123" s="8" t="str">
        <f t="shared" si="5"/>
        <v>Nov</v>
      </c>
    </row>
    <row r="124" ht="14.25" customHeight="1">
      <c r="A124" s="10" t="s">
        <v>244</v>
      </c>
      <c r="B124" s="11">
        <v>45574.0</v>
      </c>
      <c r="C124" s="10" t="s">
        <v>44</v>
      </c>
      <c r="D124" s="10" t="s">
        <v>146</v>
      </c>
      <c r="E124" s="10" t="s">
        <v>73</v>
      </c>
      <c r="F124" s="10" t="s">
        <v>32</v>
      </c>
      <c r="G124" s="10">
        <v>37.0</v>
      </c>
      <c r="H124" s="12">
        <v>258.46</v>
      </c>
      <c r="I124" s="12">
        <v>9563.019999999999</v>
      </c>
      <c r="J124" s="10" t="s">
        <v>42</v>
      </c>
      <c r="K124" s="10" t="str">
        <f t="shared" si="1"/>
        <v>John</v>
      </c>
      <c r="M124" s="13">
        <f t="shared" si="2"/>
        <v>304.9828</v>
      </c>
      <c r="N124" s="13">
        <f t="shared" si="3"/>
        <v>478.151</v>
      </c>
      <c r="O124" s="8" t="str">
        <f t="shared" si="4"/>
        <v>Pass</v>
      </c>
      <c r="P124" s="8" t="str">
        <f t="shared" si="5"/>
        <v>Oct</v>
      </c>
    </row>
    <row r="125" ht="14.25" customHeight="1">
      <c r="A125" s="10" t="s">
        <v>245</v>
      </c>
      <c r="B125" s="11">
        <v>45324.0</v>
      </c>
      <c r="C125" s="10" t="s">
        <v>79</v>
      </c>
      <c r="D125" s="10" t="s">
        <v>35</v>
      </c>
      <c r="E125" s="10" t="s">
        <v>73</v>
      </c>
      <c r="F125" s="10" t="s">
        <v>23</v>
      </c>
      <c r="G125" s="10">
        <v>21.0</v>
      </c>
      <c r="H125" s="12">
        <v>454.62</v>
      </c>
      <c r="I125" s="12">
        <v>9547.02</v>
      </c>
      <c r="J125" s="10" t="s">
        <v>55</v>
      </c>
      <c r="K125" s="10" t="str">
        <f t="shared" si="1"/>
        <v>Sara</v>
      </c>
      <c r="M125" s="13">
        <f t="shared" si="2"/>
        <v>536.4516</v>
      </c>
      <c r="N125" s="13">
        <f t="shared" si="3"/>
        <v>477.351</v>
      </c>
      <c r="O125" s="8" t="str">
        <f t="shared" si="4"/>
        <v>Pass</v>
      </c>
      <c r="P125" s="8" t="str">
        <f t="shared" si="5"/>
        <v>Feb</v>
      </c>
    </row>
    <row r="126" ht="14.25" customHeight="1">
      <c r="A126" s="10" t="s">
        <v>246</v>
      </c>
      <c r="B126" s="11">
        <v>45585.0</v>
      </c>
      <c r="C126" s="10" t="s">
        <v>154</v>
      </c>
      <c r="D126" s="10" t="s">
        <v>54</v>
      </c>
      <c r="E126" s="10" t="s">
        <v>73</v>
      </c>
      <c r="F126" s="10" t="s">
        <v>23</v>
      </c>
      <c r="G126" s="10">
        <v>43.0</v>
      </c>
      <c r="H126" s="12">
        <v>216.51</v>
      </c>
      <c r="I126" s="12">
        <v>9309.93</v>
      </c>
      <c r="J126" s="10" t="s">
        <v>22</v>
      </c>
      <c r="K126" s="10" t="str">
        <f t="shared" si="1"/>
        <v>Tom</v>
      </c>
      <c r="M126" s="13">
        <f t="shared" si="2"/>
        <v>255.4818</v>
      </c>
      <c r="N126" s="13">
        <f t="shared" si="3"/>
        <v>465.4965</v>
      </c>
      <c r="O126" s="8" t="str">
        <f t="shared" si="4"/>
        <v>Pass</v>
      </c>
      <c r="P126" s="8" t="str">
        <f t="shared" si="5"/>
        <v>Oct</v>
      </c>
    </row>
    <row r="127" ht="14.25" customHeight="1">
      <c r="A127" s="10" t="s">
        <v>247</v>
      </c>
      <c r="B127" s="11">
        <v>45646.0</v>
      </c>
      <c r="C127" s="10" t="s">
        <v>113</v>
      </c>
      <c r="D127" s="10" t="s">
        <v>62</v>
      </c>
      <c r="E127" s="10" t="s">
        <v>73</v>
      </c>
      <c r="F127" s="10" t="s">
        <v>23</v>
      </c>
      <c r="G127" s="10">
        <v>46.0</v>
      </c>
      <c r="H127" s="12">
        <v>199.08</v>
      </c>
      <c r="I127" s="12">
        <v>9157.68</v>
      </c>
      <c r="J127" s="10" t="s">
        <v>55</v>
      </c>
      <c r="K127" s="10" t="str">
        <f t="shared" si="1"/>
        <v>Sara</v>
      </c>
      <c r="M127" s="13">
        <f t="shared" si="2"/>
        <v>234.9144</v>
      </c>
      <c r="N127" s="13">
        <f t="shared" si="3"/>
        <v>457.884</v>
      </c>
      <c r="O127" s="8" t="str">
        <f t="shared" si="4"/>
        <v>Pass</v>
      </c>
      <c r="P127" s="8" t="str">
        <f t="shared" si="5"/>
        <v>Dec</v>
      </c>
    </row>
    <row r="128" ht="14.25" customHeight="1">
      <c r="A128" s="10" t="s">
        <v>248</v>
      </c>
      <c r="B128" s="11">
        <v>45293.0</v>
      </c>
      <c r="C128" s="10" t="s">
        <v>53</v>
      </c>
      <c r="D128" s="10" t="s">
        <v>238</v>
      </c>
      <c r="E128" s="10" t="s">
        <v>73</v>
      </c>
      <c r="F128" s="10" t="s">
        <v>32</v>
      </c>
      <c r="G128" s="10">
        <v>25.0</v>
      </c>
      <c r="H128" s="12">
        <v>345.04</v>
      </c>
      <c r="I128" s="12">
        <v>8626.0</v>
      </c>
      <c r="J128" s="10" t="s">
        <v>27</v>
      </c>
      <c r="K128" s="10" t="str">
        <f t="shared" si="1"/>
        <v>Alex</v>
      </c>
      <c r="M128" s="13">
        <f t="shared" si="2"/>
        <v>407.1472</v>
      </c>
      <c r="N128" s="13">
        <f t="shared" si="3"/>
        <v>431.3</v>
      </c>
      <c r="O128" s="8" t="str">
        <f t="shared" si="4"/>
        <v>Pass</v>
      </c>
      <c r="P128" s="8" t="str">
        <f t="shared" si="5"/>
        <v>Jan</v>
      </c>
    </row>
    <row r="129" ht="14.25" customHeight="1">
      <c r="A129" s="10" t="s">
        <v>249</v>
      </c>
      <c r="B129" s="11">
        <v>45398.0</v>
      </c>
      <c r="C129" s="10" t="s">
        <v>65</v>
      </c>
      <c r="D129" s="10" t="s">
        <v>229</v>
      </c>
      <c r="E129" s="10" t="s">
        <v>73</v>
      </c>
      <c r="F129" s="10" t="s">
        <v>23</v>
      </c>
      <c r="G129" s="10">
        <v>34.0</v>
      </c>
      <c r="H129" s="12">
        <v>245.64</v>
      </c>
      <c r="I129" s="12">
        <v>8351.76</v>
      </c>
      <c r="J129" s="10" t="s">
        <v>27</v>
      </c>
      <c r="K129" s="10" t="str">
        <f t="shared" si="1"/>
        <v>Alex</v>
      </c>
      <c r="M129" s="13">
        <f t="shared" si="2"/>
        <v>289.8552</v>
      </c>
      <c r="N129" s="13">
        <f t="shared" si="3"/>
        <v>417.588</v>
      </c>
      <c r="O129" s="8" t="str">
        <f t="shared" si="4"/>
        <v>Pass</v>
      </c>
      <c r="P129" s="8" t="str">
        <f t="shared" si="5"/>
        <v>Apr</v>
      </c>
    </row>
    <row r="130" ht="14.25" customHeight="1">
      <c r="A130" s="10" t="s">
        <v>250</v>
      </c>
      <c r="B130" s="11">
        <v>45379.0</v>
      </c>
      <c r="C130" s="10" t="s">
        <v>251</v>
      </c>
      <c r="D130" s="10" t="s">
        <v>69</v>
      </c>
      <c r="E130" s="10" t="s">
        <v>73</v>
      </c>
      <c r="F130" s="10" t="s">
        <v>21</v>
      </c>
      <c r="G130" s="10">
        <v>21.0</v>
      </c>
      <c r="H130" s="12">
        <v>392.3</v>
      </c>
      <c r="I130" s="12">
        <v>8238.300000000001</v>
      </c>
      <c r="J130" s="10" t="s">
        <v>57</v>
      </c>
      <c r="K130" s="10" t="str">
        <f t="shared" si="1"/>
        <v>Maria</v>
      </c>
      <c r="M130" s="13">
        <f t="shared" si="2"/>
        <v>462.914</v>
      </c>
      <c r="N130" s="13">
        <f t="shared" si="3"/>
        <v>411.915</v>
      </c>
      <c r="O130" s="8" t="str">
        <f t="shared" si="4"/>
        <v>Pass</v>
      </c>
      <c r="P130" s="8" t="str">
        <f t="shared" si="5"/>
        <v>Mar</v>
      </c>
    </row>
    <row r="131" ht="14.25" customHeight="1">
      <c r="A131" s="10" t="s">
        <v>252</v>
      </c>
      <c r="B131" s="11">
        <v>45596.0</v>
      </c>
      <c r="C131" s="10" t="s">
        <v>84</v>
      </c>
      <c r="D131" s="10" t="s">
        <v>69</v>
      </c>
      <c r="E131" s="10" t="s">
        <v>73</v>
      </c>
      <c r="F131" s="10" t="s">
        <v>21</v>
      </c>
      <c r="G131" s="10">
        <v>19.0</v>
      </c>
      <c r="H131" s="12">
        <v>382.08</v>
      </c>
      <c r="I131" s="12">
        <v>7259.52</v>
      </c>
      <c r="J131" s="10" t="s">
        <v>22</v>
      </c>
      <c r="K131" s="10" t="str">
        <f t="shared" si="1"/>
        <v>Tom</v>
      </c>
      <c r="M131" s="13">
        <f t="shared" si="2"/>
        <v>450.8544</v>
      </c>
      <c r="N131" s="13">
        <f t="shared" si="3"/>
        <v>362.976</v>
      </c>
      <c r="O131" s="8" t="str">
        <f t="shared" si="4"/>
        <v>Pass</v>
      </c>
      <c r="P131" s="8" t="str">
        <f t="shared" si="5"/>
        <v>Oct</v>
      </c>
    </row>
    <row r="132" ht="14.25" customHeight="1">
      <c r="A132" s="10" t="s">
        <v>253</v>
      </c>
      <c r="B132" s="11">
        <v>45553.0</v>
      </c>
      <c r="C132" s="10" t="s">
        <v>156</v>
      </c>
      <c r="D132" s="10" t="s">
        <v>179</v>
      </c>
      <c r="E132" s="10" t="s">
        <v>73</v>
      </c>
      <c r="F132" s="10" t="s">
        <v>32</v>
      </c>
      <c r="G132" s="10">
        <v>39.0</v>
      </c>
      <c r="H132" s="12">
        <v>176.49</v>
      </c>
      <c r="I132" s="12">
        <v>6883.110000000001</v>
      </c>
      <c r="J132" s="10" t="s">
        <v>55</v>
      </c>
      <c r="K132" s="10" t="str">
        <f t="shared" si="1"/>
        <v>Sara</v>
      </c>
      <c r="M132" s="13">
        <f t="shared" si="2"/>
        <v>208.2582</v>
      </c>
      <c r="N132" s="13">
        <f t="shared" si="3"/>
        <v>344.1555</v>
      </c>
      <c r="O132" s="8" t="str">
        <f t="shared" si="4"/>
        <v>Pass</v>
      </c>
      <c r="P132" s="8" t="str">
        <f t="shared" si="5"/>
        <v>Sep</v>
      </c>
    </row>
    <row r="133" ht="14.25" customHeight="1">
      <c r="A133" s="10" t="s">
        <v>254</v>
      </c>
      <c r="B133" s="11">
        <v>45407.0</v>
      </c>
      <c r="C133" s="10" t="s">
        <v>84</v>
      </c>
      <c r="D133" s="10" t="s">
        <v>146</v>
      </c>
      <c r="E133" s="10" t="s">
        <v>73</v>
      </c>
      <c r="F133" s="10" t="s">
        <v>23</v>
      </c>
      <c r="G133" s="10">
        <v>44.0</v>
      </c>
      <c r="H133" s="12">
        <v>155.4</v>
      </c>
      <c r="I133" s="12">
        <v>6837.6</v>
      </c>
      <c r="J133" s="10" t="s">
        <v>57</v>
      </c>
      <c r="K133" s="10" t="str">
        <f t="shared" si="1"/>
        <v>Maria</v>
      </c>
      <c r="M133" s="13">
        <f t="shared" si="2"/>
        <v>183.372</v>
      </c>
      <c r="N133" s="13">
        <f t="shared" si="3"/>
        <v>341.88</v>
      </c>
      <c r="O133" s="8" t="str">
        <f t="shared" si="4"/>
        <v>Pass</v>
      </c>
      <c r="P133" s="8" t="str">
        <f t="shared" si="5"/>
        <v>Apr</v>
      </c>
    </row>
    <row r="134" ht="14.25" customHeight="1">
      <c r="A134" s="10" t="s">
        <v>255</v>
      </c>
      <c r="B134" s="11">
        <v>45403.0</v>
      </c>
      <c r="C134" s="10" t="s">
        <v>34</v>
      </c>
      <c r="D134" s="10" t="s">
        <v>87</v>
      </c>
      <c r="E134" s="10" t="s">
        <v>73</v>
      </c>
      <c r="F134" s="10" t="s">
        <v>23</v>
      </c>
      <c r="G134" s="10">
        <v>25.0</v>
      </c>
      <c r="H134" s="12">
        <v>270.35</v>
      </c>
      <c r="I134" s="12">
        <v>6758.750000000001</v>
      </c>
      <c r="J134" s="10" t="s">
        <v>27</v>
      </c>
      <c r="K134" s="10" t="str">
        <f t="shared" si="1"/>
        <v>Alex</v>
      </c>
      <c r="M134" s="13">
        <f t="shared" si="2"/>
        <v>319.013</v>
      </c>
      <c r="N134" s="13">
        <f t="shared" si="3"/>
        <v>337.9375</v>
      </c>
      <c r="O134" s="8" t="str">
        <f t="shared" si="4"/>
        <v>Pass</v>
      </c>
      <c r="P134" s="8" t="str">
        <f t="shared" si="5"/>
        <v>Apr</v>
      </c>
    </row>
    <row r="135" ht="14.25" customHeight="1">
      <c r="A135" s="10" t="s">
        <v>256</v>
      </c>
      <c r="B135" s="11">
        <v>45304.0</v>
      </c>
      <c r="C135" s="10" t="s">
        <v>89</v>
      </c>
      <c r="D135" s="10" t="s">
        <v>159</v>
      </c>
      <c r="E135" s="10" t="s">
        <v>73</v>
      </c>
      <c r="F135" s="10" t="s">
        <v>21</v>
      </c>
      <c r="G135" s="10">
        <v>25.0</v>
      </c>
      <c r="H135" s="12">
        <v>269.7</v>
      </c>
      <c r="I135" s="12">
        <v>6742.5</v>
      </c>
      <c r="J135" s="10" t="s">
        <v>55</v>
      </c>
      <c r="K135" s="10" t="str">
        <f t="shared" si="1"/>
        <v>Sara</v>
      </c>
      <c r="M135" s="13">
        <f t="shared" si="2"/>
        <v>318.246</v>
      </c>
      <c r="N135" s="13">
        <f t="shared" si="3"/>
        <v>337.125</v>
      </c>
      <c r="O135" s="8" t="str">
        <f t="shared" si="4"/>
        <v>Pass</v>
      </c>
      <c r="P135" s="8" t="str">
        <f t="shared" si="5"/>
        <v>Jan</v>
      </c>
    </row>
    <row r="136" ht="14.25" customHeight="1">
      <c r="A136" s="10" t="s">
        <v>257</v>
      </c>
      <c r="B136" s="11">
        <v>45570.0</v>
      </c>
      <c r="C136" s="10" t="s">
        <v>84</v>
      </c>
      <c r="D136" s="10" t="s">
        <v>26</v>
      </c>
      <c r="E136" s="10" t="s">
        <v>73</v>
      </c>
      <c r="F136" s="10" t="s">
        <v>32</v>
      </c>
      <c r="G136" s="10">
        <v>31.0</v>
      </c>
      <c r="H136" s="12">
        <v>212.93</v>
      </c>
      <c r="I136" s="12">
        <v>6600.83</v>
      </c>
      <c r="J136" s="10" t="s">
        <v>57</v>
      </c>
      <c r="K136" s="10" t="str">
        <f t="shared" si="1"/>
        <v>Maria</v>
      </c>
      <c r="M136" s="13">
        <f t="shared" si="2"/>
        <v>251.2574</v>
      </c>
      <c r="N136" s="13">
        <f t="shared" si="3"/>
        <v>330.0415</v>
      </c>
      <c r="O136" s="8" t="str">
        <f t="shared" si="4"/>
        <v>Pass</v>
      </c>
      <c r="P136" s="8" t="str">
        <f t="shared" si="5"/>
        <v>Oct</v>
      </c>
    </row>
    <row r="137" ht="14.25" customHeight="1">
      <c r="A137" s="10" t="s">
        <v>258</v>
      </c>
      <c r="B137" s="11">
        <v>45555.0</v>
      </c>
      <c r="C137" s="10" t="s">
        <v>37</v>
      </c>
      <c r="D137" s="10" t="s">
        <v>124</v>
      </c>
      <c r="E137" s="10" t="s">
        <v>73</v>
      </c>
      <c r="F137" s="10" t="s">
        <v>32</v>
      </c>
      <c r="G137" s="10">
        <v>24.0</v>
      </c>
      <c r="H137" s="12">
        <v>267.65</v>
      </c>
      <c r="I137" s="12">
        <v>6423.599999999999</v>
      </c>
      <c r="J137" s="10" t="s">
        <v>22</v>
      </c>
      <c r="K137" s="10" t="str">
        <f t="shared" si="1"/>
        <v>Tom</v>
      </c>
      <c r="M137" s="13">
        <f t="shared" si="2"/>
        <v>315.827</v>
      </c>
      <c r="N137" s="13">
        <f t="shared" si="3"/>
        <v>321.18</v>
      </c>
      <c r="O137" s="8" t="str">
        <f t="shared" si="4"/>
        <v>Pass</v>
      </c>
      <c r="P137" s="8" t="str">
        <f t="shared" si="5"/>
        <v>Sep</v>
      </c>
    </row>
    <row r="138" ht="14.25" customHeight="1">
      <c r="A138" s="10" t="s">
        <v>259</v>
      </c>
      <c r="B138" s="11">
        <v>45336.0</v>
      </c>
      <c r="C138" s="10" t="s">
        <v>75</v>
      </c>
      <c r="D138" s="10" t="s">
        <v>62</v>
      </c>
      <c r="E138" s="10" t="s">
        <v>73</v>
      </c>
      <c r="F138" s="10" t="s">
        <v>32</v>
      </c>
      <c r="G138" s="10">
        <v>13.0</v>
      </c>
      <c r="H138" s="12">
        <v>486.99</v>
      </c>
      <c r="I138" s="12">
        <v>6330.87</v>
      </c>
      <c r="J138" s="10" t="s">
        <v>22</v>
      </c>
      <c r="K138" s="10" t="str">
        <f t="shared" si="1"/>
        <v>Tom</v>
      </c>
      <c r="M138" s="13">
        <f t="shared" si="2"/>
        <v>574.6482</v>
      </c>
      <c r="N138" s="13">
        <f t="shared" si="3"/>
        <v>316.5435</v>
      </c>
      <c r="O138" s="8" t="str">
        <f t="shared" si="4"/>
        <v>Pass</v>
      </c>
      <c r="P138" s="8" t="str">
        <f t="shared" si="5"/>
        <v>Feb</v>
      </c>
    </row>
    <row r="139" ht="14.25" customHeight="1">
      <c r="A139" s="10" t="s">
        <v>260</v>
      </c>
      <c r="B139" s="11">
        <v>45345.0</v>
      </c>
      <c r="C139" s="10" t="s">
        <v>196</v>
      </c>
      <c r="D139" s="10" t="s">
        <v>179</v>
      </c>
      <c r="E139" s="10" t="s">
        <v>73</v>
      </c>
      <c r="F139" s="10" t="s">
        <v>32</v>
      </c>
      <c r="G139" s="10">
        <v>49.0</v>
      </c>
      <c r="H139" s="12">
        <v>124.05</v>
      </c>
      <c r="I139" s="12">
        <v>6078.45</v>
      </c>
      <c r="J139" s="10" t="s">
        <v>27</v>
      </c>
      <c r="K139" s="10" t="str">
        <f t="shared" si="1"/>
        <v>Alex</v>
      </c>
      <c r="M139" s="13">
        <f t="shared" si="2"/>
        <v>146.379</v>
      </c>
      <c r="N139" s="13">
        <f t="shared" si="3"/>
        <v>303.9225</v>
      </c>
      <c r="O139" s="8" t="str">
        <f t="shared" si="4"/>
        <v>Pass</v>
      </c>
      <c r="P139" s="8" t="str">
        <f t="shared" si="5"/>
        <v>Feb</v>
      </c>
    </row>
    <row r="140" ht="14.25" customHeight="1">
      <c r="A140" s="10" t="s">
        <v>261</v>
      </c>
      <c r="B140" s="11">
        <v>45388.0</v>
      </c>
      <c r="C140" s="10" t="s">
        <v>18</v>
      </c>
      <c r="D140" s="10" t="s">
        <v>80</v>
      </c>
      <c r="E140" s="10" t="s">
        <v>73</v>
      </c>
      <c r="F140" s="10" t="s">
        <v>32</v>
      </c>
      <c r="G140" s="10">
        <v>40.0</v>
      </c>
      <c r="H140" s="12">
        <v>149.6</v>
      </c>
      <c r="I140" s="12">
        <v>5984.0</v>
      </c>
      <c r="J140" s="10" t="s">
        <v>55</v>
      </c>
      <c r="K140" s="10" t="str">
        <f t="shared" si="1"/>
        <v>Sara</v>
      </c>
      <c r="M140" s="13">
        <f t="shared" si="2"/>
        <v>176.528</v>
      </c>
      <c r="N140" s="13">
        <f t="shared" si="3"/>
        <v>299.2</v>
      </c>
      <c r="O140" s="8" t="str">
        <f t="shared" si="4"/>
        <v>Pass</v>
      </c>
      <c r="P140" s="8" t="str">
        <f t="shared" si="5"/>
        <v>Apr</v>
      </c>
    </row>
    <row r="141" ht="14.25" customHeight="1">
      <c r="A141" s="10" t="s">
        <v>262</v>
      </c>
      <c r="B141" s="11">
        <v>45631.0</v>
      </c>
      <c r="C141" s="10" t="s">
        <v>30</v>
      </c>
      <c r="D141" s="10" t="s">
        <v>69</v>
      </c>
      <c r="E141" s="10" t="s">
        <v>73</v>
      </c>
      <c r="F141" s="10" t="s">
        <v>21</v>
      </c>
      <c r="G141" s="10">
        <v>35.0</v>
      </c>
      <c r="H141" s="12">
        <v>161.26</v>
      </c>
      <c r="I141" s="12">
        <v>5644.099999999999</v>
      </c>
      <c r="J141" s="10" t="s">
        <v>57</v>
      </c>
      <c r="K141" s="10" t="str">
        <f t="shared" si="1"/>
        <v>Maria</v>
      </c>
      <c r="M141" s="13">
        <f t="shared" si="2"/>
        <v>190.2868</v>
      </c>
      <c r="N141" s="13">
        <f t="shared" si="3"/>
        <v>282.205</v>
      </c>
      <c r="O141" s="8" t="str">
        <f t="shared" si="4"/>
        <v>Pass</v>
      </c>
      <c r="P141" s="8" t="str">
        <f t="shared" si="5"/>
        <v>Dec</v>
      </c>
    </row>
    <row r="142" ht="14.25" customHeight="1">
      <c r="A142" s="10" t="s">
        <v>263</v>
      </c>
      <c r="B142" s="11">
        <v>45656.0</v>
      </c>
      <c r="C142" s="10" t="s">
        <v>95</v>
      </c>
      <c r="D142" s="10" t="s">
        <v>186</v>
      </c>
      <c r="E142" s="10" t="s">
        <v>73</v>
      </c>
      <c r="F142" s="10" t="s">
        <v>28</v>
      </c>
      <c r="G142" s="10">
        <v>21.0</v>
      </c>
      <c r="H142" s="12">
        <v>263.45</v>
      </c>
      <c r="I142" s="12">
        <v>5532.45</v>
      </c>
      <c r="J142" s="10" t="s">
        <v>27</v>
      </c>
      <c r="K142" s="10" t="str">
        <f t="shared" si="1"/>
        <v>Alex</v>
      </c>
      <c r="M142" s="13">
        <f t="shared" si="2"/>
        <v>310.871</v>
      </c>
      <c r="N142" s="13">
        <f t="shared" si="3"/>
        <v>276.6225</v>
      </c>
      <c r="O142" s="8" t="str">
        <f t="shared" si="4"/>
        <v>Pass</v>
      </c>
      <c r="P142" s="8" t="str">
        <f t="shared" si="5"/>
        <v>Dec</v>
      </c>
    </row>
    <row r="143" ht="14.25" customHeight="1">
      <c r="A143" s="10" t="s">
        <v>264</v>
      </c>
      <c r="B143" s="11">
        <v>45640.0</v>
      </c>
      <c r="C143" s="10" t="s">
        <v>126</v>
      </c>
      <c r="D143" s="10" t="s">
        <v>129</v>
      </c>
      <c r="E143" s="10" t="s">
        <v>73</v>
      </c>
      <c r="F143" s="10" t="s">
        <v>21</v>
      </c>
      <c r="G143" s="10">
        <v>17.0</v>
      </c>
      <c r="H143" s="12">
        <v>323.41</v>
      </c>
      <c r="I143" s="12">
        <v>5497.97</v>
      </c>
      <c r="J143" s="10" t="s">
        <v>42</v>
      </c>
      <c r="K143" s="10" t="str">
        <f t="shared" si="1"/>
        <v>John</v>
      </c>
      <c r="M143" s="13">
        <f t="shared" si="2"/>
        <v>381.6238</v>
      </c>
      <c r="N143" s="13">
        <f t="shared" si="3"/>
        <v>274.8985</v>
      </c>
      <c r="O143" s="8" t="str">
        <f t="shared" si="4"/>
        <v>Pass</v>
      </c>
      <c r="P143" s="8" t="str">
        <f t="shared" si="5"/>
        <v>Dec</v>
      </c>
    </row>
    <row r="144" ht="14.25" customHeight="1">
      <c r="A144" s="10" t="s">
        <v>265</v>
      </c>
      <c r="B144" s="11">
        <v>45555.0</v>
      </c>
      <c r="C144" s="10" t="s">
        <v>50</v>
      </c>
      <c r="D144" s="10" t="s">
        <v>183</v>
      </c>
      <c r="E144" s="10" t="s">
        <v>73</v>
      </c>
      <c r="F144" s="10" t="s">
        <v>21</v>
      </c>
      <c r="G144" s="10">
        <v>18.0</v>
      </c>
      <c r="H144" s="12">
        <v>299.53</v>
      </c>
      <c r="I144" s="12">
        <v>5391.539999999999</v>
      </c>
      <c r="J144" s="10" t="s">
        <v>57</v>
      </c>
      <c r="K144" s="10" t="str">
        <f t="shared" si="1"/>
        <v>Maria</v>
      </c>
      <c r="M144" s="13">
        <f t="shared" si="2"/>
        <v>353.4454</v>
      </c>
      <c r="N144" s="13">
        <f t="shared" si="3"/>
        <v>269.577</v>
      </c>
      <c r="O144" s="8" t="str">
        <f t="shared" si="4"/>
        <v>Pass</v>
      </c>
      <c r="P144" s="8" t="str">
        <f t="shared" si="5"/>
        <v>Sep</v>
      </c>
    </row>
    <row r="145" ht="14.25" customHeight="1">
      <c r="A145" s="10" t="s">
        <v>266</v>
      </c>
      <c r="B145" s="11">
        <v>45592.0</v>
      </c>
      <c r="C145" s="10" t="s">
        <v>156</v>
      </c>
      <c r="D145" s="10" t="s">
        <v>186</v>
      </c>
      <c r="E145" s="10" t="s">
        <v>73</v>
      </c>
      <c r="F145" s="10" t="s">
        <v>28</v>
      </c>
      <c r="G145" s="10">
        <v>14.0</v>
      </c>
      <c r="H145" s="12">
        <v>379.51</v>
      </c>
      <c r="I145" s="12">
        <v>5313.139999999999</v>
      </c>
      <c r="J145" s="10" t="s">
        <v>57</v>
      </c>
      <c r="K145" s="10" t="str">
        <f t="shared" si="1"/>
        <v>Maria</v>
      </c>
      <c r="M145" s="13">
        <f t="shared" si="2"/>
        <v>447.8218</v>
      </c>
      <c r="N145" s="13">
        <f t="shared" si="3"/>
        <v>265.657</v>
      </c>
      <c r="O145" s="8" t="str">
        <f t="shared" si="4"/>
        <v>Pass</v>
      </c>
      <c r="P145" s="8" t="str">
        <f t="shared" si="5"/>
        <v>Oct</v>
      </c>
    </row>
    <row r="146" ht="14.25" customHeight="1">
      <c r="A146" s="10" t="s">
        <v>267</v>
      </c>
      <c r="B146" s="11">
        <v>45383.0</v>
      </c>
      <c r="C146" s="10" t="s">
        <v>113</v>
      </c>
      <c r="D146" s="10" t="s">
        <v>48</v>
      </c>
      <c r="E146" s="10" t="s">
        <v>73</v>
      </c>
      <c r="F146" s="10" t="s">
        <v>23</v>
      </c>
      <c r="G146" s="10">
        <v>13.0</v>
      </c>
      <c r="H146" s="12">
        <v>405.93</v>
      </c>
      <c r="I146" s="12">
        <v>5277.09</v>
      </c>
      <c r="J146" s="10" t="s">
        <v>42</v>
      </c>
      <c r="K146" s="10" t="str">
        <f t="shared" si="1"/>
        <v>John</v>
      </c>
      <c r="M146" s="13">
        <f t="shared" si="2"/>
        <v>478.9974</v>
      </c>
      <c r="N146" s="13">
        <f t="shared" si="3"/>
        <v>263.8545</v>
      </c>
      <c r="O146" s="8" t="str">
        <f t="shared" si="4"/>
        <v>Pass</v>
      </c>
      <c r="P146" s="8" t="str">
        <f t="shared" si="5"/>
        <v>Apr</v>
      </c>
    </row>
    <row r="147" ht="14.25" customHeight="1">
      <c r="A147" s="10" t="s">
        <v>268</v>
      </c>
      <c r="B147" s="11">
        <v>45633.0</v>
      </c>
      <c r="C147" s="10" t="s">
        <v>113</v>
      </c>
      <c r="D147" s="10" t="s">
        <v>134</v>
      </c>
      <c r="E147" s="10" t="s">
        <v>73</v>
      </c>
      <c r="F147" s="10" t="s">
        <v>28</v>
      </c>
      <c r="G147" s="10">
        <v>26.0</v>
      </c>
      <c r="H147" s="12">
        <v>199.82</v>
      </c>
      <c r="I147" s="12">
        <v>5195.32</v>
      </c>
      <c r="J147" s="10" t="s">
        <v>42</v>
      </c>
      <c r="K147" s="10" t="str">
        <f t="shared" si="1"/>
        <v>John</v>
      </c>
      <c r="M147" s="13">
        <f t="shared" si="2"/>
        <v>235.7876</v>
      </c>
      <c r="N147" s="13">
        <f t="shared" si="3"/>
        <v>259.766</v>
      </c>
      <c r="O147" s="8" t="str">
        <f t="shared" si="4"/>
        <v>Pass</v>
      </c>
      <c r="P147" s="8" t="str">
        <f t="shared" si="5"/>
        <v>Dec</v>
      </c>
    </row>
    <row r="148" ht="14.25" customHeight="1">
      <c r="A148" s="10" t="s">
        <v>269</v>
      </c>
      <c r="B148" s="11">
        <v>45452.0</v>
      </c>
      <c r="C148" s="10" t="s">
        <v>143</v>
      </c>
      <c r="D148" s="10" t="s">
        <v>161</v>
      </c>
      <c r="E148" s="10" t="s">
        <v>73</v>
      </c>
      <c r="F148" s="10" t="s">
        <v>28</v>
      </c>
      <c r="G148" s="10">
        <v>35.0</v>
      </c>
      <c r="H148" s="12">
        <v>145.1</v>
      </c>
      <c r="I148" s="12">
        <v>5078.5</v>
      </c>
      <c r="J148" s="10" t="s">
        <v>42</v>
      </c>
      <c r="K148" s="10" t="str">
        <f t="shared" si="1"/>
        <v>John</v>
      </c>
      <c r="M148" s="13">
        <f t="shared" si="2"/>
        <v>171.218</v>
      </c>
      <c r="N148" s="13">
        <f t="shared" si="3"/>
        <v>253.925</v>
      </c>
      <c r="O148" s="8" t="str">
        <f t="shared" si="4"/>
        <v>Pass</v>
      </c>
      <c r="P148" s="8" t="str">
        <f t="shared" si="5"/>
        <v>Jun</v>
      </c>
    </row>
    <row r="149" ht="14.25" customHeight="1">
      <c r="A149" s="10" t="s">
        <v>270</v>
      </c>
      <c r="B149" s="11">
        <v>45524.0</v>
      </c>
      <c r="C149" s="10" t="s">
        <v>119</v>
      </c>
      <c r="D149" s="10" t="s">
        <v>232</v>
      </c>
      <c r="E149" s="10" t="s">
        <v>73</v>
      </c>
      <c r="F149" s="10" t="s">
        <v>32</v>
      </c>
      <c r="G149" s="10">
        <v>41.0</v>
      </c>
      <c r="H149" s="12">
        <v>117.91</v>
      </c>
      <c r="I149" s="12">
        <v>4834.309999999999</v>
      </c>
      <c r="J149" s="10" t="s">
        <v>22</v>
      </c>
      <c r="K149" s="10" t="str">
        <f t="shared" si="1"/>
        <v>Tom</v>
      </c>
      <c r="M149" s="13">
        <f t="shared" si="2"/>
        <v>139.1338</v>
      </c>
      <c r="N149" s="13">
        <f t="shared" si="3"/>
        <v>241.7155</v>
      </c>
      <c r="O149" s="8" t="str">
        <f t="shared" si="4"/>
        <v>Pass</v>
      </c>
      <c r="P149" s="8" t="str">
        <f t="shared" si="5"/>
        <v>Aug</v>
      </c>
    </row>
    <row r="150" ht="14.25" customHeight="1">
      <c r="A150" s="10" t="s">
        <v>271</v>
      </c>
      <c r="B150" s="11">
        <v>45482.0</v>
      </c>
      <c r="C150" s="10" t="s">
        <v>272</v>
      </c>
      <c r="D150" s="10" t="s">
        <v>179</v>
      </c>
      <c r="E150" s="10" t="s">
        <v>73</v>
      </c>
      <c r="F150" s="10" t="s">
        <v>32</v>
      </c>
      <c r="G150" s="10">
        <v>13.0</v>
      </c>
      <c r="H150" s="12">
        <v>362.03</v>
      </c>
      <c r="I150" s="12">
        <v>4706.389999999999</v>
      </c>
      <c r="J150" s="10" t="s">
        <v>27</v>
      </c>
      <c r="K150" s="10" t="str">
        <f t="shared" si="1"/>
        <v>Alex</v>
      </c>
      <c r="M150" s="13">
        <f t="shared" si="2"/>
        <v>427.1954</v>
      </c>
      <c r="N150" s="13">
        <f t="shared" si="3"/>
        <v>235.3195</v>
      </c>
      <c r="O150" s="8" t="str">
        <f t="shared" si="4"/>
        <v>Pass</v>
      </c>
      <c r="P150" s="8" t="str">
        <f t="shared" si="5"/>
        <v>Jul</v>
      </c>
    </row>
    <row r="151" ht="14.25" customHeight="1">
      <c r="A151" s="10" t="s">
        <v>273</v>
      </c>
      <c r="B151" s="11">
        <v>45635.0</v>
      </c>
      <c r="C151" s="10" t="s">
        <v>209</v>
      </c>
      <c r="D151" s="10" t="s">
        <v>122</v>
      </c>
      <c r="E151" s="10" t="s">
        <v>73</v>
      </c>
      <c r="F151" s="10" t="s">
        <v>23</v>
      </c>
      <c r="G151" s="10">
        <v>32.0</v>
      </c>
      <c r="H151" s="12">
        <v>135.19</v>
      </c>
      <c r="I151" s="12">
        <v>4326.08</v>
      </c>
      <c r="J151" s="10" t="s">
        <v>27</v>
      </c>
      <c r="K151" s="10" t="str">
        <f t="shared" si="1"/>
        <v>Alex</v>
      </c>
      <c r="M151" s="13">
        <f t="shared" si="2"/>
        <v>159.5242</v>
      </c>
      <c r="N151" s="13">
        <f t="shared" si="3"/>
        <v>216.304</v>
      </c>
      <c r="O151" s="8" t="str">
        <f t="shared" si="4"/>
        <v>Pass</v>
      </c>
      <c r="P151" s="8" t="str">
        <f t="shared" si="5"/>
        <v>Dec</v>
      </c>
    </row>
    <row r="152" ht="14.25" customHeight="1">
      <c r="A152" s="10" t="s">
        <v>274</v>
      </c>
      <c r="B152" s="11">
        <v>45461.0</v>
      </c>
      <c r="C152" s="10" t="s">
        <v>50</v>
      </c>
      <c r="D152" s="10" t="s">
        <v>80</v>
      </c>
      <c r="E152" s="10" t="s">
        <v>73</v>
      </c>
      <c r="F152" s="10" t="s">
        <v>32</v>
      </c>
      <c r="G152" s="10">
        <v>47.0</v>
      </c>
      <c r="H152" s="12">
        <v>86.63</v>
      </c>
      <c r="I152" s="12">
        <v>4071.61</v>
      </c>
      <c r="J152" s="10" t="s">
        <v>57</v>
      </c>
      <c r="K152" s="10" t="str">
        <f t="shared" si="1"/>
        <v>Maria</v>
      </c>
      <c r="M152" s="13">
        <f t="shared" si="2"/>
        <v>102.2234</v>
      </c>
      <c r="N152" s="13">
        <f t="shared" si="3"/>
        <v>203.5805</v>
      </c>
      <c r="O152" s="8" t="str">
        <f t="shared" si="4"/>
        <v>Pass</v>
      </c>
      <c r="P152" s="8" t="str">
        <f t="shared" si="5"/>
        <v>Jun</v>
      </c>
    </row>
    <row r="153" ht="14.25" customHeight="1">
      <c r="A153" s="10" t="s">
        <v>275</v>
      </c>
      <c r="B153" s="11">
        <v>45435.0</v>
      </c>
      <c r="C153" s="10" t="s">
        <v>115</v>
      </c>
      <c r="D153" s="10" t="s">
        <v>161</v>
      </c>
      <c r="E153" s="10" t="s">
        <v>73</v>
      </c>
      <c r="F153" s="10" t="s">
        <v>28</v>
      </c>
      <c r="G153" s="10">
        <v>8.0</v>
      </c>
      <c r="H153" s="12">
        <v>494.62</v>
      </c>
      <c r="I153" s="12">
        <v>3956.96</v>
      </c>
      <c r="J153" s="10" t="s">
        <v>27</v>
      </c>
      <c r="K153" s="10" t="str">
        <f t="shared" si="1"/>
        <v>Alex</v>
      </c>
      <c r="M153" s="13">
        <f t="shared" si="2"/>
        <v>583.6516</v>
      </c>
      <c r="N153" s="13">
        <f t="shared" si="3"/>
        <v>197.848</v>
      </c>
      <c r="O153" s="8" t="str">
        <f t="shared" si="4"/>
        <v>Fail</v>
      </c>
      <c r="P153" s="8" t="str">
        <f t="shared" si="5"/>
        <v>May</v>
      </c>
    </row>
    <row r="154" ht="14.25" customHeight="1">
      <c r="A154" s="10" t="s">
        <v>276</v>
      </c>
      <c r="B154" s="11">
        <v>45317.0</v>
      </c>
      <c r="C154" s="10" t="s">
        <v>188</v>
      </c>
      <c r="D154" s="10" t="s">
        <v>96</v>
      </c>
      <c r="E154" s="10" t="s">
        <v>73</v>
      </c>
      <c r="F154" s="10" t="s">
        <v>28</v>
      </c>
      <c r="G154" s="10">
        <v>42.0</v>
      </c>
      <c r="H154" s="12">
        <v>94.21</v>
      </c>
      <c r="I154" s="12">
        <v>3956.82</v>
      </c>
      <c r="J154" s="10" t="s">
        <v>22</v>
      </c>
      <c r="K154" s="10" t="str">
        <f t="shared" si="1"/>
        <v>Tom</v>
      </c>
      <c r="M154" s="13">
        <f t="shared" si="2"/>
        <v>111.1678</v>
      </c>
      <c r="N154" s="13">
        <f t="shared" si="3"/>
        <v>197.841</v>
      </c>
      <c r="O154" s="8" t="str">
        <f t="shared" si="4"/>
        <v>Pass</v>
      </c>
      <c r="P154" s="8" t="str">
        <f t="shared" si="5"/>
        <v>Jan</v>
      </c>
    </row>
    <row r="155" ht="14.25" customHeight="1">
      <c r="A155" s="10" t="s">
        <v>277</v>
      </c>
      <c r="B155" s="11">
        <v>45354.0</v>
      </c>
      <c r="C155" s="10" t="s">
        <v>113</v>
      </c>
      <c r="D155" s="10" t="s">
        <v>229</v>
      </c>
      <c r="E155" s="10" t="s">
        <v>73</v>
      </c>
      <c r="F155" s="10" t="s">
        <v>28</v>
      </c>
      <c r="G155" s="10">
        <v>14.0</v>
      </c>
      <c r="H155" s="12">
        <v>275.84</v>
      </c>
      <c r="I155" s="12">
        <v>3861.76</v>
      </c>
      <c r="J155" s="10" t="s">
        <v>55</v>
      </c>
      <c r="K155" s="10" t="str">
        <f t="shared" si="1"/>
        <v>Sara</v>
      </c>
      <c r="M155" s="13">
        <f t="shared" si="2"/>
        <v>325.4912</v>
      </c>
      <c r="N155" s="13">
        <f t="shared" si="3"/>
        <v>193.088</v>
      </c>
      <c r="O155" s="8" t="str">
        <f t="shared" si="4"/>
        <v>Pass</v>
      </c>
      <c r="P155" s="8" t="str">
        <f t="shared" si="5"/>
        <v>Mar</v>
      </c>
    </row>
    <row r="156" ht="14.25" customHeight="1">
      <c r="A156" s="10" t="s">
        <v>278</v>
      </c>
      <c r="B156" s="11">
        <v>45351.0</v>
      </c>
      <c r="C156" s="10" t="s">
        <v>25</v>
      </c>
      <c r="D156" s="10" t="s">
        <v>161</v>
      </c>
      <c r="E156" s="10" t="s">
        <v>73</v>
      </c>
      <c r="F156" s="10" t="s">
        <v>21</v>
      </c>
      <c r="G156" s="10">
        <v>9.0</v>
      </c>
      <c r="H156" s="12">
        <v>420.69</v>
      </c>
      <c r="I156" s="12">
        <v>3786.21</v>
      </c>
      <c r="J156" s="10" t="s">
        <v>57</v>
      </c>
      <c r="K156" s="10" t="str">
        <f t="shared" si="1"/>
        <v>Maria</v>
      </c>
      <c r="M156" s="13">
        <f t="shared" si="2"/>
        <v>496.4142</v>
      </c>
      <c r="N156" s="13">
        <f t="shared" si="3"/>
        <v>189.3105</v>
      </c>
      <c r="O156" s="8" t="str">
        <f t="shared" si="4"/>
        <v>Fail</v>
      </c>
      <c r="P156" s="8" t="str">
        <f t="shared" si="5"/>
        <v>Feb</v>
      </c>
    </row>
    <row r="157" ht="14.25" customHeight="1">
      <c r="A157" s="10" t="s">
        <v>279</v>
      </c>
      <c r="B157" s="11">
        <v>45353.0</v>
      </c>
      <c r="C157" s="10" t="s">
        <v>240</v>
      </c>
      <c r="D157" s="10" t="s">
        <v>280</v>
      </c>
      <c r="E157" s="10" t="s">
        <v>73</v>
      </c>
      <c r="F157" s="10" t="s">
        <v>32</v>
      </c>
      <c r="G157" s="10">
        <v>21.0</v>
      </c>
      <c r="H157" s="12">
        <v>175.05</v>
      </c>
      <c r="I157" s="12">
        <v>3676.05</v>
      </c>
      <c r="J157" s="10" t="s">
        <v>42</v>
      </c>
      <c r="K157" s="10" t="str">
        <f t="shared" si="1"/>
        <v>John</v>
      </c>
      <c r="M157" s="13">
        <f t="shared" si="2"/>
        <v>206.559</v>
      </c>
      <c r="N157" s="13">
        <f t="shared" si="3"/>
        <v>183.8025</v>
      </c>
      <c r="O157" s="8" t="str">
        <f t="shared" si="4"/>
        <v>Pass</v>
      </c>
      <c r="P157" s="8" t="str">
        <f t="shared" si="5"/>
        <v>Mar</v>
      </c>
    </row>
    <row r="158" ht="14.25" customHeight="1">
      <c r="A158" s="10" t="s">
        <v>281</v>
      </c>
      <c r="B158" s="11">
        <v>45392.0</v>
      </c>
      <c r="C158" s="10" t="s">
        <v>99</v>
      </c>
      <c r="D158" s="10" t="s">
        <v>146</v>
      </c>
      <c r="E158" s="10" t="s">
        <v>73</v>
      </c>
      <c r="F158" s="10" t="s">
        <v>28</v>
      </c>
      <c r="G158" s="10">
        <v>16.0</v>
      </c>
      <c r="H158" s="12">
        <v>229.33</v>
      </c>
      <c r="I158" s="12">
        <v>3669.28</v>
      </c>
      <c r="J158" s="10" t="s">
        <v>57</v>
      </c>
      <c r="K158" s="10" t="str">
        <f t="shared" si="1"/>
        <v>Maria</v>
      </c>
      <c r="M158" s="13">
        <f t="shared" si="2"/>
        <v>270.6094</v>
      </c>
      <c r="N158" s="13">
        <f t="shared" si="3"/>
        <v>183.464</v>
      </c>
      <c r="O158" s="8" t="str">
        <f t="shared" si="4"/>
        <v>Pass</v>
      </c>
      <c r="P158" s="8" t="str">
        <f t="shared" si="5"/>
        <v>Apr</v>
      </c>
    </row>
    <row r="159" ht="14.25" customHeight="1">
      <c r="A159" s="10" t="s">
        <v>282</v>
      </c>
      <c r="B159" s="11">
        <v>45439.0</v>
      </c>
      <c r="C159" s="10" t="s">
        <v>209</v>
      </c>
      <c r="D159" s="10" t="s">
        <v>132</v>
      </c>
      <c r="E159" s="10" t="s">
        <v>73</v>
      </c>
      <c r="F159" s="10" t="s">
        <v>21</v>
      </c>
      <c r="G159" s="10">
        <v>11.0</v>
      </c>
      <c r="H159" s="12">
        <v>321.19</v>
      </c>
      <c r="I159" s="12">
        <v>3533.09</v>
      </c>
      <c r="J159" s="10" t="s">
        <v>27</v>
      </c>
      <c r="K159" s="10" t="str">
        <f t="shared" si="1"/>
        <v>Alex</v>
      </c>
      <c r="M159" s="13">
        <f t="shared" si="2"/>
        <v>379.0042</v>
      </c>
      <c r="N159" s="13">
        <f t="shared" si="3"/>
        <v>176.6545</v>
      </c>
      <c r="O159" s="8" t="str">
        <f t="shared" si="4"/>
        <v>Pass</v>
      </c>
      <c r="P159" s="8" t="str">
        <f t="shared" si="5"/>
        <v>May</v>
      </c>
    </row>
    <row r="160" ht="14.25" customHeight="1">
      <c r="A160" s="10" t="s">
        <v>283</v>
      </c>
      <c r="B160" s="11">
        <v>45522.0</v>
      </c>
      <c r="C160" s="10" t="s">
        <v>84</v>
      </c>
      <c r="D160" s="10" t="s">
        <v>280</v>
      </c>
      <c r="E160" s="10" t="s">
        <v>73</v>
      </c>
      <c r="F160" s="10" t="s">
        <v>21</v>
      </c>
      <c r="G160" s="10">
        <v>7.0</v>
      </c>
      <c r="H160" s="12">
        <v>494.32</v>
      </c>
      <c r="I160" s="12">
        <v>3460.24</v>
      </c>
      <c r="J160" s="10" t="s">
        <v>57</v>
      </c>
      <c r="K160" s="10" t="str">
        <f t="shared" si="1"/>
        <v>Maria</v>
      </c>
      <c r="M160" s="13">
        <f t="shared" si="2"/>
        <v>583.2976</v>
      </c>
      <c r="N160" s="13">
        <f t="shared" si="3"/>
        <v>173.012</v>
      </c>
      <c r="O160" s="8" t="str">
        <f t="shared" si="4"/>
        <v>Fail</v>
      </c>
      <c r="P160" s="8" t="str">
        <f t="shared" si="5"/>
        <v>Aug</v>
      </c>
    </row>
    <row r="161" ht="14.25" customHeight="1">
      <c r="A161" s="10" t="s">
        <v>284</v>
      </c>
      <c r="B161" s="11">
        <v>45481.0</v>
      </c>
      <c r="C161" s="10" t="s">
        <v>285</v>
      </c>
      <c r="D161" s="10" t="s">
        <v>286</v>
      </c>
      <c r="E161" s="10" t="s">
        <v>73</v>
      </c>
      <c r="F161" s="10" t="s">
        <v>21</v>
      </c>
      <c r="G161" s="10">
        <v>8.0</v>
      </c>
      <c r="H161" s="12">
        <v>432.37</v>
      </c>
      <c r="I161" s="12">
        <v>3458.96</v>
      </c>
      <c r="J161" s="10" t="s">
        <v>55</v>
      </c>
      <c r="K161" s="10" t="str">
        <f t="shared" si="1"/>
        <v>Sara</v>
      </c>
      <c r="M161" s="13">
        <f t="shared" si="2"/>
        <v>510.1966</v>
      </c>
      <c r="N161" s="13">
        <f t="shared" si="3"/>
        <v>172.948</v>
      </c>
      <c r="O161" s="8" t="str">
        <f t="shared" si="4"/>
        <v>Fail</v>
      </c>
      <c r="P161" s="8" t="str">
        <f t="shared" si="5"/>
        <v>Jul</v>
      </c>
    </row>
    <row r="162" ht="14.25" customHeight="1">
      <c r="A162" s="10" t="s">
        <v>287</v>
      </c>
      <c r="B162" s="11">
        <v>45559.0</v>
      </c>
      <c r="C162" s="10" t="s">
        <v>30</v>
      </c>
      <c r="D162" s="10" t="s">
        <v>48</v>
      </c>
      <c r="E162" s="10" t="s">
        <v>73</v>
      </c>
      <c r="F162" s="10" t="s">
        <v>28</v>
      </c>
      <c r="G162" s="10">
        <v>15.0</v>
      </c>
      <c r="H162" s="12">
        <v>226.13</v>
      </c>
      <c r="I162" s="12">
        <v>3391.95</v>
      </c>
      <c r="J162" s="10" t="s">
        <v>57</v>
      </c>
      <c r="K162" s="10" t="str">
        <f t="shared" si="1"/>
        <v>Maria</v>
      </c>
      <c r="M162" s="13">
        <f t="shared" si="2"/>
        <v>266.8334</v>
      </c>
      <c r="N162" s="13">
        <f t="shared" si="3"/>
        <v>169.5975</v>
      </c>
      <c r="O162" s="8" t="str">
        <f t="shared" si="4"/>
        <v>Pass</v>
      </c>
      <c r="P162" s="8" t="str">
        <f t="shared" si="5"/>
        <v>Sep</v>
      </c>
    </row>
    <row r="163" ht="14.25" customHeight="1">
      <c r="A163" s="10" t="s">
        <v>288</v>
      </c>
      <c r="B163" s="11">
        <v>45640.0</v>
      </c>
      <c r="C163" s="10" t="s">
        <v>209</v>
      </c>
      <c r="D163" s="10" t="s">
        <v>280</v>
      </c>
      <c r="E163" s="10" t="s">
        <v>73</v>
      </c>
      <c r="F163" s="10" t="s">
        <v>21</v>
      </c>
      <c r="G163" s="10">
        <v>15.0</v>
      </c>
      <c r="H163" s="12">
        <v>201.04</v>
      </c>
      <c r="I163" s="12">
        <v>3015.6</v>
      </c>
      <c r="J163" s="10" t="s">
        <v>55</v>
      </c>
      <c r="K163" s="10" t="str">
        <f t="shared" si="1"/>
        <v>Sara</v>
      </c>
      <c r="M163" s="13">
        <f t="shared" si="2"/>
        <v>237.2272</v>
      </c>
      <c r="N163" s="13">
        <f t="shared" si="3"/>
        <v>150.78</v>
      </c>
      <c r="O163" s="8" t="str">
        <f t="shared" si="4"/>
        <v>Pass</v>
      </c>
      <c r="P163" s="8" t="str">
        <f t="shared" si="5"/>
        <v>Dec</v>
      </c>
    </row>
    <row r="164" ht="14.25" customHeight="1">
      <c r="A164" s="10" t="s">
        <v>289</v>
      </c>
      <c r="B164" s="11">
        <v>45521.0</v>
      </c>
      <c r="C164" s="10" t="s">
        <v>84</v>
      </c>
      <c r="D164" s="10" t="s">
        <v>163</v>
      </c>
      <c r="E164" s="10" t="s">
        <v>73</v>
      </c>
      <c r="F164" s="10" t="s">
        <v>21</v>
      </c>
      <c r="G164" s="10">
        <v>12.0</v>
      </c>
      <c r="H164" s="12">
        <v>240.17</v>
      </c>
      <c r="I164" s="12">
        <v>2882.04</v>
      </c>
      <c r="J164" s="10" t="s">
        <v>55</v>
      </c>
      <c r="K164" s="10" t="str">
        <f t="shared" si="1"/>
        <v>Sara</v>
      </c>
      <c r="M164" s="13">
        <f t="shared" si="2"/>
        <v>283.4006</v>
      </c>
      <c r="N164" s="13">
        <f t="shared" si="3"/>
        <v>144.102</v>
      </c>
      <c r="O164" s="8" t="str">
        <f t="shared" si="4"/>
        <v>Pass</v>
      </c>
      <c r="P164" s="8" t="str">
        <f t="shared" si="5"/>
        <v>Aug</v>
      </c>
    </row>
    <row r="165" ht="14.25" customHeight="1">
      <c r="A165" s="10" t="s">
        <v>290</v>
      </c>
      <c r="B165" s="11">
        <v>45580.0</v>
      </c>
      <c r="C165" s="10" t="s">
        <v>236</v>
      </c>
      <c r="D165" s="10" t="s">
        <v>76</v>
      </c>
      <c r="E165" s="10" t="s">
        <v>73</v>
      </c>
      <c r="F165" s="10" t="s">
        <v>32</v>
      </c>
      <c r="G165" s="10">
        <v>20.0</v>
      </c>
      <c r="H165" s="12">
        <v>141.79</v>
      </c>
      <c r="I165" s="12">
        <v>2835.8</v>
      </c>
      <c r="J165" s="10" t="s">
        <v>57</v>
      </c>
      <c r="K165" s="10" t="str">
        <f t="shared" si="1"/>
        <v>Maria</v>
      </c>
      <c r="M165" s="13">
        <f t="shared" si="2"/>
        <v>167.3122</v>
      </c>
      <c r="N165" s="13">
        <f t="shared" si="3"/>
        <v>141.79</v>
      </c>
      <c r="O165" s="8" t="str">
        <f t="shared" si="4"/>
        <v>Pass</v>
      </c>
      <c r="P165" s="8" t="str">
        <f t="shared" si="5"/>
        <v>Oct</v>
      </c>
    </row>
    <row r="166" ht="14.25" customHeight="1">
      <c r="A166" s="10" t="s">
        <v>291</v>
      </c>
      <c r="B166" s="11">
        <v>45552.0</v>
      </c>
      <c r="C166" s="10" t="s">
        <v>75</v>
      </c>
      <c r="D166" s="10" t="s">
        <v>146</v>
      </c>
      <c r="E166" s="10" t="s">
        <v>73</v>
      </c>
      <c r="F166" s="10" t="s">
        <v>32</v>
      </c>
      <c r="G166" s="10">
        <v>19.0</v>
      </c>
      <c r="H166" s="12">
        <v>148.39</v>
      </c>
      <c r="I166" s="12">
        <v>2819.41</v>
      </c>
      <c r="J166" s="10" t="s">
        <v>27</v>
      </c>
      <c r="K166" s="10" t="str">
        <f t="shared" si="1"/>
        <v>Alex</v>
      </c>
      <c r="M166" s="13">
        <f t="shared" si="2"/>
        <v>175.1002</v>
      </c>
      <c r="N166" s="13">
        <f t="shared" si="3"/>
        <v>140.9705</v>
      </c>
      <c r="O166" s="8" t="str">
        <f t="shared" si="4"/>
        <v>Pass</v>
      </c>
      <c r="P166" s="8" t="str">
        <f t="shared" si="5"/>
        <v>Sep</v>
      </c>
    </row>
    <row r="167" ht="14.25" customHeight="1">
      <c r="A167" s="10" t="s">
        <v>292</v>
      </c>
      <c r="B167" s="11">
        <v>45541.0</v>
      </c>
      <c r="C167" s="10" t="s">
        <v>207</v>
      </c>
      <c r="D167" s="10" t="s">
        <v>51</v>
      </c>
      <c r="E167" s="10" t="s">
        <v>73</v>
      </c>
      <c r="F167" s="10" t="s">
        <v>28</v>
      </c>
      <c r="G167" s="10">
        <v>16.0</v>
      </c>
      <c r="H167" s="12">
        <v>157.24</v>
      </c>
      <c r="I167" s="12">
        <v>2515.84</v>
      </c>
      <c r="J167" s="10" t="s">
        <v>42</v>
      </c>
      <c r="K167" s="10" t="str">
        <f t="shared" si="1"/>
        <v>John</v>
      </c>
      <c r="M167" s="13">
        <f t="shared" si="2"/>
        <v>185.5432</v>
      </c>
      <c r="N167" s="13">
        <f t="shared" si="3"/>
        <v>125.792</v>
      </c>
      <c r="O167" s="8" t="str">
        <f t="shared" si="4"/>
        <v>Pass</v>
      </c>
      <c r="P167" s="8" t="str">
        <f t="shared" si="5"/>
        <v>Sep</v>
      </c>
    </row>
    <row r="168" ht="14.25" customHeight="1">
      <c r="A168" s="10" t="s">
        <v>293</v>
      </c>
      <c r="B168" s="11">
        <v>45404.0</v>
      </c>
      <c r="C168" s="10" t="s">
        <v>240</v>
      </c>
      <c r="D168" s="10" t="s">
        <v>134</v>
      </c>
      <c r="E168" s="10" t="s">
        <v>73</v>
      </c>
      <c r="F168" s="10" t="s">
        <v>21</v>
      </c>
      <c r="G168" s="10">
        <v>21.0</v>
      </c>
      <c r="H168" s="12">
        <v>115.61</v>
      </c>
      <c r="I168" s="12">
        <v>2427.81</v>
      </c>
      <c r="J168" s="10" t="s">
        <v>42</v>
      </c>
      <c r="K168" s="10" t="str">
        <f t="shared" si="1"/>
        <v>John</v>
      </c>
      <c r="M168" s="13">
        <f t="shared" si="2"/>
        <v>136.4198</v>
      </c>
      <c r="N168" s="13">
        <f t="shared" si="3"/>
        <v>121.3905</v>
      </c>
      <c r="O168" s="8" t="str">
        <f t="shared" si="4"/>
        <v>Pass</v>
      </c>
      <c r="P168" s="8" t="str">
        <f t="shared" si="5"/>
        <v>Apr</v>
      </c>
    </row>
    <row r="169" ht="14.25" customHeight="1">
      <c r="A169" s="10" t="s">
        <v>294</v>
      </c>
      <c r="B169" s="11">
        <v>45390.0</v>
      </c>
      <c r="C169" s="10" t="s">
        <v>61</v>
      </c>
      <c r="D169" s="10" t="s">
        <v>295</v>
      </c>
      <c r="E169" s="10" t="s">
        <v>73</v>
      </c>
      <c r="F169" s="10" t="s">
        <v>23</v>
      </c>
      <c r="G169" s="10">
        <v>10.0</v>
      </c>
      <c r="H169" s="12">
        <v>228.17</v>
      </c>
      <c r="I169" s="12">
        <v>2281.7</v>
      </c>
      <c r="J169" s="10" t="s">
        <v>55</v>
      </c>
      <c r="K169" s="10" t="str">
        <f t="shared" si="1"/>
        <v>Sara</v>
      </c>
      <c r="M169" s="13">
        <f t="shared" si="2"/>
        <v>269.2406</v>
      </c>
      <c r="N169" s="13">
        <f t="shared" si="3"/>
        <v>114.085</v>
      </c>
      <c r="O169" s="8" t="str">
        <f t="shared" si="4"/>
        <v>Fail</v>
      </c>
      <c r="P169" s="8" t="str">
        <f t="shared" si="5"/>
        <v>Apr</v>
      </c>
    </row>
    <row r="170" ht="14.25" customHeight="1">
      <c r="A170" s="10" t="s">
        <v>296</v>
      </c>
      <c r="B170" s="11">
        <v>45326.0</v>
      </c>
      <c r="C170" s="10" t="s">
        <v>285</v>
      </c>
      <c r="D170" s="10" t="s">
        <v>124</v>
      </c>
      <c r="E170" s="10" t="s">
        <v>73</v>
      </c>
      <c r="F170" s="10" t="s">
        <v>23</v>
      </c>
      <c r="G170" s="10">
        <v>20.0</v>
      </c>
      <c r="H170" s="12">
        <v>99.68</v>
      </c>
      <c r="I170" s="12">
        <v>1993.6</v>
      </c>
      <c r="J170" s="10" t="s">
        <v>42</v>
      </c>
      <c r="K170" s="10" t="str">
        <f t="shared" si="1"/>
        <v>John</v>
      </c>
      <c r="M170" s="13">
        <f t="shared" si="2"/>
        <v>117.6224</v>
      </c>
      <c r="N170" s="13">
        <f t="shared" si="3"/>
        <v>99.68</v>
      </c>
      <c r="O170" s="8" t="str">
        <f t="shared" si="4"/>
        <v>Pass</v>
      </c>
      <c r="P170" s="8" t="str">
        <f t="shared" si="5"/>
        <v>Feb</v>
      </c>
    </row>
    <row r="171" ht="14.25" customHeight="1">
      <c r="A171" s="10" t="s">
        <v>297</v>
      </c>
      <c r="B171" s="11">
        <v>45462.0</v>
      </c>
      <c r="C171" s="10" t="s">
        <v>126</v>
      </c>
      <c r="D171" s="10" t="s">
        <v>66</v>
      </c>
      <c r="E171" s="10" t="s">
        <v>73</v>
      </c>
      <c r="F171" s="10" t="s">
        <v>23</v>
      </c>
      <c r="G171" s="10">
        <v>5.0</v>
      </c>
      <c r="H171" s="12">
        <v>365.34</v>
      </c>
      <c r="I171" s="12">
        <v>1826.7</v>
      </c>
      <c r="J171" s="10" t="s">
        <v>42</v>
      </c>
      <c r="K171" s="10" t="str">
        <f t="shared" si="1"/>
        <v>John</v>
      </c>
      <c r="M171" s="13">
        <f t="shared" si="2"/>
        <v>431.1012</v>
      </c>
      <c r="N171" s="13">
        <f t="shared" si="3"/>
        <v>91.335</v>
      </c>
      <c r="O171" s="8" t="str">
        <f t="shared" si="4"/>
        <v>Fail</v>
      </c>
      <c r="P171" s="8" t="str">
        <f t="shared" si="5"/>
        <v>Jun</v>
      </c>
    </row>
    <row r="172" ht="14.25" customHeight="1">
      <c r="A172" s="10" t="s">
        <v>298</v>
      </c>
      <c r="B172" s="11">
        <v>45461.0</v>
      </c>
      <c r="C172" s="10" t="s">
        <v>212</v>
      </c>
      <c r="D172" s="10" t="s">
        <v>82</v>
      </c>
      <c r="E172" s="10" t="s">
        <v>73</v>
      </c>
      <c r="F172" s="10" t="s">
        <v>23</v>
      </c>
      <c r="G172" s="10">
        <v>4.0</v>
      </c>
      <c r="H172" s="12">
        <v>445.93</v>
      </c>
      <c r="I172" s="12">
        <v>1783.72</v>
      </c>
      <c r="J172" s="10" t="s">
        <v>22</v>
      </c>
      <c r="K172" s="10" t="str">
        <f t="shared" si="1"/>
        <v>Tom</v>
      </c>
      <c r="M172" s="13">
        <f t="shared" si="2"/>
        <v>526.1974</v>
      </c>
      <c r="N172" s="13">
        <f t="shared" si="3"/>
        <v>89.186</v>
      </c>
      <c r="O172" s="8" t="str">
        <f t="shared" si="4"/>
        <v>Fail</v>
      </c>
      <c r="P172" s="8" t="str">
        <f t="shared" si="5"/>
        <v>Jun</v>
      </c>
    </row>
    <row r="173" ht="14.25" customHeight="1">
      <c r="A173" s="10" t="s">
        <v>299</v>
      </c>
      <c r="B173" s="11">
        <v>45293.0</v>
      </c>
      <c r="C173" s="10" t="s">
        <v>79</v>
      </c>
      <c r="D173" s="10" t="s">
        <v>286</v>
      </c>
      <c r="E173" s="10" t="s">
        <v>73</v>
      </c>
      <c r="F173" s="10" t="s">
        <v>28</v>
      </c>
      <c r="G173" s="10">
        <v>8.0</v>
      </c>
      <c r="H173" s="12">
        <v>210.07</v>
      </c>
      <c r="I173" s="12">
        <v>1680.56</v>
      </c>
      <c r="J173" s="10" t="s">
        <v>55</v>
      </c>
      <c r="K173" s="10" t="str">
        <f t="shared" si="1"/>
        <v>Sara</v>
      </c>
      <c r="M173" s="13">
        <f t="shared" si="2"/>
        <v>247.8826</v>
      </c>
      <c r="N173" s="13">
        <f t="shared" si="3"/>
        <v>84.028</v>
      </c>
      <c r="O173" s="8" t="str">
        <f t="shared" si="4"/>
        <v>Fail</v>
      </c>
      <c r="P173" s="8" t="str">
        <f t="shared" si="5"/>
        <v>Jan</v>
      </c>
    </row>
    <row r="174" ht="14.25" customHeight="1">
      <c r="A174" s="10" t="s">
        <v>300</v>
      </c>
      <c r="B174" s="11">
        <v>45602.0</v>
      </c>
      <c r="C174" s="10" t="s">
        <v>156</v>
      </c>
      <c r="D174" s="10" t="s">
        <v>280</v>
      </c>
      <c r="E174" s="10" t="s">
        <v>73</v>
      </c>
      <c r="F174" s="10" t="s">
        <v>28</v>
      </c>
      <c r="G174" s="10">
        <v>4.0</v>
      </c>
      <c r="H174" s="12">
        <v>397.94</v>
      </c>
      <c r="I174" s="12">
        <v>1591.76</v>
      </c>
      <c r="J174" s="10" t="s">
        <v>27</v>
      </c>
      <c r="K174" s="10" t="str">
        <f t="shared" si="1"/>
        <v>Alex</v>
      </c>
      <c r="M174" s="13">
        <f t="shared" si="2"/>
        <v>469.5692</v>
      </c>
      <c r="N174" s="13">
        <f t="shared" si="3"/>
        <v>79.588</v>
      </c>
      <c r="O174" s="8" t="str">
        <f t="shared" si="4"/>
        <v>Fail</v>
      </c>
      <c r="P174" s="8" t="str">
        <f t="shared" si="5"/>
        <v>Nov</v>
      </c>
    </row>
    <row r="175" ht="14.25" customHeight="1">
      <c r="A175" s="10" t="s">
        <v>301</v>
      </c>
      <c r="B175" s="11">
        <v>45586.0</v>
      </c>
      <c r="C175" s="10" t="s">
        <v>37</v>
      </c>
      <c r="D175" s="10" t="s">
        <v>87</v>
      </c>
      <c r="E175" s="10" t="s">
        <v>73</v>
      </c>
      <c r="F175" s="10" t="s">
        <v>32</v>
      </c>
      <c r="G175" s="10">
        <v>33.0</v>
      </c>
      <c r="H175" s="12">
        <v>47.77</v>
      </c>
      <c r="I175" s="12">
        <v>1576.41</v>
      </c>
      <c r="J175" s="10" t="s">
        <v>57</v>
      </c>
      <c r="K175" s="10" t="str">
        <f t="shared" si="1"/>
        <v>Maria</v>
      </c>
      <c r="M175" s="13">
        <f t="shared" si="2"/>
        <v>56.3686</v>
      </c>
      <c r="N175" s="13">
        <f t="shared" si="3"/>
        <v>78.8205</v>
      </c>
      <c r="O175" s="8" t="str">
        <f t="shared" si="4"/>
        <v>Pass</v>
      </c>
      <c r="P175" s="8" t="str">
        <f t="shared" si="5"/>
        <v>Oct</v>
      </c>
    </row>
    <row r="176" ht="14.25" customHeight="1">
      <c r="A176" s="10" t="s">
        <v>302</v>
      </c>
      <c r="B176" s="11">
        <v>45434.0</v>
      </c>
      <c r="C176" s="10" t="s">
        <v>121</v>
      </c>
      <c r="D176" s="10" t="s">
        <v>26</v>
      </c>
      <c r="E176" s="10" t="s">
        <v>73</v>
      </c>
      <c r="F176" s="10" t="s">
        <v>21</v>
      </c>
      <c r="G176" s="10">
        <v>22.0</v>
      </c>
      <c r="H176" s="12">
        <v>69.99</v>
      </c>
      <c r="I176" s="12">
        <v>1539.78</v>
      </c>
      <c r="J176" s="10" t="s">
        <v>42</v>
      </c>
      <c r="K176" s="10" t="str">
        <f t="shared" si="1"/>
        <v>John</v>
      </c>
      <c r="M176" s="13">
        <f t="shared" si="2"/>
        <v>82.5882</v>
      </c>
      <c r="N176" s="13">
        <f t="shared" si="3"/>
        <v>76.989</v>
      </c>
      <c r="O176" s="8" t="str">
        <f t="shared" si="4"/>
        <v>Pass</v>
      </c>
      <c r="P176" s="8" t="str">
        <f t="shared" si="5"/>
        <v>May</v>
      </c>
    </row>
    <row r="177" ht="14.25" customHeight="1">
      <c r="A177" s="10" t="s">
        <v>303</v>
      </c>
      <c r="B177" s="11">
        <v>45463.0</v>
      </c>
      <c r="C177" s="10" t="s">
        <v>79</v>
      </c>
      <c r="D177" s="10" t="s">
        <v>72</v>
      </c>
      <c r="E177" s="10" t="s">
        <v>73</v>
      </c>
      <c r="F177" s="10" t="s">
        <v>28</v>
      </c>
      <c r="G177" s="10">
        <v>9.0</v>
      </c>
      <c r="H177" s="12">
        <v>163.05</v>
      </c>
      <c r="I177" s="12">
        <v>1467.45</v>
      </c>
      <c r="J177" s="10" t="s">
        <v>22</v>
      </c>
      <c r="K177" s="10" t="str">
        <f t="shared" si="1"/>
        <v>Tom</v>
      </c>
      <c r="M177" s="13">
        <f t="shared" si="2"/>
        <v>192.399</v>
      </c>
      <c r="N177" s="13">
        <f t="shared" si="3"/>
        <v>73.3725</v>
      </c>
      <c r="O177" s="8" t="str">
        <f t="shared" si="4"/>
        <v>Fail</v>
      </c>
      <c r="P177" s="8" t="str">
        <f t="shared" si="5"/>
        <v>Jun</v>
      </c>
    </row>
    <row r="178" ht="14.25" customHeight="1">
      <c r="A178" s="10" t="s">
        <v>304</v>
      </c>
      <c r="B178" s="11">
        <v>45599.0</v>
      </c>
      <c r="C178" s="10" t="s">
        <v>126</v>
      </c>
      <c r="D178" s="10" t="s">
        <v>146</v>
      </c>
      <c r="E178" s="10" t="s">
        <v>73</v>
      </c>
      <c r="F178" s="10" t="s">
        <v>23</v>
      </c>
      <c r="G178" s="10">
        <v>5.0</v>
      </c>
      <c r="H178" s="12">
        <v>287.91</v>
      </c>
      <c r="I178" s="12">
        <v>1439.55</v>
      </c>
      <c r="J178" s="10" t="s">
        <v>22</v>
      </c>
      <c r="K178" s="10" t="str">
        <f t="shared" si="1"/>
        <v>Tom</v>
      </c>
      <c r="M178" s="13">
        <f t="shared" si="2"/>
        <v>339.7338</v>
      </c>
      <c r="N178" s="13">
        <f t="shared" si="3"/>
        <v>71.9775</v>
      </c>
      <c r="O178" s="8" t="str">
        <f t="shared" si="4"/>
        <v>Fail</v>
      </c>
      <c r="P178" s="8" t="str">
        <f t="shared" si="5"/>
        <v>Nov</v>
      </c>
    </row>
    <row r="179" ht="14.25" customHeight="1">
      <c r="A179" s="10" t="s">
        <v>305</v>
      </c>
      <c r="B179" s="11">
        <v>45319.0</v>
      </c>
      <c r="C179" s="10" t="s">
        <v>44</v>
      </c>
      <c r="D179" s="10" t="s">
        <v>54</v>
      </c>
      <c r="E179" s="10" t="s">
        <v>73</v>
      </c>
      <c r="F179" s="10" t="s">
        <v>23</v>
      </c>
      <c r="G179" s="10">
        <v>21.0</v>
      </c>
      <c r="H179" s="12">
        <v>64.27</v>
      </c>
      <c r="I179" s="12">
        <v>1349.67</v>
      </c>
      <c r="J179" s="10" t="s">
        <v>57</v>
      </c>
      <c r="K179" s="10" t="str">
        <f t="shared" si="1"/>
        <v>Maria</v>
      </c>
      <c r="M179" s="13">
        <f t="shared" si="2"/>
        <v>75.8386</v>
      </c>
      <c r="N179" s="13">
        <f t="shared" si="3"/>
        <v>67.4835</v>
      </c>
      <c r="O179" s="8" t="str">
        <f t="shared" si="4"/>
        <v>Pass</v>
      </c>
      <c r="P179" s="8" t="str">
        <f t="shared" si="5"/>
        <v>Jan</v>
      </c>
    </row>
    <row r="180" ht="14.25" customHeight="1">
      <c r="A180" s="10" t="s">
        <v>306</v>
      </c>
      <c r="B180" s="11">
        <v>45442.0</v>
      </c>
      <c r="C180" s="10" t="s">
        <v>34</v>
      </c>
      <c r="D180" s="10" t="s">
        <v>295</v>
      </c>
      <c r="E180" s="10" t="s">
        <v>73</v>
      </c>
      <c r="F180" s="10" t="s">
        <v>32</v>
      </c>
      <c r="G180" s="10">
        <v>32.0</v>
      </c>
      <c r="H180" s="12">
        <v>41.6</v>
      </c>
      <c r="I180" s="12">
        <v>1331.2</v>
      </c>
      <c r="J180" s="10" t="s">
        <v>57</v>
      </c>
      <c r="K180" s="10" t="str">
        <f t="shared" si="1"/>
        <v>Maria</v>
      </c>
      <c r="M180" s="13">
        <f t="shared" si="2"/>
        <v>49.088</v>
      </c>
      <c r="N180" s="13">
        <f t="shared" si="3"/>
        <v>66.56</v>
      </c>
      <c r="O180" s="8" t="str">
        <f t="shared" si="4"/>
        <v>Pass</v>
      </c>
      <c r="P180" s="8" t="str">
        <f t="shared" si="5"/>
        <v>May</v>
      </c>
    </row>
    <row r="181" ht="14.25" customHeight="1">
      <c r="A181" s="10" t="s">
        <v>307</v>
      </c>
      <c r="B181" s="11">
        <v>45535.0</v>
      </c>
      <c r="C181" s="10" t="s">
        <v>40</v>
      </c>
      <c r="D181" s="10" t="s">
        <v>295</v>
      </c>
      <c r="E181" s="10" t="s">
        <v>73</v>
      </c>
      <c r="F181" s="10" t="s">
        <v>21</v>
      </c>
      <c r="G181" s="10">
        <v>24.0</v>
      </c>
      <c r="H181" s="12">
        <v>52.35</v>
      </c>
      <c r="I181" s="12">
        <v>1256.4</v>
      </c>
      <c r="J181" s="10" t="s">
        <v>42</v>
      </c>
      <c r="K181" s="10" t="str">
        <f t="shared" si="1"/>
        <v>John</v>
      </c>
      <c r="M181" s="13">
        <f t="shared" si="2"/>
        <v>61.773</v>
      </c>
      <c r="N181" s="13">
        <f t="shared" si="3"/>
        <v>62.82</v>
      </c>
      <c r="O181" s="8" t="str">
        <f t="shared" si="4"/>
        <v>Pass</v>
      </c>
      <c r="P181" s="8" t="str">
        <f t="shared" si="5"/>
        <v>Aug</v>
      </c>
    </row>
    <row r="182" ht="14.25" customHeight="1">
      <c r="A182" s="10" t="s">
        <v>308</v>
      </c>
      <c r="B182" s="11">
        <v>45296.0</v>
      </c>
      <c r="C182" s="10" t="s">
        <v>113</v>
      </c>
      <c r="D182" s="10" t="s">
        <v>127</v>
      </c>
      <c r="E182" s="10" t="s">
        <v>73</v>
      </c>
      <c r="F182" s="10" t="s">
        <v>21</v>
      </c>
      <c r="G182" s="10">
        <v>38.0</v>
      </c>
      <c r="H182" s="12">
        <v>31.94</v>
      </c>
      <c r="I182" s="12">
        <v>1213.72</v>
      </c>
      <c r="J182" s="10" t="s">
        <v>57</v>
      </c>
      <c r="K182" s="10" t="str">
        <f t="shared" si="1"/>
        <v>Maria</v>
      </c>
      <c r="M182" s="13">
        <f t="shared" si="2"/>
        <v>37.6892</v>
      </c>
      <c r="N182" s="13">
        <f t="shared" si="3"/>
        <v>60.686</v>
      </c>
      <c r="O182" s="8" t="str">
        <f t="shared" si="4"/>
        <v>Pass</v>
      </c>
      <c r="P182" s="8" t="str">
        <f t="shared" si="5"/>
        <v>Jan</v>
      </c>
    </row>
    <row r="183" ht="14.25" customHeight="1">
      <c r="A183" s="10" t="s">
        <v>309</v>
      </c>
      <c r="B183" s="11">
        <v>45580.0</v>
      </c>
      <c r="C183" s="10" t="s">
        <v>115</v>
      </c>
      <c r="D183" s="10" t="s">
        <v>132</v>
      </c>
      <c r="E183" s="10" t="s">
        <v>73</v>
      </c>
      <c r="F183" s="10" t="s">
        <v>28</v>
      </c>
      <c r="G183" s="10">
        <v>14.0</v>
      </c>
      <c r="H183" s="12">
        <v>83.76</v>
      </c>
      <c r="I183" s="12">
        <v>1172.64</v>
      </c>
      <c r="J183" s="10" t="s">
        <v>27</v>
      </c>
      <c r="K183" s="10" t="str">
        <f t="shared" si="1"/>
        <v>Alex</v>
      </c>
      <c r="M183" s="13">
        <f t="shared" si="2"/>
        <v>98.8368</v>
      </c>
      <c r="N183" s="13">
        <f t="shared" si="3"/>
        <v>58.632</v>
      </c>
      <c r="O183" s="8" t="str">
        <f t="shared" si="4"/>
        <v>Pass</v>
      </c>
      <c r="P183" s="8" t="str">
        <f t="shared" si="5"/>
        <v>Oct</v>
      </c>
    </row>
    <row r="184" ht="14.25" customHeight="1">
      <c r="A184" s="10" t="s">
        <v>310</v>
      </c>
      <c r="B184" s="11">
        <v>45485.0</v>
      </c>
      <c r="C184" s="10" t="s">
        <v>47</v>
      </c>
      <c r="D184" s="10" t="s">
        <v>93</v>
      </c>
      <c r="E184" s="10" t="s">
        <v>73</v>
      </c>
      <c r="F184" s="10" t="s">
        <v>32</v>
      </c>
      <c r="G184" s="10">
        <v>9.0</v>
      </c>
      <c r="H184" s="12">
        <v>124.75</v>
      </c>
      <c r="I184" s="12">
        <v>1122.75</v>
      </c>
      <c r="J184" s="10" t="s">
        <v>42</v>
      </c>
      <c r="K184" s="10" t="str">
        <f t="shared" si="1"/>
        <v>John</v>
      </c>
      <c r="M184" s="13">
        <f t="shared" si="2"/>
        <v>147.205</v>
      </c>
      <c r="N184" s="13">
        <f t="shared" si="3"/>
        <v>56.1375</v>
      </c>
      <c r="O184" s="8" t="str">
        <f t="shared" si="4"/>
        <v>Fail</v>
      </c>
      <c r="P184" s="8" t="str">
        <f t="shared" si="5"/>
        <v>Jul</v>
      </c>
    </row>
    <row r="185" ht="14.25" customHeight="1">
      <c r="A185" s="10" t="s">
        <v>311</v>
      </c>
      <c r="B185" s="11">
        <v>45483.0</v>
      </c>
      <c r="C185" s="10" t="s">
        <v>71</v>
      </c>
      <c r="D185" s="10" t="s">
        <v>238</v>
      </c>
      <c r="E185" s="10" t="s">
        <v>73</v>
      </c>
      <c r="F185" s="10" t="s">
        <v>23</v>
      </c>
      <c r="G185" s="10">
        <v>36.0</v>
      </c>
      <c r="H185" s="12">
        <v>25.16</v>
      </c>
      <c r="I185" s="12">
        <v>905.76</v>
      </c>
      <c r="J185" s="10" t="s">
        <v>22</v>
      </c>
      <c r="K185" s="10" t="str">
        <f t="shared" si="1"/>
        <v>Tom</v>
      </c>
      <c r="M185" s="13">
        <f t="shared" si="2"/>
        <v>29.6888</v>
      </c>
      <c r="N185" s="13">
        <f t="shared" si="3"/>
        <v>45.288</v>
      </c>
      <c r="O185" s="8" t="str">
        <f t="shared" si="4"/>
        <v>Pass</v>
      </c>
      <c r="P185" s="8" t="str">
        <f t="shared" si="5"/>
        <v>Jul</v>
      </c>
    </row>
    <row r="186" ht="14.25" customHeight="1">
      <c r="A186" s="10" t="s">
        <v>312</v>
      </c>
      <c r="B186" s="11">
        <v>45337.0</v>
      </c>
      <c r="C186" s="10" t="s">
        <v>251</v>
      </c>
      <c r="D186" s="10" t="s">
        <v>132</v>
      </c>
      <c r="E186" s="10" t="s">
        <v>73</v>
      </c>
      <c r="F186" s="10" t="s">
        <v>28</v>
      </c>
      <c r="G186" s="10">
        <v>29.0</v>
      </c>
      <c r="H186" s="12">
        <v>24.54</v>
      </c>
      <c r="I186" s="12">
        <v>711.66</v>
      </c>
      <c r="J186" s="10" t="s">
        <v>57</v>
      </c>
      <c r="K186" s="10" t="str">
        <f t="shared" si="1"/>
        <v>Maria</v>
      </c>
      <c r="M186" s="13">
        <f t="shared" si="2"/>
        <v>28.9572</v>
      </c>
      <c r="N186" s="13">
        <f t="shared" si="3"/>
        <v>35.583</v>
      </c>
      <c r="O186" s="8" t="str">
        <f t="shared" si="4"/>
        <v>Pass</v>
      </c>
      <c r="P186" s="8" t="str">
        <f t="shared" si="5"/>
        <v>Feb</v>
      </c>
    </row>
    <row r="187" ht="14.25" customHeight="1">
      <c r="A187" s="10" t="s">
        <v>313</v>
      </c>
      <c r="B187" s="11">
        <v>45452.0</v>
      </c>
      <c r="C187" s="10" t="s">
        <v>141</v>
      </c>
      <c r="D187" s="10" t="s">
        <v>116</v>
      </c>
      <c r="E187" s="10" t="s">
        <v>73</v>
      </c>
      <c r="F187" s="10" t="s">
        <v>23</v>
      </c>
      <c r="G187" s="10">
        <v>2.0</v>
      </c>
      <c r="H187" s="12">
        <v>350.28</v>
      </c>
      <c r="I187" s="12">
        <v>700.56</v>
      </c>
      <c r="J187" s="10" t="s">
        <v>55</v>
      </c>
      <c r="K187" s="10" t="str">
        <f t="shared" si="1"/>
        <v>Sara</v>
      </c>
      <c r="M187" s="13">
        <f t="shared" si="2"/>
        <v>413.3304</v>
      </c>
      <c r="N187" s="13">
        <f t="shared" si="3"/>
        <v>35.028</v>
      </c>
      <c r="O187" s="8" t="str">
        <f t="shared" si="4"/>
        <v>Fail</v>
      </c>
      <c r="P187" s="8" t="str">
        <f t="shared" si="5"/>
        <v>Jun</v>
      </c>
    </row>
    <row r="188" ht="14.25" customHeight="1">
      <c r="A188" s="10" t="s">
        <v>314</v>
      </c>
      <c r="B188" s="11">
        <v>45407.0</v>
      </c>
      <c r="C188" s="10" t="s">
        <v>141</v>
      </c>
      <c r="D188" s="10" t="s">
        <v>93</v>
      </c>
      <c r="E188" s="10" t="s">
        <v>73</v>
      </c>
      <c r="F188" s="10" t="s">
        <v>23</v>
      </c>
      <c r="G188" s="10">
        <v>13.0</v>
      </c>
      <c r="H188" s="12">
        <v>50.28</v>
      </c>
      <c r="I188" s="12">
        <v>653.64</v>
      </c>
      <c r="J188" s="10" t="s">
        <v>27</v>
      </c>
      <c r="K188" s="10" t="str">
        <f t="shared" si="1"/>
        <v>Alex</v>
      </c>
      <c r="M188" s="13">
        <f t="shared" si="2"/>
        <v>59.3304</v>
      </c>
      <c r="N188" s="13">
        <f t="shared" si="3"/>
        <v>32.682</v>
      </c>
      <c r="O188" s="8" t="str">
        <f t="shared" si="4"/>
        <v>Pass</v>
      </c>
      <c r="P188" s="8" t="str">
        <f t="shared" si="5"/>
        <v>Apr</v>
      </c>
    </row>
    <row r="189" ht="14.25" customHeight="1">
      <c r="A189" s="10" t="s">
        <v>315</v>
      </c>
      <c r="B189" s="11">
        <v>45426.0</v>
      </c>
      <c r="C189" s="10" t="s">
        <v>156</v>
      </c>
      <c r="D189" s="10" t="s">
        <v>59</v>
      </c>
      <c r="E189" s="10" t="s">
        <v>73</v>
      </c>
      <c r="F189" s="10" t="s">
        <v>32</v>
      </c>
      <c r="G189" s="10">
        <v>2.0</v>
      </c>
      <c r="H189" s="12">
        <v>231.33</v>
      </c>
      <c r="I189" s="12">
        <v>462.66</v>
      </c>
      <c r="J189" s="10" t="s">
        <v>57</v>
      </c>
      <c r="K189" s="10" t="str">
        <f t="shared" si="1"/>
        <v>Maria</v>
      </c>
      <c r="M189" s="13">
        <f t="shared" si="2"/>
        <v>272.9694</v>
      </c>
      <c r="N189" s="13">
        <f t="shared" si="3"/>
        <v>23.133</v>
      </c>
      <c r="O189" s="8" t="str">
        <f t="shared" si="4"/>
        <v>Fail</v>
      </c>
      <c r="P189" s="8" t="str">
        <f t="shared" si="5"/>
        <v>May</v>
      </c>
    </row>
    <row r="190" ht="14.25" customHeight="1">
      <c r="A190" s="10" t="s">
        <v>316</v>
      </c>
      <c r="B190" s="11">
        <v>45438.0</v>
      </c>
      <c r="C190" s="10" t="s">
        <v>131</v>
      </c>
      <c r="D190" s="10" t="s">
        <v>213</v>
      </c>
      <c r="E190" s="10" t="s">
        <v>73</v>
      </c>
      <c r="F190" s="10" t="s">
        <v>32</v>
      </c>
      <c r="G190" s="10">
        <v>6.0</v>
      </c>
      <c r="H190" s="12">
        <v>74.86</v>
      </c>
      <c r="I190" s="12">
        <v>449.16</v>
      </c>
      <c r="J190" s="10" t="s">
        <v>22</v>
      </c>
      <c r="K190" s="10" t="str">
        <f t="shared" si="1"/>
        <v>Tom</v>
      </c>
      <c r="M190" s="13">
        <f t="shared" si="2"/>
        <v>88.3348</v>
      </c>
      <c r="N190" s="13">
        <f t="shared" si="3"/>
        <v>22.458</v>
      </c>
      <c r="O190" s="8" t="str">
        <f t="shared" si="4"/>
        <v>Fail</v>
      </c>
      <c r="P190" s="8" t="str">
        <f t="shared" si="5"/>
        <v>May</v>
      </c>
    </row>
    <row r="191" ht="14.25" customHeight="1">
      <c r="A191" s="10" t="s">
        <v>317</v>
      </c>
      <c r="B191" s="11">
        <v>45443.0</v>
      </c>
      <c r="C191" s="10" t="s">
        <v>141</v>
      </c>
      <c r="D191" s="10" t="s">
        <v>132</v>
      </c>
      <c r="E191" s="10" t="s">
        <v>73</v>
      </c>
      <c r="F191" s="10" t="s">
        <v>21</v>
      </c>
      <c r="G191" s="10">
        <v>13.0</v>
      </c>
      <c r="H191" s="12">
        <v>25.25</v>
      </c>
      <c r="I191" s="12">
        <v>328.25</v>
      </c>
      <c r="J191" s="10" t="s">
        <v>55</v>
      </c>
      <c r="K191" s="10" t="str">
        <f t="shared" si="1"/>
        <v>Sara</v>
      </c>
      <c r="M191" s="13">
        <f t="shared" si="2"/>
        <v>29.795</v>
      </c>
      <c r="N191" s="13">
        <f t="shared" si="3"/>
        <v>16.4125</v>
      </c>
      <c r="O191" s="8" t="str">
        <f t="shared" si="4"/>
        <v>Pass</v>
      </c>
      <c r="P191" s="8" t="str">
        <f t="shared" si="5"/>
        <v>May</v>
      </c>
    </row>
    <row r="192" ht="14.25" customHeight="1">
      <c r="A192" s="10" t="s">
        <v>318</v>
      </c>
      <c r="B192" s="11">
        <v>45489.0</v>
      </c>
      <c r="C192" s="10" t="s">
        <v>236</v>
      </c>
      <c r="D192" s="10" t="s">
        <v>48</v>
      </c>
      <c r="E192" s="10" t="s">
        <v>73</v>
      </c>
      <c r="F192" s="10" t="s">
        <v>21</v>
      </c>
      <c r="G192" s="10">
        <v>1.0</v>
      </c>
      <c r="H192" s="12">
        <v>121.1</v>
      </c>
      <c r="I192" s="12">
        <v>121.1</v>
      </c>
      <c r="J192" s="10" t="s">
        <v>27</v>
      </c>
      <c r="K192" s="10" t="str">
        <f t="shared" si="1"/>
        <v>Alex</v>
      </c>
      <c r="M192" s="13">
        <f t="shared" si="2"/>
        <v>142.898</v>
      </c>
      <c r="N192" s="13">
        <f t="shared" si="3"/>
        <v>6.055</v>
      </c>
      <c r="O192" s="8" t="str">
        <f t="shared" si="4"/>
        <v>Fail</v>
      </c>
      <c r="P192" s="8" t="str">
        <f t="shared" si="5"/>
        <v>Jul</v>
      </c>
    </row>
    <row r="193" ht="14.25" customHeight="1">
      <c r="A193" s="10" t="s">
        <v>319</v>
      </c>
      <c r="B193" s="11">
        <v>45651.0</v>
      </c>
      <c r="C193" s="10" t="s">
        <v>75</v>
      </c>
      <c r="D193" s="10" t="s">
        <v>87</v>
      </c>
      <c r="E193" s="10" t="s">
        <v>73</v>
      </c>
      <c r="F193" s="10" t="s">
        <v>21</v>
      </c>
      <c r="G193" s="10">
        <v>2.0</v>
      </c>
      <c r="H193" s="12">
        <v>53.53</v>
      </c>
      <c r="I193" s="12">
        <v>107.06</v>
      </c>
      <c r="J193" s="10" t="s">
        <v>27</v>
      </c>
      <c r="K193" s="10" t="str">
        <f t="shared" si="1"/>
        <v>Alex</v>
      </c>
      <c r="M193" s="13">
        <f t="shared" si="2"/>
        <v>63.1654</v>
      </c>
      <c r="N193" s="13">
        <f t="shared" si="3"/>
        <v>5.353</v>
      </c>
      <c r="O193" s="8" t="str">
        <f t="shared" si="4"/>
        <v>Fail</v>
      </c>
      <c r="P193" s="8" t="str">
        <f t="shared" si="5"/>
        <v>Dec</v>
      </c>
    </row>
    <row r="194" ht="14.25" customHeight="1">
      <c r="A194" s="10" t="s">
        <v>320</v>
      </c>
      <c r="B194" s="11">
        <v>45524.0</v>
      </c>
      <c r="C194" s="10" t="s">
        <v>272</v>
      </c>
      <c r="D194" s="10" t="s">
        <v>41</v>
      </c>
      <c r="E194" s="10" t="s">
        <v>73</v>
      </c>
      <c r="F194" s="10" t="s">
        <v>32</v>
      </c>
      <c r="G194" s="10">
        <v>9.0</v>
      </c>
      <c r="H194" s="12">
        <v>11.87</v>
      </c>
      <c r="I194" s="12">
        <v>106.83</v>
      </c>
      <c r="J194" s="10" t="s">
        <v>55</v>
      </c>
      <c r="K194" s="10" t="str">
        <f t="shared" si="1"/>
        <v>Sara</v>
      </c>
      <c r="M194" s="13">
        <f t="shared" si="2"/>
        <v>14.0066</v>
      </c>
      <c r="N194" s="13">
        <f t="shared" si="3"/>
        <v>5.3415</v>
      </c>
      <c r="O194" s="8" t="str">
        <f t="shared" si="4"/>
        <v>Fail</v>
      </c>
      <c r="P194" s="8" t="str">
        <f t="shared" si="5"/>
        <v>Aug</v>
      </c>
    </row>
    <row r="195" ht="14.25" customHeight="1">
      <c r="A195" s="10" t="s">
        <v>321</v>
      </c>
      <c r="B195" s="11">
        <v>45571.0</v>
      </c>
      <c r="C195" s="10" t="s">
        <v>84</v>
      </c>
      <c r="D195" s="10" t="s">
        <v>286</v>
      </c>
      <c r="E195" s="10" t="s">
        <v>73</v>
      </c>
      <c r="F195" s="10" t="s">
        <v>32</v>
      </c>
      <c r="G195" s="10">
        <v>1.0</v>
      </c>
      <c r="H195" s="12">
        <v>23.32</v>
      </c>
      <c r="I195" s="12">
        <v>23.32</v>
      </c>
      <c r="J195" s="10" t="s">
        <v>55</v>
      </c>
      <c r="K195" s="10" t="str">
        <f t="shared" si="1"/>
        <v>Sara</v>
      </c>
      <c r="M195" s="13">
        <f t="shared" si="2"/>
        <v>27.5176</v>
      </c>
      <c r="N195" s="13">
        <f t="shared" si="3"/>
        <v>1.166</v>
      </c>
      <c r="O195" s="8" t="str">
        <f t="shared" si="4"/>
        <v>Fail</v>
      </c>
      <c r="P195" s="8" t="str">
        <f t="shared" si="5"/>
        <v>Oct</v>
      </c>
    </row>
    <row r="196" ht="14.25" customHeight="1">
      <c r="A196" s="10" t="s">
        <v>322</v>
      </c>
      <c r="B196" s="11">
        <v>45391.0</v>
      </c>
      <c r="C196" s="10" t="s">
        <v>251</v>
      </c>
      <c r="D196" s="10" t="s">
        <v>127</v>
      </c>
      <c r="E196" s="10" t="s">
        <v>67</v>
      </c>
      <c r="F196" s="10" t="s">
        <v>23</v>
      </c>
      <c r="G196" s="10">
        <v>47.0</v>
      </c>
      <c r="H196" s="12">
        <v>499.86</v>
      </c>
      <c r="I196" s="12">
        <v>23493.42</v>
      </c>
      <c r="J196" s="10" t="s">
        <v>42</v>
      </c>
      <c r="K196" s="10" t="str">
        <f t="shared" si="1"/>
        <v>John</v>
      </c>
      <c r="M196" s="13">
        <f t="shared" si="2"/>
        <v>589.8348</v>
      </c>
      <c r="N196" s="13">
        <f t="shared" si="3"/>
        <v>1174.671</v>
      </c>
      <c r="O196" s="8" t="str">
        <f t="shared" si="4"/>
        <v>Pass</v>
      </c>
      <c r="P196" s="8" t="str">
        <f t="shared" si="5"/>
        <v>Apr</v>
      </c>
    </row>
    <row r="197" ht="14.25" customHeight="1">
      <c r="A197" s="10" t="s">
        <v>323</v>
      </c>
      <c r="B197" s="11">
        <v>45571.0</v>
      </c>
      <c r="C197" s="10" t="s">
        <v>79</v>
      </c>
      <c r="D197" s="10" t="s">
        <v>238</v>
      </c>
      <c r="E197" s="10" t="s">
        <v>67</v>
      </c>
      <c r="F197" s="10" t="s">
        <v>28</v>
      </c>
      <c r="G197" s="10">
        <v>45.0</v>
      </c>
      <c r="H197" s="12">
        <v>489.25</v>
      </c>
      <c r="I197" s="12">
        <v>22016.25</v>
      </c>
      <c r="J197" s="10" t="s">
        <v>22</v>
      </c>
      <c r="K197" s="10" t="str">
        <f t="shared" si="1"/>
        <v>Tom</v>
      </c>
      <c r="M197" s="13">
        <f t="shared" si="2"/>
        <v>577.315</v>
      </c>
      <c r="N197" s="13">
        <f t="shared" si="3"/>
        <v>1100.8125</v>
      </c>
      <c r="O197" s="8" t="str">
        <f t="shared" si="4"/>
        <v>Pass</v>
      </c>
      <c r="P197" s="8" t="str">
        <f t="shared" si="5"/>
        <v>Oct</v>
      </c>
    </row>
    <row r="198" ht="14.25" customHeight="1">
      <c r="A198" s="10" t="s">
        <v>324</v>
      </c>
      <c r="B198" s="11">
        <v>45595.0</v>
      </c>
      <c r="C198" s="10" t="s">
        <v>113</v>
      </c>
      <c r="D198" s="10" t="s">
        <v>159</v>
      </c>
      <c r="E198" s="10" t="s">
        <v>67</v>
      </c>
      <c r="F198" s="10" t="s">
        <v>28</v>
      </c>
      <c r="G198" s="10">
        <v>44.0</v>
      </c>
      <c r="H198" s="12">
        <v>446.83</v>
      </c>
      <c r="I198" s="12">
        <v>19660.52</v>
      </c>
      <c r="J198" s="10" t="s">
        <v>55</v>
      </c>
      <c r="K198" s="10" t="str">
        <f t="shared" si="1"/>
        <v>Sara</v>
      </c>
      <c r="M198" s="13">
        <f t="shared" si="2"/>
        <v>527.2594</v>
      </c>
      <c r="N198" s="13">
        <f t="shared" si="3"/>
        <v>983.026</v>
      </c>
      <c r="O198" s="8" t="str">
        <f t="shared" si="4"/>
        <v>Pass</v>
      </c>
      <c r="P198" s="8" t="str">
        <f t="shared" si="5"/>
        <v>Oct</v>
      </c>
    </row>
    <row r="199" ht="14.25" customHeight="1">
      <c r="A199" s="10" t="s">
        <v>325</v>
      </c>
      <c r="B199" s="11">
        <v>45454.0</v>
      </c>
      <c r="C199" s="10" t="s">
        <v>131</v>
      </c>
      <c r="D199" s="10" t="s">
        <v>229</v>
      </c>
      <c r="E199" s="10" t="s">
        <v>67</v>
      </c>
      <c r="F199" s="10" t="s">
        <v>28</v>
      </c>
      <c r="G199" s="10">
        <v>40.0</v>
      </c>
      <c r="H199" s="12">
        <v>485.68</v>
      </c>
      <c r="I199" s="12">
        <v>19427.2</v>
      </c>
      <c r="J199" s="10" t="s">
        <v>27</v>
      </c>
      <c r="K199" s="10" t="str">
        <f t="shared" si="1"/>
        <v>Alex</v>
      </c>
      <c r="M199" s="13">
        <f t="shared" si="2"/>
        <v>573.1024</v>
      </c>
      <c r="N199" s="13">
        <f t="shared" si="3"/>
        <v>971.36</v>
      </c>
      <c r="O199" s="8" t="str">
        <f t="shared" si="4"/>
        <v>Pass</v>
      </c>
      <c r="P199" s="8" t="str">
        <f t="shared" si="5"/>
        <v>Jun</v>
      </c>
    </row>
    <row r="200" ht="14.25" customHeight="1">
      <c r="A200" s="10" t="s">
        <v>326</v>
      </c>
      <c r="B200" s="11">
        <v>45487.0</v>
      </c>
      <c r="C200" s="10" t="s">
        <v>50</v>
      </c>
      <c r="D200" s="10" t="s">
        <v>213</v>
      </c>
      <c r="E200" s="10" t="s">
        <v>67</v>
      </c>
      <c r="F200" s="10" t="s">
        <v>28</v>
      </c>
      <c r="G200" s="10">
        <v>40.0</v>
      </c>
      <c r="H200" s="12">
        <v>473.86</v>
      </c>
      <c r="I200" s="12">
        <v>18954.4</v>
      </c>
      <c r="J200" s="10" t="s">
        <v>57</v>
      </c>
      <c r="K200" s="10" t="str">
        <f t="shared" si="1"/>
        <v>Maria</v>
      </c>
      <c r="M200" s="13">
        <f t="shared" si="2"/>
        <v>559.1548</v>
      </c>
      <c r="N200" s="13">
        <f t="shared" si="3"/>
        <v>947.72</v>
      </c>
      <c r="O200" s="8" t="str">
        <f t="shared" si="4"/>
        <v>Pass</v>
      </c>
      <c r="P200" s="8" t="str">
        <f t="shared" si="5"/>
        <v>Jul</v>
      </c>
    </row>
    <row r="201" ht="14.25" customHeight="1">
      <c r="A201" s="10" t="s">
        <v>327</v>
      </c>
      <c r="B201" s="11">
        <v>45327.0</v>
      </c>
      <c r="C201" s="10" t="s">
        <v>115</v>
      </c>
      <c r="D201" s="10" t="s">
        <v>179</v>
      </c>
      <c r="E201" s="10" t="s">
        <v>67</v>
      </c>
      <c r="F201" s="10" t="s">
        <v>32</v>
      </c>
      <c r="G201" s="10">
        <v>46.0</v>
      </c>
      <c r="H201" s="12">
        <v>411.81</v>
      </c>
      <c r="I201" s="12">
        <v>18943.26</v>
      </c>
      <c r="J201" s="10" t="s">
        <v>55</v>
      </c>
      <c r="K201" s="10" t="str">
        <f t="shared" si="1"/>
        <v>Sara</v>
      </c>
      <c r="M201" s="13">
        <f t="shared" si="2"/>
        <v>485.9358</v>
      </c>
      <c r="N201" s="13">
        <f t="shared" si="3"/>
        <v>947.163</v>
      </c>
      <c r="O201" s="8" t="str">
        <f t="shared" si="4"/>
        <v>Pass</v>
      </c>
      <c r="P201" s="8" t="str">
        <f t="shared" si="5"/>
        <v>Feb</v>
      </c>
    </row>
    <row r="202" ht="14.25" customHeight="1">
      <c r="A202" s="10" t="s">
        <v>328</v>
      </c>
      <c r="B202" s="11">
        <v>45614.0</v>
      </c>
      <c r="C202" s="10" t="s">
        <v>71</v>
      </c>
      <c r="D202" s="10" t="s">
        <v>238</v>
      </c>
      <c r="E202" s="10" t="s">
        <v>67</v>
      </c>
      <c r="F202" s="10" t="s">
        <v>32</v>
      </c>
      <c r="G202" s="10">
        <v>44.0</v>
      </c>
      <c r="H202" s="12">
        <v>402.17</v>
      </c>
      <c r="I202" s="12">
        <v>17695.48</v>
      </c>
      <c r="J202" s="10" t="s">
        <v>42</v>
      </c>
      <c r="K202" s="10" t="str">
        <f t="shared" si="1"/>
        <v>John</v>
      </c>
      <c r="M202" s="13">
        <f t="shared" si="2"/>
        <v>474.5606</v>
      </c>
      <c r="N202" s="13">
        <f t="shared" si="3"/>
        <v>884.774</v>
      </c>
      <c r="O202" s="8" t="str">
        <f t="shared" si="4"/>
        <v>Pass</v>
      </c>
      <c r="P202" s="8" t="str">
        <f t="shared" si="5"/>
        <v>Nov</v>
      </c>
    </row>
    <row r="203" ht="14.25" customHeight="1">
      <c r="A203" s="10" t="s">
        <v>329</v>
      </c>
      <c r="B203" s="11">
        <v>45571.0</v>
      </c>
      <c r="C203" s="10" t="s">
        <v>111</v>
      </c>
      <c r="D203" s="10" t="s">
        <v>159</v>
      </c>
      <c r="E203" s="10" t="s">
        <v>67</v>
      </c>
      <c r="F203" s="10" t="s">
        <v>21</v>
      </c>
      <c r="G203" s="10">
        <v>46.0</v>
      </c>
      <c r="H203" s="12">
        <v>375.47</v>
      </c>
      <c r="I203" s="12">
        <v>17271.62</v>
      </c>
      <c r="J203" s="10" t="s">
        <v>27</v>
      </c>
      <c r="K203" s="10" t="str">
        <f t="shared" si="1"/>
        <v>Alex</v>
      </c>
      <c r="M203" s="13">
        <f t="shared" si="2"/>
        <v>443.0546</v>
      </c>
      <c r="N203" s="13">
        <f t="shared" si="3"/>
        <v>863.581</v>
      </c>
      <c r="O203" s="8" t="str">
        <f t="shared" si="4"/>
        <v>Pass</v>
      </c>
      <c r="P203" s="8" t="str">
        <f t="shared" si="5"/>
        <v>Oct</v>
      </c>
    </row>
    <row r="204" ht="14.25" customHeight="1">
      <c r="A204" s="10" t="s">
        <v>330</v>
      </c>
      <c r="B204" s="11">
        <v>45480.0</v>
      </c>
      <c r="C204" s="10" t="s">
        <v>154</v>
      </c>
      <c r="D204" s="10" t="s">
        <v>331</v>
      </c>
      <c r="E204" s="10" t="s">
        <v>67</v>
      </c>
      <c r="F204" s="10" t="s">
        <v>21</v>
      </c>
      <c r="G204" s="10">
        <v>36.0</v>
      </c>
      <c r="H204" s="12">
        <v>469.3</v>
      </c>
      <c r="I204" s="12">
        <v>16894.8</v>
      </c>
      <c r="J204" s="10" t="s">
        <v>22</v>
      </c>
      <c r="K204" s="10" t="str">
        <f t="shared" si="1"/>
        <v>Tom</v>
      </c>
      <c r="M204" s="13">
        <f t="shared" si="2"/>
        <v>553.774</v>
      </c>
      <c r="N204" s="13">
        <f t="shared" si="3"/>
        <v>844.74</v>
      </c>
      <c r="O204" s="8" t="str">
        <f t="shared" si="4"/>
        <v>Pass</v>
      </c>
      <c r="P204" s="8" t="str">
        <f t="shared" si="5"/>
        <v>Jul</v>
      </c>
    </row>
    <row r="205" ht="14.25" customHeight="1">
      <c r="A205" s="10" t="s">
        <v>332</v>
      </c>
      <c r="B205" s="11">
        <v>45575.0</v>
      </c>
      <c r="C205" s="10" t="s">
        <v>223</v>
      </c>
      <c r="D205" s="10" t="s">
        <v>213</v>
      </c>
      <c r="E205" s="10" t="s">
        <v>67</v>
      </c>
      <c r="F205" s="10" t="s">
        <v>32</v>
      </c>
      <c r="G205" s="10">
        <v>39.0</v>
      </c>
      <c r="H205" s="12">
        <v>413.25</v>
      </c>
      <c r="I205" s="12">
        <v>16116.75</v>
      </c>
      <c r="J205" s="10" t="s">
        <v>27</v>
      </c>
      <c r="K205" s="10" t="str">
        <f t="shared" si="1"/>
        <v>Alex</v>
      </c>
      <c r="M205" s="13">
        <f t="shared" si="2"/>
        <v>487.635</v>
      </c>
      <c r="N205" s="13">
        <f t="shared" si="3"/>
        <v>805.8375</v>
      </c>
      <c r="O205" s="8" t="str">
        <f t="shared" si="4"/>
        <v>Pass</v>
      </c>
      <c r="P205" s="8" t="str">
        <f t="shared" si="5"/>
        <v>Oct</v>
      </c>
    </row>
    <row r="206" ht="14.25" customHeight="1">
      <c r="A206" s="10" t="s">
        <v>333</v>
      </c>
      <c r="B206" s="11">
        <v>45452.0</v>
      </c>
      <c r="C206" s="10" t="s">
        <v>209</v>
      </c>
      <c r="D206" s="10" t="s">
        <v>189</v>
      </c>
      <c r="E206" s="10" t="s">
        <v>67</v>
      </c>
      <c r="F206" s="10" t="s">
        <v>23</v>
      </c>
      <c r="G206" s="10">
        <v>43.0</v>
      </c>
      <c r="H206" s="12">
        <v>363.48</v>
      </c>
      <c r="I206" s="12">
        <v>15629.64</v>
      </c>
      <c r="J206" s="10" t="s">
        <v>55</v>
      </c>
      <c r="K206" s="10" t="str">
        <f t="shared" si="1"/>
        <v>Sara</v>
      </c>
      <c r="M206" s="13">
        <f t="shared" si="2"/>
        <v>428.9064</v>
      </c>
      <c r="N206" s="13">
        <f t="shared" si="3"/>
        <v>781.482</v>
      </c>
      <c r="O206" s="8" t="str">
        <f t="shared" si="4"/>
        <v>Pass</v>
      </c>
      <c r="P206" s="8" t="str">
        <f t="shared" si="5"/>
        <v>Jun</v>
      </c>
    </row>
    <row r="207" ht="14.25" customHeight="1">
      <c r="A207" s="10" t="s">
        <v>334</v>
      </c>
      <c r="B207" s="11">
        <v>45516.0</v>
      </c>
      <c r="C207" s="10" t="s">
        <v>102</v>
      </c>
      <c r="D207" s="10" t="s">
        <v>127</v>
      </c>
      <c r="E207" s="10" t="s">
        <v>67</v>
      </c>
      <c r="F207" s="10" t="s">
        <v>21</v>
      </c>
      <c r="G207" s="10">
        <v>38.0</v>
      </c>
      <c r="H207" s="12">
        <v>371.65</v>
      </c>
      <c r="I207" s="12">
        <v>14122.7</v>
      </c>
      <c r="J207" s="10" t="s">
        <v>57</v>
      </c>
      <c r="K207" s="10" t="str">
        <f t="shared" si="1"/>
        <v>Maria</v>
      </c>
      <c r="M207" s="13">
        <f t="shared" si="2"/>
        <v>438.547</v>
      </c>
      <c r="N207" s="13">
        <f t="shared" si="3"/>
        <v>706.135</v>
      </c>
      <c r="O207" s="8" t="str">
        <f t="shared" si="4"/>
        <v>Pass</v>
      </c>
      <c r="P207" s="8" t="str">
        <f t="shared" si="5"/>
        <v>Aug</v>
      </c>
    </row>
    <row r="208" ht="14.25" customHeight="1">
      <c r="A208" s="10" t="s">
        <v>335</v>
      </c>
      <c r="B208" s="11">
        <v>45472.0</v>
      </c>
      <c r="C208" s="10" t="s">
        <v>207</v>
      </c>
      <c r="D208" s="10" t="s">
        <v>82</v>
      </c>
      <c r="E208" s="10" t="s">
        <v>67</v>
      </c>
      <c r="F208" s="10" t="s">
        <v>23</v>
      </c>
      <c r="G208" s="10">
        <v>31.0</v>
      </c>
      <c r="H208" s="12">
        <v>442.31</v>
      </c>
      <c r="I208" s="12">
        <v>13711.61</v>
      </c>
      <c r="J208" s="10" t="s">
        <v>55</v>
      </c>
      <c r="K208" s="10" t="str">
        <f t="shared" si="1"/>
        <v>Sara</v>
      </c>
      <c r="M208" s="13">
        <f t="shared" si="2"/>
        <v>521.9258</v>
      </c>
      <c r="N208" s="13">
        <f t="shared" si="3"/>
        <v>685.5805</v>
      </c>
      <c r="O208" s="8" t="str">
        <f t="shared" si="4"/>
        <v>Pass</v>
      </c>
      <c r="P208" s="8" t="str">
        <f t="shared" si="5"/>
        <v>Jun</v>
      </c>
    </row>
    <row r="209" ht="14.25" customHeight="1">
      <c r="A209" s="10" t="s">
        <v>336</v>
      </c>
      <c r="B209" s="11">
        <v>45657.0</v>
      </c>
      <c r="C209" s="10" t="s">
        <v>25</v>
      </c>
      <c r="D209" s="10" t="s">
        <v>87</v>
      </c>
      <c r="E209" s="10" t="s">
        <v>67</v>
      </c>
      <c r="F209" s="10" t="s">
        <v>32</v>
      </c>
      <c r="G209" s="10">
        <v>40.0</v>
      </c>
      <c r="H209" s="12">
        <v>341.45</v>
      </c>
      <c r="I209" s="12">
        <v>13658.0</v>
      </c>
      <c r="J209" s="10" t="s">
        <v>27</v>
      </c>
      <c r="K209" s="10" t="str">
        <f t="shared" si="1"/>
        <v>Alex</v>
      </c>
      <c r="M209" s="13">
        <f t="shared" si="2"/>
        <v>402.911</v>
      </c>
      <c r="N209" s="13">
        <f t="shared" si="3"/>
        <v>682.9</v>
      </c>
      <c r="O209" s="8" t="str">
        <f t="shared" si="4"/>
        <v>Pass</v>
      </c>
      <c r="P209" s="8" t="str">
        <f t="shared" si="5"/>
        <v>Dec</v>
      </c>
    </row>
    <row r="210" ht="14.25" customHeight="1">
      <c r="A210" s="10" t="s">
        <v>337</v>
      </c>
      <c r="B210" s="11">
        <v>45584.0</v>
      </c>
      <c r="C210" s="10" t="s">
        <v>89</v>
      </c>
      <c r="D210" s="10" t="s">
        <v>76</v>
      </c>
      <c r="E210" s="10" t="s">
        <v>67</v>
      </c>
      <c r="F210" s="10" t="s">
        <v>21</v>
      </c>
      <c r="G210" s="10">
        <v>35.0</v>
      </c>
      <c r="H210" s="12">
        <v>381.17</v>
      </c>
      <c r="I210" s="12">
        <v>13340.95</v>
      </c>
      <c r="J210" s="10" t="s">
        <v>57</v>
      </c>
      <c r="K210" s="10" t="str">
        <f t="shared" si="1"/>
        <v>Maria</v>
      </c>
      <c r="M210" s="13">
        <f t="shared" si="2"/>
        <v>449.7806</v>
      </c>
      <c r="N210" s="13">
        <f t="shared" si="3"/>
        <v>667.0475</v>
      </c>
      <c r="O210" s="8" t="str">
        <f t="shared" si="4"/>
        <v>Pass</v>
      </c>
      <c r="P210" s="8" t="str">
        <f t="shared" si="5"/>
        <v>Oct</v>
      </c>
    </row>
    <row r="211" ht="14.25" customHeight="1">
      <c r="A211" s="10" t="s">
        <v>338</v>
      </c>
      <c r="B211" s="11">
        <v>45405.0</v>
      </c>
      <c r="C211" s="10" t="s">
        <v>18</v>
      </c>
      <c r="D211" s="10" t="s">
        <v>137</v>
      </c>
      <c r="E211" s="10" t="s">
        <v>67</v>
      </c>
      <c r="F211" s="10" t="s">
        <v>23</v>
      </c>
      <c r="G211" s="10">
        <v>47.0</v>
      </c>
      <c r="H211" s="12">
        <v>279.3</v>
      </c>
      <c r="I211" s="12">
        <v>13127.1</v>
      </c>
      <c r="J211" s="10" t="s">
        <v>22</v>
      </c>
      <c r="K211" s="10" t="str">
        <f t="shared" si="1"/>
        <v>Tom</v>
      </c>
      <c r="M211" s="13">
        <f t="shared" si="2"/>
        <v>329.574</v>
      </c>
      <c r="N211" s="13">
        <f t="shared" si="3"/>
        <v>656.355</v>
      </c>
      <c r="O211" s="8" t="str">
        <f t="shared" si="4"/>
        <v>Pass</v>
      </c>
      <c r="P211" s="8" t="str">
        <f t="shared" si="5"/>
        <v>Apr</v>
      </c>
    </row>
    <row r="212" ht="14.25" customHeight="1">
      <c r="A212" s="10" t="s">
        <v>339</v>
      </c>
      <c r="B212" s="11">
        <v>45404.0</v>
      </c>
      <c r="C212" s="10" t="s">
        <v>18</v>
      </c>
      <c r="D212" s="10" t="s">
        <v>48</v>
      </c>
      <c r="E212" s="10" t="s">
        <v>67</v>
      </c>
      <c r="F212" s="10" t="s">
        <v>32</v>
      </c>
      <c r="G212" s="10">
        <v>34.0</v>
      </c>
      <c r="H212" s="12">
        <v>383.95</v>
      </c>
      <c r="I212" s="12">
        <v>13054.3</v>
      </c>
      <c r="J212" s="10" t="s">
        <v>42</v>
      </c>
      <c r="K212" s="10" t="str">
        <f t="shared" si="1"/>
        <v>John</v>
      </c>
      <c r="M212" s="13">
        <f t="shared" si="2"/>
        <v>453.061</v>
      </c>
      <c r="N212" s="13">
        <f t="shared" si="3"/>
        <v>652.715</v>
      </c>
      <c r="O212" s="8" t="str">
        <f t="shared" si="4"/>
        <v>Pass</v>
      </c>
      <c r="P212" s="8" t="str">
        <f t="shared" si="5"/>
        <v>Apr</v>
      </c>
    </row>
    <row r="213" ht="14.25" customHeight="1">
      <c r="A213" s="10" t="s">
        <v>340</v>
      </c>
      <c r="B213" s="11">
        <v>45637.0</v>
      </c>
      <c r="C213" s="10" t="s">
        <v>154</v>
      </c>
      <c r="D213" s="10" t="s">
        <v>286</v>
      </c>
      <c r="E213" s="10" t="s">
        <v>67</v>
      </c>
      <c r="F213" s="10" t="s">
        <v>32</v>
      </c>
      <c r="G213" s="10">
        <v>40.0</v>
      </c>
      <c r="H213" s="12">
        <v>316.83</v>
      </c>
      <c r="I213" s="12">
        <v>12673.2</v>
      </c>
      <c r="J213" s="10" t="s">
        <v>57</v>
      </c>
      <c r="K213" s="10" t="str">
        <f t="shared" si="1"/>
        <v>Maria</v>
      </c>
      <c r="M213" s="13">
        <f t="shared" si="2"/>
        <v>373.8594</v>
      </c>
      <c r="N213" s="13">
        <f t="shared" si="3"/>
        <v>633.66</v>
      </c>
      <c r="O213" s="8" t="str">
        <f t="shared" si="4"/>
        <v>Pass</v>
      </c>
      <c r="P213" s="8" t="str">
        <f t="shared" si="5"/>
        <v>Dec</v>
      </c>
    </row>
    <row r="214" ht="14.25" customHeight="1">
      <c r="A214" s="10" t="s">
        <v>341</v>
      </c>
      <c r="B214" s="11">
        <v>45332.0</v>
      </c>
      <c r="C214" s="10" t="s">
        <v>165</v>
      </c>
      <c r="D214" s="10" t="s">
        <v>229</v>
      </c>
      <c r="E214" s="10" t="s">
        <v>67</v>
      </c>
      <c r="F214" s="10" t="s">
        <v>23</v>
      </c>
      <c r="G214" s="10">
        <v>28.0</v>
      </c>
      <c r="H214" s="12">
        <v>437.35</v>
      </c>
      <c r="I214" s="12">
        <v>12245.8</v>
      </c>
      <c r="J214" s="10" t="s">
        <v>55</v>
      </c>
      <c r="K214" s="10" t="str">
        <f t="shared" si="1"/>
        <v>Sara</v>
      </c>
      <c r="M214" s="13">
        <f t="shared" si="2"/>
        <v>516.073</v>
      </c>
      <c r="N214" s="13">
        <f t="shared" si="3"/>
        <v>612.29</v>
      </c>
      <c r="O214" s="8" t="str">
        <f t="shared" si="4"/>
        <v>Pass</v>
      </c>
      <c r="P214" s="8" t="str">
        <f t="shared" si="5"/>
        <v>Feb</v>
      </c>
    </row>
    <row r="215" ht="14.25" customHeight="1">
      <c r="A215" s="10" t="s">
        <v>342</v>
      </c>
      <c r="B215" s="11">
        <v>45532.0</v>
      </c>
      <c r="C215" s="10" t="s">
        <v>285</v>
      </c>
      <c r="D215" s="10" t="s">
        <v>159</v>
      </c>
      <c r="E215" s="10" t="s">
        <v>67</v>
      </c>
      <c r="F215" s="10" t="s">
        <v>21</v>
      </c>
      <c r="G215" s="10">
        <v>27.0</v>
      </c>
      <c r="H215" s="12">
        <v>429.87</v>
      </c>
      <c r="I215" s="12">
        <v>11606.49</v>
      </c>
      <c r="J215" s="10" t="s">
        <v>57</v>
      </c>
      <c r="K215" s="10" t="str">
        <f t="shared" si="1"/>
        <v>Maria</v>
      </c>
      <c r="M215" s="13">
        <f t="shared" si="2"/>
        <v>507.2466</v>
      </c>
      <c r="N215" s="13">
        <f t="shared" si="3"/>
        <v>580.3245</v>
      </c>
      <c r="O215" s="8" t="str">
        <f t="shared" si="4"/>
        <v>Pass</v>
      </c>
      <c r="P215" s="8" t="str">
        <f t="shared" si="5"/>
        <v>Aug</v>
      </c>
    </row>
    <row r="216" ht="14.25" customHeight="1">
      <c r="A216" s="10" t="s">
        <v>343</v>
      </c>
      <c r="B216" s="11">
        <v>45571.0</v>
      </c>
      <c r="C216" s="10" t="s">
        <v>86</v>
      </c>
      <c r="D216" s="10" t="s">
        <v>186</v>
      </c>
      <c r="E216" s="10" t="s">
        <v>67</v>
      </c>
      <c r="F216" s="10" t="s">
        <v>23</v>
      </c>
      <c r="G216" s="10">
        <v>37.0</v>
      </c>
      <c r="H216" s="12">
        <v>302.2</v>
      </c>
      <c r="I216" s="12">
        <v>11181.4</v>
      </c>
      <c r="J216" s="10" t="s">
        <v>55</v>
      </c>
      <c r="K216" s="10" t="str">
        <f t="shared" si="1"/>
        <v>Sara</v>
      </c>
      <c r="M216" s="13">
        <f t="shared" si="2"/>
        <v>356.596</v>
      </c>
      <c r="N216" s="13">
        <f t="shared" si="3"/>
        <v>559.07</v>
      </c>
      <c r="O216" s="8" t="str">
        <f t="shared" si="4"/>
        <v>Pass</v>
      </c>
      <c r="P216" s="8" t="str">
        <f t="shared" si="5"/>
        <v>Oct</v>
      </c>
    </row>
    <row r="217" ht="14.25" customHeight="1">
      <c r="A217" s="10" t="s">
        <v>344</v>
      </c>
      <c r="B217" s="11">
        <v>45544.0</v>
      </c>
      <c r="C217" s="10" t="s">
        <v>95</v>
      </c>
      <c r="D217" s="10" t="s">
        <v>19</v>
      </c>
      <c r="E217" s="10" t="s">
        <v>67</v>
      </c>
      <c r="F217" s="10" t="s">
        <v>21</v>
      </c>
      <c r="G217" s="10">
        <v>22.0</v>
      </c>
      <c r="H217" s="12">
        <v>477.48</v>
      </c>
      <c r="I217" s="12">
        <v>10504.56</v>
      </c>
      <c r="J217" s="10" t="s">
        <v>22</v>
      </c>
      <c r="K217" s="10" t="str">
        <f t="shared" si="1"/>
        <v>Tom</v>
      </c>
      <c r="M217" s="13">
        <f t="shared" si="2"/>
        <v>563.4264</v>
      </c>
      <c r="N217" s="13">
        <f t="shared" si="3"/>
        <v>525.228</v>
      </c>
      <c r="O217" s="8" t="str">
        <f t="shared" si="4"/>
        <v>Pass</v>
      </c>
      <c r="P217" s="8" t="str">
        <f t="shared" si="5"/>
        <v>Sep</v>
      </c>
    </row>
    <row r="218" ht="14.25" customHeight="1">
      <c r="A218" s="10" t="s">
        <v>345</v>
      </c>
      <c r="B218" s="11">
        <v>45604.0</v>
      </c>
      <c r="C218" s="10" t="s">
        <v>215</v>
      </c>
      <c r="D218" s="10" t="s">
        <v>45</v>
      </c>
      <c r="E218" s="10" t="s">
        <v>67</v>
      </c>
      <c r="F218" s="10" t="s">
        <v>23</v>
      </c>
      <c r="G218" s="10">
        <v>21.0</v>
      </c>
      <c r="H218" s="12">
        <v>495.72</v>
      </c>
      <c r="I218" s="12">
        <v>10410.12</v>
      </c>
      <c r="J218" s="10" t="s">
        <v>27</v>
      </c>
      <c r="K218" s="10" t="str">
        <f t="shared" si="1"/>
        <v>Alex</v>
      </c>
      <c r="M218" s="13">
        <f t="shared" si="2"/>
        <v>584.9496</v>
      </c>
      <c r="N218" s="13">
        <f t="shared" si="3"/>
        <v>520.506</v>
      </c>
      <c r="O218" s="8" t="str">
        <f t="shared" si="4"/>
        <v>Pass</v>
      </c>
      <c r="P218" s="8" t="str">
        <f t="shared" si="5"/>
        <v>Nov</v>
      </c>
    </row>
    <row r="219" ht="14.25" customHeight="1">
      <c r="A219" s="10" t="s">
        <v>346</v>
      </c>
      <c r="B219" s="11">
        <v>45304.0</v>
      </c>
      <c r="C219" s="10" t="s">
        <v>119</v>
      </c>
      <c r="D219" s="10" t="s">
        <v>116</v>
      </c>
      <c r="E219" s="10" t="s">
        <v>67</v>
      </c>
      <c r="F219" s="10" t="s">
        <v>28</v>
      </c>
      <c r="G219" s="10">
        <v>21.0</v>
      </c>
      <c r="H219" s="12">
        <v>490.09</v>
      </c>
      <c r="I219" s="12">
        <v>10291.89</v>
      </c>
      <c r="J219" s="10" t="s">
        <v>42</v>
      </c>
      <c r="K219" s="10" t="str">
        <f t="shared" si="1"/>
        <v>John</v>
      </c>
      <c r="M219" s="13">
        <f t="shared" si="2"/>
        <v>578.3062</v>
      </c>
      <c r="N219" s="13">
        <f t="shared" si="3"/>
        <v>514.5945</v>
      </c>
      <c r="O219" s="8" t="str">
        <f t="shared" si="4"/>
        <v>Pass</v>
      </c>
      <c r="P219" s="8" t="str">
        <f t="shared" si="5"/>
        <v>Jan</v>
      </c>
    </row>
    <row r="220" ht="14.25" customHeight="1">
      <c r="A220" s="10" t="s">
        <v>347</v>
      </c>
      <c r="B220" s="11">
        <v>45305.0</v>
      </c>
      <c r="C220" s="10" t="s">
        <v>212</v>
      </c>
      <c r="D220" s="10" t="s">
        <v>183</v>
      </c>
      <c r="E220" s="10" t="s">
        <v>67</v>
      </c>
      <c r="F220" s="10" t="s">
        <v>23</v>
      </c>
      <c r="G220" s="10">
        <v>21.0</v>
      </c>
      <c r="H220" s="12">
        <v>489.98</v>
      </c>
      <c r="I220" s="12">
        <v>10289.58</v>
      </c>
      <c r="J220" s="10" t="s">
        <v>22</v>
      </c>
      <c r="K220" s="10" t="str">
        <f t="shared" si="1"/>
        <v>Tom</v>
      </c>
      <c r="M220" s="13">
        <f t="shared" si="2"/>
        <v>578.1764</v>
      </c>
      <c r="N220" s="13">
        <f t="shared" si="3"/>
        <v>514.479</v>
      </c>
      <c r="O220" s="8" t="str">
        <f t="shared" si="4"/>
        <v>Pass</v>
      </c>
      <c r="P220" s="8" t="str">
        <f t="shared" si="5"/>
        <v>Jan</v>
      </c>
    </row>
    <row r="221" ht="14.25" customHeight="1">
      <c r="A221" s="10" t="s">
        <v>348</v>
      </c>
      <c r="B221" s="11">
        <v>45438.0</v>
      </c>
      <c r="C221" s="10" t="s">
        <v>84</v>
      </c>
      <c r="D221" s="10" t="s">
        <v>179</v>
      </c>
      <c r="E221" s="10" t="s">
        <v>67</v>
      </c>
      <c r="F221" s="10" t="s">
        <v>32</v>
      </c>
      <c r="G221" s="10">
        <v>25.0</v>
      </c>
      <c r="H221" s="12">
        <v>371.41</v>
      </c>
      <c r="I221" s="12">
        <v>9285.25</v>
      </c>
      <c r="J221" s="10" t="s">
        <v>42</v>
      </c>
      <c r="K221" s="10" t="str">
        <f t="shared" si="1"/>
        <v>John</v>
      </c>
      <c r="M221" s="13">
        <f t="shared" si="2"/>
        <v>438.2638</v>
      </c>
      <c r="N221" s="13">
        <f t="shared" si="3"/>
        <v>464.2625</v>
      </c>
      <c r="O221" s="8" t="str">
        <f t="shared" si="4"/>
        <v>Pass</v>
      </c>
      <c r="P221" s="8" t="str">
        <f t="shared" si="5"/>
        <v>May</v>
      </c>
    </row>
    <row r="222" ht="14.25" customHeight="1">
      <c r="A222" s="10" t="s">
        <v>349</v>
      </c>
      <c r="B222" s="11">
        <v>45528.0</v>
      </c>
      <c r="C222" s="10" t="s">
        <v>92</v>
      </c>
      <c r="D222" s="10" t="s">
        <v>59</v>
      </c>
      <c r="E222" s="10" t="s">
        <v>67</v>
      </c>
      <c r="F222" s="10" t="s">
        <v>21</v>
      </c>
      <c r="G222" s="10">
        <v>37.0</v>
      </c>
      <c r="H222" s="12">
        <v>247.83</v>
      </c>
      <c r="I222" s="12">
        <v>9169.710000000001</v>
      </c>
      <c r="J222" s="10" t="s">
        <v>57</v>
      </c>
      <c r="K222" s="10" t="str">
        <f t="shared" si="1"/>
        <v>Maria</v>
      </c>
      <c r="M222" s="13">
        <f t="shared" si="2"/>
        <v>292.4394</v>
      </c>
      <c r="N222" s="13">
        <f t="shared" si="3"/>
        <v>458.4855</v>
      </c>
      <c r="O222" s="8" t="str">
        <f t="shared" si="4"/>
        <v>Pass</v>
      </c>
      <c r="P222" s="8" t="str">
        <f t="shared" si="5"/>
        <v>Aug</v>
      </c>
    </row>
    <row r="223" ht="14.25" customHeight="1">
      <c r="A223" s="10" t="s">
        <v>350</v>
      </c>
      <c r="B223" s="11">
        <v>45483.0</v>
      </c>
      <c r="C223" s="10" t="s">
        <v>89</v>
      </c>
      <c r="D223" s="10" t="s">
        <v>51</v>
      </c>
      <c r="E223" s="10" t="s">
        <v>67</v>
      </c>
      <c r="F223" s="10" t="s">
        <v>21</v>
      </c>
      <c r="G223" s="10">
        <v>22.0</v>
      </c>
      <c r="H223" s="12">
        <v>410.17</v>
      </c>
      <c r="I223" s="12">
        <v>9023.74</v>
      </c>
      <c r="J223" s="10" t="s">
        <v>22</v>
      </c>
      <c r="K223" s="10" t="str">
        <f t="shared" si="1"/>
        <v>Tom</v>
      </c>
      <c r="M223" s="13">
        <f t="shared" si="2"/>
        <v>484.0006</v>
      </c>
      <c r="N223" s="13">
        <f t="shared" si="3"/>
        <v>451.187</v>
      </c>
      <c r="O223" s="8" t="str">
        <f t="shared" si="4"/>
        <v>Pass</v>
      </c>
      <c r="P223" s="8" t="str">
        <f t="shared" si="5"/>
        <v>Jul</v>
      </c>
    </row>
    <row r="224" ht="14.25" customHeight="1">
      <c r="A224" s="10" t="s">
        <v>351</v>
      </c>
      <c r="B224" s="11">
        <v>45642.0</v>
      </c>
      <c r="C224" s="10" t="s">
        <v>106</v>
      </c>
      <c r="D224" s="10" t="s">
        <v>48</v>
      </c>
      <c r="E224" s="10" t="s">
        <v>67</v>
      </c>
      <c r="F224" s="10" t="s">
        <v>32</v>
      </c>
      <c r="G224" s="10">
        <v>41.0</v>
      </c>
      <c r="H224" s="12">
        <v>220.03</v>
      </c>
      <c r="I224" s="12">
        <v>9021.23</v>
      </c>
      <c r="J224" s="10" t="s">
        <v>22</v>
      </c>
      <c r="K224" s="10" t="str">
        <f t="shared" si="1"/>
        <v>Tom</v>
      </c>
      <c r="M224" s="13">
        <f t="shared" si="2"/>
        <v>259.6354</v>
      </c>
      <c r="N224" s="13">
        <f t="shared" si="3"/>
        <v>451.0615</v>
      </c>
      <c r="O224" s="8" t="str">
        <f t="shared" si="4"/>
        <v>Pass</v>
      </c>
      <c r="P224" s="8" t="str">
        <f t="shared" si="5"/>
        <v>Dec</v>
      </c>
    </row>
    <row r="225" ht="14.25" customHeight="1">
      <c r="A225" s="10" t="s">
        <v>352</v>
      </c>
      <c r="B225" s="11">
        <v>45609.0</v>
      </c>
      <c r="C225" s="10" t="s">
        <v>75</v>
      </c>
      <c r="D225" s="10" t="s">
        <v>183</v>
      </c>
      <c r="E225" s="10" t="s">
        <v>67</v>
      </c>
      <c r="F225" s="10" t="s">
        <v>32</v>
      </c>
      <c r="G225" s="10">
        <v>19.0</v>
      </c>
      <c r="H225" s="12">
        <v>463.56</v>
      </c>
      <c r="I225" s="12">
        <v>8807.64</v>
      </c>
      <c r="J225" s="10" t="s">
        <v>57</v>
      </c>
      <c r="K225" s="10" t="str">
        <f t="shared" si="1"/>
        <v>Maria</v>
      </c>
      <c r="M225" s="13">
        <f t="shared" si="2"/>
        <v>547.0008</v>
      </c>
      <c r="N225" s="13">
        <f t="shared" si="3"/>
        <v>440.382</v>
      </c>
      <c r="O225" s="8" t="str">
        <f t="shared" si="4"/>
        <v>Pass</v>
      </c>
      <c r="P225" s="8" t="str">
        <f t="shared" si="5"/>
        <v>Nov</v>
      </c>
    </row>
    <row r="226" ht="14.25" customHeight="1">
      <c r="A226" s="10" t="s">
        <v>353</v>
      </c>
      <c r="B226" s="11">
        <v>45633.0</v>
      </c>
      <c r="C226" s="10" t="s">
        <v>236</v>
      </c>
      <c r="D226" s="10" t="s">
        <v>179</v>
      </c>
      <c r="E226" s="10" t="s">
        <v>67</v>
      </c>
      <c r="F226" s="10" t="s">
        <v>23</v>
      </c>
      <c r="G226" s="10">
        <v>42.0</v>
      </c>
      <c r="H226" s="12">
        <v>208.08</v>
      </c>
      <c r="I226" s="12">
        <v>8739.36</v>
      </c>
      <c r="J226" s="10" t="s">
        <v>22</v>
      </c>
      <c r="K226" s="10" t="str">
        <f t="shared" si="1"/>
        <v>Tom</v>
      </c>
      <c r="M226" s="13">
        <f t="shared" si="2"/>
        <v>245.5344</v>
      </c>
      <c r="N226" s="13">
        <f t="shared" si="3"/>
        <v>436.968</v>
      </c>
      <c r="O226" s="8" t="str">
        <f t="shared" si="4"/>
        <v>Pass</v>
      </c>
      <c r="P226" s="8" t="str">
        <f t="shared" si="5"/>
        <v>Dec</v>
      </c>
    </row>
    <row r="227" ht="14.25" customHeight="1">
      <c r="A227" s="10" t="s">
        <v>354</v>
      </c>
      <c r="B227" s="11">
        <v>45479.0</v>
      </c>
      <c r="C227" s="10" t="s">
        <v>223</v>
      </c>
      <c r="D227" s="10" t="s">
        <v>163</v>
      </c>
      <c r="E227" s="10" t="s">
        <v>67</v>
      </c>
      <c r="F227" s="10" t="s">
        <v>21</v>
      </c>
      <c r="G227" s="10">
        <v>24.0</v>
      </c>
      <c r="H227" s="12">
        <v>340.56</v>
      </c>
      <c r="I227" s="12">
        <v>8173.440000000001</v>
      </c>
      <c r="J227" s="10" t="s">
        <v>27</v>
      </c>
      <c r="K227" s="10" t="str">
        <f t="shared" si="1"/>
        <v>Alex</v>
      </c>
      <c r="M227" s="13">
        <f t="shared" si="2"/>
        <v>401.8608</v>
      </c>
      <c r="N227" s="13">
        <f t="shared" si="3"/>
        <v>408.672</v>
      </c>
      <c r="O227" s="8" t="str">
        <f t="shared" si="4"/>
        <v>Pass</v>
      </c>
      <c r="P227" s="8" t="str">
        <f t="shared" si="5"/>
        <v>Jul</v>
      </c>
    </row>
    <row r="228" ht="14.25" customHeight="1">
      <c r="A228" s="10" t="s">
        <v>355</v>
      </c>
      <c r="B228" s="11">
        <v>45543.0</v>
      </c>
      <c r="C228" s="10" t="s">
        <v>188</v>
      </c>
      <c r="D228" s="10" t="s">
        <v>107</v>
      </c>
      <c r="E228" s="10" t="s">
        <v>67</v>
      </c>
      <c r="F228" s="10" t="s">
        <v>21</v>
      </c>
      <c r="G228" s="10">
        <v>32.0</v>
      </c>
      <c r="H228" s="12">
        <v>253.66</v>
      </c>
      <c r="I228" s="12">
        <v>8117.12</v>
      </c>
      <c r="J228" s="10" t="s">
        <v>57</v>
      </c>
      <c r="K228" s="10" t="str">
        <f t="shared" si="1"/>
        <v>Maria</v>
      </c>
      <c r="M228" s="13">
        <f t="shared" si="2"/>
        <v>299.3188</v>
      </c>
      <c r="N228" s="13">
        <f t="shared" si="3"/>
        <v>405.856</v>
      </c>
      <c r="O228" s="8" t="str">
        <f t="shared" si="4"/>
        <v>Pass</v>
      </c>
      <c r="P228" s="8" t="str">
        <f t="shared" si="5"/>
        <v>Sep</v>
      </c>
    </row>
    <row r="229" ht="14.25" customHeight="1">
      <c r="A229" s="10" t="s">
        <v>356</v>
      </c>
      <c r="B229" s="11">
        <v>45313.0</v>
      </c>
      <c r="C229" s="10" t="s">
        <v>109</v>
      </c>
      <c r="D229" s="10" t="s">
        <v>179</v>
      </c>
      <c r="E229" s="10" t="s">
        <v>67</v>
      </c>
      <c r="F229" s="10" t="s">
        <v>21</v>
      </c>
      <c r="G229" s="10">
        <v>32.0</v>
      </c>
      <c r="H229" s="12">
        <v>240.12</v>
      </c>
      <c r="I229" s="12">
        <v>7683.84</v>
      </c>
      <c r="J229" s="10" t="s">
        <v>42</v>
      </c>
      <c r="K229" s="10" t="str">
        <f t="shared" si="1"/>
        <v>John</v>
      </c>
      <c r="M229" s="13">
        <f t="shared" si="2"/>
        <v>283.3416</v>
      </c>
      <c r="N229" s="13">
        <f t="shared" si="3"/>
        <v>384.192</v>
      </c>
      <c r="O229" s="8" t="str">
        <f t="shared" si="4"/>
        <v>Pass</v>
      </c>
      <c r="P229" s="8" t="str">
        <f t="shared" si="5"/>
        <v>Jan</v>
      </c>
    </row>
    <row r="230" ht="14.25" customHeight="1">
      <c r="A230" s="10" t="s">
        <v>357</v>
      </c>
      <c r="B230" s="11">
        <v>45509.0</v>
      </c>
      <c r="C230" s="10" t="s">
        <v>126</v>
      </c>
      <c r="D230" s="10" t="s">
        <v>48</v>
      </c>
      <c r="E230" s="10" t="s">
        <v>67</v>
      </c>
      <c r="F230" s="10" t="s">
        <v>28</v>
      </c>
      <c r="G230" s="10">
        <v>27.0</v>
      </c>
      <c r="H230" s="12">
        <v>276.97</v>
      </c>
      <c r="I230" s="12">
        <v>7478.190000000001</v>
      </c>
      <c r="J230" s="10" t="s">
        <v>22</v>
      </c>
      <c r="K230" s="10" t="str">
        <f t="shared" si="1"/>
        <v>Tom</v>
      </c>
      <c r="M230" s="13">
        <f t="shared" si="2"/>
        <v>326.8246</v>
      </c>
      <c r="N230" s="13">
        <f t="shared" si="3"/>
        <v>373.9095</v>
      </c>
      <c r="O230" s="8" t="str">
        <f t="shared" si="4"/>
        <v>Pass</v>
      </c>
      <c r="P230" s="8" t="str">
        <f t="shared" si="5"/>
        <v>Aug</v>
      </c>
    </row>
    <row r="231" ht="14.25" customHeight="1">
      <c r="A231" s="10" t="s">
        <v>358</v>
      </c>
      <c r="B231" s="11">
        <v>45404.0</v>
      </c>
      <c r="C231" s="10" t="s">
        <v>223</v>
      </c>
      <c r="D231" s="10" t="s">
        <v>48</v>
      </c>
      <c r="E231" s="10" t="s">
        <v>67</v>
      </c>
      <c r="F231" s="10" t="s">
        <v>28</v>
      </c>
      <c r="G231" s="10">
        <v>31.0</v>
      </c>
      <c r="H231" s="12">
        <v>237.57</v>
      </c>
      <c r="I231" s="12">
        <v>7364.67</v>
      </c>
      <c r="J231" s="10" t="s">
        <v>55</v>
      </c>
      <c r="K231" s="10" t="str">
        <f t="shared" si="1"/>
        <v>Sara</v>
      </c>
      <c r="M231" s="13">
        <f t="shared" si="2"/>
        <v>280.3326</v>
      </c>
      <c r="N231" s="13">
        <f t="shared" si="3"/>
        <v>368.2335</v>
      </c>
      <c r="O231" s="8" t="str">
        <f t="shared" si="4"/>
        <v>Pass</v>
      </c>
      <c r="P231" s="8" t="str">
        <f t="shared" si="5"/>
        <v>Apr</v>
      </c>
    </row>
    <row r="232" ht="14.25" customHeight="1">
      <c r="A232" s="10" t="s">
        <v>359</v>
      </c>
      <c r="B232" s="11">
        <v>45394.0</v>
      </c>
      <c r="C232" s="10" t="s">
        <v>95</v>
      </c>
      <c r="D232" s="10" t="s">
        <v>93</v>
      </c>
      <c r="E232" s="10" t="s">
        <v>67</v>
      </c>
      <c r="F232" s="10" t="s">
        <v>28</v>
      </c>
      <c r="G232" s="10">
        <v>23.0</v>
      </c>
      <c r="H232" s="12">
        <v>319.27</v>
      </c>
      <c r="I232" s="12">
        <v>7343.209999999999</v>
      </c>
      <c r="J232" s="10" t="s">
        <v>55</v>
      </c>
      <c r="K232" s="10" t="str">
        <f t="shared" si="1"/>
        <v>Sara</v>
      </c>
      <c r="M232" s="13">
        <f t="shared" si="2"/>
        <v>376.7386</v>
      </c>
      <c r="N232" s="13">
        <f t="shared" si="3"/>
        <v>367.1605</v>
      </c>
      <c r="O232" s="8" t="str">
        <f t="shared" si="4"/>
        <v>Pass</v>
      </c>
      <c r="P232" s="8" t="str">
        <f t="shared" si="5"/>
        <v>Apr</v>
      </c>
    </row>
    <row r="233" ht="14.25" customHeight="1">
      <c r="A233" s="10" t="s">
        <v>360</v>
      </c>
      <c r="B233" s="11">
        <v>45560.0</v>
      </c>
      <c r="C233" s="10" t="s">
        <v>71</v>
      </c>
      <c r="D233" s="10" t="s">
        <v>48</v>
      </c>
      <c r="E233" s="10" t="s">
        <v>67</v>
      </c>
      <c r="F233" s="10" t="s">
        <v>32</v>
      </c>
      <c r="G233" s="10">
        <v>17.0</v>
      </c>
      <c r="H233" s="12">
        <v>425.1</v>
      </c>
      <c r="I233" s="12">
        <v>7226.700000000001</v>
      </c>
      <c r="J233" s="10" t="s">
        <v>22</v>
      </c>
      <c r="K233" s="10" t="str">
        <f t="shared" si="1"/>
        <v>Tom</v>
      </c>
      <c r="M233" s="13">
        <f t="shared" si="2"/>
        <v>501.618</v>
      </c>
      <c r="N233" s="13">
        <f t="shared" si="3"/>
        <v>361.335</v>
      </c>
      <c r="O233" s="8" t="str">
        <f t="shared" si="4"/>
        <v>Pass</v>
      </c>
      <c r="P233" s="8" t="str">
        <f t="shared" si="5"/>
        <v>Sep</v>
      </c>
    </row>
    <row r="234" ht="14.25" customHeight="1">
      <c r="A234" s="10" t="s">
        <v>361</v>
      </c>
      <c r="B234" s="11">
        <v>45349.0</v>
      </c>
      <c r="C234" s="10" t="s">
        <v>362</v>
      </c>
      <c r="D234" s="10" t="s">
        <v>179</v>
      </c>
      <c r="E234" s="10" t="s">
        <v>67</v>
      </c>
      <c r="F234" s="10" t="s">
        <v>28</v>
      </c>
      <c r="G234" s="10">
        <v>31.0</v>
      </c>
      <c r="H234" s="12">
        <v>230.56</v>
      </c>
      <c r="I234" s="12">
        <v>7147.36</v>
      </c>
      <c r="J234" s="10" t="s">
        <v>22</v>
      </c>
      <c r="K234" s="10" t="str">
        <f t="shared" si="1"/>
        <v>Tom</v>
      </c>
      <c r="M234" s="13">
        <f t="shared" si="2"/>
        <v>272.0608</v>
      </c>
      <c r="N234" s="13">
        <f t="shared" si="3"/>
        <v>357.368</v>
      </c>
      <c r="O234" s="8" t="str">
        <f t="shared" si="4"/>
        <v>Pass</v>
      </c>
      <c r="P234" s="8" t="str">
        <f t="shared" si="5"/>
        <v>Feb</v>
      </c>
    </row>
    <row r="235" ht="14.25" customHeight="1">
      <c r="A235" s="10" t="s">
        <v>363</v>
      </c>
      <c r="B235" s="11">
        <v>45529.0</v>
      </c>
      <c r="C235" s="10" t="s">
        <v>209</v>
      </c>
      <c r="D235" s="10" t="s">
        <v>129</v>
      </c>
      <c r="E235" s="10" t="s">
        <v>67</v>
      </c>
      <c r="F235" s="10" t="s">
        <v>23</v>
      </c>
      <c r="G235" s="10">
        <v>30.0</v>
      </c>
      <c r="H235" s="12">
        <v>230.73</v>
      </c>
      <c r="I235" s="12">
        <v>6921.9</v>
      </c>
      <c r="J235" s="10" t="s">
        <v>55</v>
      </c>
      <c r="K235" s="10" t="str">
        <f t="shared" si="1"/>
        <v>Sara</v>
      </c>
      <c r="M235" s="13">
        <f t="shared" si="2"/>
        <v>272.2614</v>
      </c>
      <c r="N235" s="13">
        <f t="shared" si="3"/>
        <v>346.095</v>
      </c>
      <c r="O235" s="8" t="str">
        <f t="shared" si="4"/>
        <v>Pass</v>
      </c>
      <c r="P235" s="8" t="str">
        <f t="shared" si="5"/>
        <v>Aug</v>
      </c>
    </row>
    <row r="236" ht="14.25" customHeight="1">
      <c r="A236" s="10" t="s">
        <v>364</v>
      </c>
      <c r="B236" s="11">
        <v>45385.0</v>
      </c>
      <c r="C236" s="10" t="s">
        <v>119</v>
      </c>
      <c r="D236" s="10" t="s">
        <v>137</v>
      </c>
      <c r="E236" s="10" t="s">
        <v>67</v>
      </c>
      <c r="F236" s="10" t="s">
        <v>28</v>
      </c>
      <c r="G236" s="10">
        <v>20.0</v>
      </c>
      <c r="H236" s="12">
        <v>341.92</v>
      </c>
      <c r="I236" s="12">
        <v>6838.400000000001</v>
      </c>
      <c r="J236" s="10" t="s">
        <v>42</v>
      </c>
      <c r="K236" s="10" t="str">
        <f t="shared" si="1"/>
        <v>John</v>
      </c>
      <c r="M236" s="13">
        <f t="shared" si="2"/>
        <v>403.4656</v>
      </c>
      <c r="N236" s="13">
        <f t="shared" si="3"/>
        <v>341.92</v>
      </c>
      <c r="O236" s="8" t="str">
        <f t="shared" si="4"/>
        <v>Pass</v>
      </c>
      <c r="P236" s="8" t="str">
        <f t="shared" si="5"/>
        <v>Apr</v>
      </c>
    </row>
    <row r="237" ht="14.25" customHeight="1">
      <c r="A237" s="10" t="s">
        <v>365</v>
      </c>
      <c r="B237" s="11">
        <v>45637.0</v>
      </c>
      <c r="C237" s="10" t="s">
        <v>209</v>
      </c>
      <c r="D237" s="10" t="s">
        <v>146</v>
      </c>
      <c r="E237" s="10" t="s">
        <v>67</v>
      </c>
      <c r="F237" s="10" t="s">
        <v>32</v>
      </c>
      <c r="G237" s="10">
        <v>36.0</v>
      </c>
      <c r="H237" s="12">
        <v>188.21</v>
      </c>
      <c r="I237" s="12">
        <v>6775.56</v>
      </c>
      <c r="J237" s="10" t="s">
        <v>55</v>
      </c>
      <c r="K237" s="10" t="str">
        <f t="shared" si="1"/>
        <v>Sara</v>
      </c>
      <c r="M237" s="13">
        <f t="shared" si="2"/>
        <v>222.0878</v>
      </c>
      <c r="N237" s="13">
        <f t="shared" si="3"/>
        <v>338.778</v>
      </c>
      <c r="O237" s="8" t="str">
        <f t="shared" si="4"/>
        <v>Pass</v>
      </c>
      <c r="P237" s="8" t="str">
        <f t="shared" si="5"/>
        <v>Dec</v>
      </c>
    </row>
    <row r="238" ht="14.25" customHeight="1">
      <c r="A238" s="10" t="s">
        <v>366</v>
      </c>
      <c r="B238" s="11">
        <v>45643.0</v>
      </c>
      <c r="C238" s="10" t="s">
        <v>202</v>
      </c>
      <c r="D238" s="10" t="s">
        <v>331</v>
      </c>
      <c r="E238" s="10" t="s">
        <v>67</v>
      </c>
      <c r="F238" s="10" t="s">
        <v>23</v>
      </c>
      <c r="G238" s="10">
        <v>43.0</v>
      </c>
      <c r="H238" s="12">
        <v>139.02</v>
      </c>
      <c r="I238" s="12">
        <v>5977.860000000001</v>
      </c>
      <c r="J238" s="10" t="s">
        <v>57</v>
      </c>
      <c r="K238" s="10" t="str">
        <f t="shared" si="1"/>
        <v>Maria</v>
      </c>
      <c r="M238" s="13">
        <f t="shared" si="2"/>
        <v>164.0436</v>
      </c>
      <c r="N238" s="13">
        <f t="shared" si="3"/>
        <v>298.893</v>
      </c>
      <c r="O238" s="8" t="str">
        <f t="shared" si="4"/>
        <v>Pass</v>
      </c>
      <c r="P238" s="8" t="str">
        <f t="shared" si="5"/>
        <v>Dec</v>
      </c>
    </row>
    <row r="239" ht="14.25" customHeight="1">
      <c r="A239" s="10" t="s">
        <v>367</v>
      </c>
      <c r="B239" s="11">
        <v>45479.0</v>
      </c>
      <c r="C239" s="10" t="s">
        <v>79</v>
      </c>
      <c r="D239" s="10" t="s">
        <v>54</v>
      </c>
      <c r="E239" s="10" t="s">
        <v>67</v>
      </c>
      <c r="F239" s="10" t="s">
        <v>21</v>
      </c>
      <c r="G239" s="10">
        <v>32.0</v>
      </c>
      <c r="H239" s="12">
        <v>176.49</v>
      </c>
      <c r="I239" s="12">
        <v>5647.68</v>
      </c>
      <c r="J239" s="10" t="s">
        <v>27</v>
      </c>
      <c r="K239" s="10" t="str">
        <f t="shared" si="1"/>
        <v>Alex</v>
      </c>
      <c r="M239" s="13">
        <f t="shared" si="2"/>
        <v>208.2582</v>
      </c>
      <c r="N239" s="13">
        <f t="shared" si="3"/>
        <v>282.384</v>
      </c>
      <c r="O239" s="8" t="str">
        <f t="shared" si="4"/>
        <v>Pass</v>
      </c>
      <c r="P239" s="8" t="str">
        <f t="shared" si="5"/>
        <v>Jul</v>
      </c>
    </row>
    <row r="240" ht="14.25" customHeight="1">
      <c r="A240" s="10" t="s">
        <v>368</v>
      </c>
      <c r="B240" s="11">
        <v>45463.0</v>
      </c>
      <c r="C240" s="10" t="s">
        <v>18</v>
      </c>
      <c r="D240" s="10" t="s">
        <v>48</v>
      </c>
      <c r="E240" s="10" t="s">
        <v>67</v>
      </c>
      <c r="F240" s="10" t="s">
        <v>28</v>
      </c>
      <c r="G240" s="10">
        <v>42.0</v>
      </c>
      <c r="H240" s="12">
        <v>134.45</v>
      </c>
      <c r="I240" s="12">
        <v>5646.9</v>
      </c>
      <c r="J240" s="10" t="s">
        <v>27</v>
      </c>
      <c r="K240" s="10" t="str">
        <f t="shared" si="1"/>
        <v>Alex</v>
      </c>
      <c r="M240" s="13">
        <f t="shared" si="2"/>
        <v>158.651</v>
      </c>
      <c r="N240" s="13">
        <f t="shared" si="3"/>
        <v>282.345</v>
      </c>
      <c r="O240" s="8" t="str">
        <f t="shared" si="4"/>
        <v>Pass</v>
      </c>
      <c r="P240" s="8" t="str">
        <f t="shared" si="5"/>
        <v>Jun</v>
      </c>
    </row>
    <row r="241" ht="14.25" customHeight="1">
      <c r="A241" s="10" t="s">
        <v>369</v>
      </c>
      <c r="B241" s="11">
        <v>45565.0</v>
      </c>
      <c r="C241" s="10" t="s">
        <v>212</v>
      </c>
      <c r="D241" s="10" t="s">
        <v>48</v>
      </c>
      <c r="E241" s="10" t="s">
        <v>67</v>
      </c>
      <c r="F241" s="10" t="s">
        <v>21</v>
      </c>
      <c r="G241" s="10">
        <v>14.0</v>
      </c>
      <c r="H241" s="12">
        <v>395.98</v>
      </c>
      <c r="I241" s="12">
        <v>5543.72</v>
      </c>
      <c r="J241" s="10" t="s">
        <v>42</v>
      </c>
      <c r="K241" s="10" t="str">
        <f t="shared" si="1"/>
        <v>John</v>
      </c>
      <c r="M241" s="13">
        <f t="shared" si="2"/>
        <v>467.2564</v>
      </c>
      <c r="N241" s="13">
        <f t="shared" si="3"/>
        <v>277.186</v>
      </c>
      <c r="O241" s="8" t="str">
        <f t="shared" si="4"/>
        <v>Pass</v>
      </c>
      <c r="P241" s="8" t="str">
        <f t="shared" si="5"/>
        <v>Sep</v>
      </c>
    </row>
    <row r="242" ht="14.25" customHeight="1">
      <c r="A242" s="10" t="s">
        <v>370</v>
      </c>
      <c r="B242" s="11">
        <v>45372.0</v>
      </c>
      <c r="C242" s="10" t="s">
        <v>212</v>
      </c>
      <c r="D242" s="10" t="s">
        <v>146</v>
      </c>
      <c r="E242" s="10" t="s">
        <v>67</v>
      </c>
      <c r="F242" s="10" t="s">
        <v>32</v>
      </c>
      <c r="G242" s="10">
        <v>19.0</v>
      </c>
      <c r="H242" s="12">
        <v>280.73</v>
      </c>
      <c r="I242" s="12">
        <v>5333.870000000001</v>
      </c>
      <c r="J242" s="10" t="s">
        <v>42</v>
      </c>
      <c r="K242" s="10" t="str">
        <f t="shared" si="1"/>
        <v>John</v>
      </c>
      <c r="M242" s="13">
        <f t="shared" si="2"/>
        <v>331.2614</v>
      </c>
      <c r="N242" s="13">
        <f t="shared" si="3"/>
        <v>266.6935</v>
      </c>
      <c r="O242" s="8" t="str">
        <f t="shared" si="4"/>
        <v>Pass</v>
      </c>
      <c r="P242" s="8" t="str">
        <f t="shared" si="5"/>
        <v>Mar</v>
      </c>
    </row>
    <row r="243" ht="14.25" customHeight="1">
      <c r="A243" s="10" t="s">
        <v>371</v>
      </c>
      <c r="B243" s="11">
        <v>45342.0</v>
      </c>
      <c r="C243" s="10" t="s">
        <v>126</v>
      </c>
      <c r="D243" s="10" t="s">
        <v>148</v>
      </c>
      <c r="E243" s="10" t="s">
        <v>67</v>
      </c>
      <c r="F243" s="10" t="s">
        <v>32</v>
      </c>
      <c r="G243" s="10">
        <v>12.0</v>
      </c>
      <c r="H243" s="12">
        <v>427.4</v>
      </c>
      <c r="I243" s="12">
        <v>5128.799999999999</v>
      </c>
      <c r="J243" s="10" t="s">
        <v>57</v>
      </c>
      <c r="K243" s="10" t="str">
        <f t="shared" si="1"/>
        <v>Maria</v>
      </c>
      <c r="M243" s="13">
        <f t="shared" si="2"/>
        <v>504.332</v>
      </c>
      <c r="N243" s="13">
        <f t="shared" si="3"/>
        <v>256.44</v>
      </c>
      <c r="O243" s="8" t="str">
        <f t="shared" si="4"/>
        <v>Pass</v>
      </c>
      <c r="P243" s="8" t="str">
        <f t="shared" si="5"/>
        <v>Feb</v>
      </c>
    </row>
    <row r="244" ht="14.25" customHeight="1">
      <c r="A244" s="10" t="s">
        <v>372</v>
      </c>
      <c r="B244" s="11">
        <v>45386.0</v>
      </c>
      <c r="C244" s="10" t="s">
        <v>223</v>
      </c>
      <c r="D244" s="10" t="s">
        <v>163</v>
      </c>
      <c r="E244" s="10" t="s">
        <v>67</v>
      </c>
      <c r="F244" s="10" t="s">
        <v>28</v>
      </c>
      <c r="G244" s="10">
        <v>15.0</v>
      </c>
      <c r="H244" s="12">
        <v>338.76</v>
      </c>
      <c r="I244" s="12">
        <v>5081.4</v>
      </c>
      <c r="J244" s="10" t="s">
        <v>55</v>
      </c>
      <c r="K244" s="10" t="str">
        <f t="shared" si="1"/>
        <v>Sara</v>
      </c>
      <c r="M244" s="13">
        <f t="shared" si="2"/>
        <v>399.7368</v>
      </c>
      <c r="N244" s="13">
        <f t="shared" si="3"/>
        <v>254.07</v>
      </c>
      <c r="O244" s="8" t="str">
        <f t="shared" si="4"/>
        <v>Pass</v>
      </c>
      <c r="P244" s="8" t="str">
        <f t="shared" si="5"/>
        <v>Apr</v>
      </c>
    </row>
    <row r="245" ht="14.25" customHeight="1">
      <c r="A245" s="10" t="s">
        <v>373</v>
      </c>
      <c r="B245" s="11">
        <v>45538.0</v>
      </c>
      <c r="C245" s="10" t="s">
        <v>44</v>
      </c>
      <c r="D245" s="10" t="s">
        <v>31</v>
      </c>
      <c r="E245" s="10" t="s">
        <v>67</v>
      </c>
      <c r="F245" s="10" t="s">
        <v>23</v>
      </c>
      <c r="G245" s="10">
        <v>23.0</v>
      </c>
      <c r="H245" s="12">
        <v>196.99</v>
      </c>
      <c r="I245" s="12">
        <v>4530.77</v>
      </c>
      <c r="J245" s="10" t="s">
        <v>27</v>
      </c>
      <c r="K245" s="10" t="str">
        <f t="shared" si="1"/>
        <v>Alex</v>
      </c>
      <c r="M245" s="13">
        <f t="shared" si="2"/>
        <v>232.4482</v>
      </c>
      <c r="N245" s="13">
        <f t="shared" si="3"/>
        <v>226.5385</v>
      </c>
      <c r="O245" s="8" t="str">
        <f t="shared" si="4"/>
        <v>Pass</v>
      </c>
      <c r="P245" s="8" t="str">
        <f t="shared" si="5"/>
        <v>Sep</v>
      </c>
    </row>
    <row r="246" ht="14.25" customHeight="1">
      <c r="A246" s="10" t="s">
        <v>374</v>
      </c>
      <c r="B246" s="11">
        <v>45545.0</v>
      </c>
      <c r="C246" s="10" t="s">
        <v>102</v>
      </c>
      <c r="D246" s="10" t="s">
        <v>48</v>
      </c>
      <c r="E246" s="10" t="s">
        <v>67</v>
      </c>
      <c r="F246" s="10" t="s">
        <v>23</v>
      </c>
      <c r="G246" s="10">
        <v>11.0</v>
      </c>
      <c r="H246" s="12">
        <v>410.21</v>
      </c>
      <c r="I246" s="12">
        <v>4512.309999999999</v>
      </c>
      <c r="J246" s="10" t="s">
        <v>57</v>
      </c>
      <c r="K246" s="10" t="str">
        <f t="shared" si="1"/>
        <v>Maria</v>
      </c>
      <c r="M246" s="13">
        <f t="shared" si="2"/>
        <v>484.0478</v>
      </c>
      <c r="N246" s="13">
        <f t="shared" si="3"/>
        <v>225.6155</v>
      </c>
      <c r="O246" s="8" t="str">
        <f t="shared" si="4"/>
        <v>Pass</v>
      </c>
      <c r="P246" s="8" t="str">
        <f t="shared" si="5"/>
        <v>Sep</v>
      </c>
    </row>
    <row r="247" ht="14.25" customHeight="1">
      <c r="A247" s="10" t="s">
        <v>375</v>
      </c>
      <c r="B247" s="11">
        <v>45335.0</v>
      </c>
      <c r="C247" s="10" t="s">
        <v>25</v>
      </c>
      <c r="D247" s="10" t="s">
        <v>213</v>
      </c>
      <c r="E247" s="10" t="s">
        <v>67</v>
      </c>
      <c r="F247" s="10" t="s">
        <v>23</v>
      </c>
      <c r="G247" s="10">
        <v>16.0</v>
      </c>
      <c r="H247" s="12">
        <v>278.93</v>
      </c>
      <c r="I247" s="12">
        <v>4462.88</v>
      </c>
      <c r="J247" s="10" t="s">
        <v>57</v>
      </c>
      <c r="K247" s="10" t="str">
        <f t="shared" si="1"/>
        <v>Maria</v>
      </c>
      <c r="M247" s="13">
        <f t="shared" si="2"/>
        <v>329.1374</v>
      </c>
      <c r="N247" s="13">
        <f t="shared" si="3"/>
        <v>223.144</v>
      </c>
      <c r="O247" s="8" t="str">
        <f t="shared" si="4"/>
        <v>Pass</v>
      </c>
      <c r="P247" s="8" t="str">
        <f t="shared" si="5"/>
        <v>Feb</v>
      </c>
    </row>
    <row r="248" ht="14.25" customHeight="1">
      <c r="A248" s="10" t="s">
        <v>376</v>
      </c>
      <c r="B248" s="11">
        <v>45568.0</v>
      </c>
      <c r="C248" s="10" t="s">
        <v>75</v>
      </c>
      <c r="D248" s="10" t="s">
        <v>377</v>
      </c>
      <c r="E248" s="10" t="s">
        <v>67</v>
      </c>
      <c r="F248" s="10" t="s">
        <v>21</v>
      </c>
      <c r="G248" s="10">
        <v>21.0</v>
      </c>
      <c r="H248" s="12">
        <v>209.42</v>
      </c>
      <c r="I248" s="12">
        <v>4397.82</v>
      </c>
      <c r="J248" s="10" t="s">
        <v>42</v>
      </c>
      <c r="K248" s="10" t="str">
        <f t="shared" si="1"/>
        <v>John</v>
      </c>
      <c r="M248" s="13">
        <f t="shared" si="2"/>
        <v>247.1156</v>
      </c>
      <c r="N248" s="13">
        <f t="shared" si="3"/>
        <v>219.891</v>
      </c>
      <c r="O248" s="8" t="str">
        <f t="shared" si="4"/>
        <v>Pass</v>
      </c>
      <c r="P248" s="8" t="str">
        <f t="shared" si="5"/>
        <v>Oct</v>
      </c>
    </row>
    <row r="249" ht="14.25" customHeight="1">
      <c r="A249" s="10" t="s">
        <v>378</v>
      </c>
      <c r="B249" s="11">
        <v>45538.0</v>
      </c>
      <c r="C249" s="10" t="s">
        <v>40</v>
      </c>
      <c r="D249" s="10" t="s">
        <v>161</v>
      </c>
      <c r="E249" s="10" t="s">
        <v>67</v>
      </c>
      <c r="F249" s="10" t="s">
        <v>32</v>
      </c>
      <c r="G249" s="10">
        <v>18.0</v>
      </c>
      <c r="H249" s="12">
        <v>244.16</v>
      </c>
      <c r="I249" s="12">
        <v>4394.88</v>
      </c>
      <c r="J249" s="10" t="s">
        <v>57</v>
      </c>
      <c r="K249" s="10" t="str">
        <f t="shared" si="1"/>
        <v>Maria</v>
      </c>
      <c r="M249" s="13">
        <f t="shared" si="2"/>
        <v>288.1088</v>
      </c>
      <c r="N249" s="13">
        <f t="shared" si="3"/>
        <v>219.744</v>
      </c>
      <c r="O249" s="8" t="str">
        <f t="shared" si="4"/>
        <v>Pass</v>
      </c>
      <c r="P249" s="8" t="str">
        <f t="shared" si="5"/>
        <v>Sep</v>
      </c>
    </row>
    <row r="250" ht="14.25" customHeight="1">
      <c r="A250" s="10" t="s">
        <v>379</v>
      </c>
      <c r="B250" s="11">
        <v>45513.0</v>
      </c>
      <c r="C250" s="10" t="s">
        <v>119</v>
      </c>
      <c r="D250" s="10" t="s">
        <v>186</v>
      </c>
      <c r="E250" s="10" t="s">
        <v>67</v>
      </c>
      <c r="F250" s="10" t="s">
        <v>28</v>
      </c>
      <c r="G250" s="10">
        <v>39.0</v>
      </c>
      <c r="H250" s="12">
        <v>111.58</v>
      </c>
      <c r="I250" s="12">
        <v>4351.62</v>
      </c>
      <c r="J250" s="10" t="s">
        <v>57</v>
      </c>
      <c r="K250" s="10" t="str">
        <f t="shared" si="1"/>
        <v>Maria</v>
      </c>
      <c r="M250" s="13">
        <f t="shared" si="2"/>
        <v>131.6644</v>
      </c>
      <c r="N250" s="13">
        <f t="shared" si="3"/>
        <v>217.581</v>
      </c>
      <c r="O250" s="8" t="str">
        <f t="shared" si="4"/>
        <v>Pass</v>
      </c>
      <c r="P250" s="8" t="str">
        <f t="shared" si="5"/>
        <v>Aug</v>
      </c>
    </row>
    <row r="251" ht="14.25" customHeight="1">
      <c r="A251" s="10" t="s">
        <v>380</v>
      </c>
      <c r="B251" s="11">
        <v>45518.0</v>
      </c>
      <c r="C251" s="10" t="s">
        <v>84</v>
      </c>
      <c r="D251" s="10" t="s">
        <v>116</v>
      </c>
      <c r="E251" s="10" t="s">
        <v>67</v>
      </c>
      <c r="F251" s="10" t="s">
        <v>23</v>
      </c>
      <c r="G251" s="10">
        <v>16.0</v>
      </c>
      <c r="H251" s="12">
        <v>264.89</v>
      </c>
      <c r="I251" s="12">
        <v>4238.24</v>
      </c>
      <c r="J251" s="10" t="s">
        <v>22</v>
      </c>
      <c r="K251" s="10" t="str">
        <f t="shared" si="1"/>
        <v>Tom</v>
      </c>
      <c r="M251" s="13">
        <f t="shared" si="2"/>
        <v>312.5702</v>
      </c>
      <c r="N251" s="13">
        <f t="shared" si="3"/>
        <v>211.912</v>
      </c>
      <c r="O251" s="8" t="str">
        <f t="shared" si="4"/>
        <v>Pass</v>
      </c>
      <c r="P251" s="8" t="str">
        <f t="shared" si="5"/>
        <v>Aug</v>
      </c>
    </row>
    <row r="252" ht="14.25" customHeight="1">
      <c r="A252" s="10" t="s">
        <v>381</v>
      </c>
      <c r="B252" s="11">
        <v>45607.0</v>
      </c>
      <c r="C252" s="10" t="s">
        <v>65</v>
      </c>
      <c r="D252" s="10" t="s">
        <v>93</v>
      </c>
      <c r="E252" s="10" t="s">
        <v>67</v>
      </c>
      <c r="F252" s="10" t="s">
        <v>32</v>
      </c>
      <c r="G252" s="10">
        <v>10.0</v>
      </c>
      <c r="H252" s="12">
        <v>416.22</v>
      </c>
      <c r="I252" s="12">
        <v>4162.200000000001</v>
      </c>
      <c r="J252" s="10" t="s">
        <v>27</v>
      </c>
      <c r="K252" s="10" t="str">
        <f t="shared" si="1"/>
        <v>Alex</v>
      </c>
      <c r="M252" s="13">
        <f t="shared" si="2"/>
        <v>491.1396</v>
      </c>
      <c r="N252" s="13">
        <f t="shared" si="3"/>
        <v>208.11</v>
      </c>
      <c r="O252" s="8" t="str">
        <f t="shared" si="4"/>
        <v>Fail</v>
      </c>
      <c r="P252" s="8" t="str">
        <f t="shared" si="5"/>
        <v>Nov</v>
      </c>
    </row>
    <row r="253" ht="14.25" customHeight="1">
      <c r="A253" s="10" t="s">
        <v>382</v>
      </c>
      <c r="B253" s="11">
        <v>45418.0</v>
      </c>
      <c r="C253" s="10" t="s">
        <v>75</v>
      </c>
      <c r="D253" s="10" t="s">
        <v>54</v>
      </c>
      <c r="E253" s="10" t="s">
        <v>67</v>
      </c>
      <c r="F253" s="10" t="s">
        <v>21</v>
      </c>
      <c r="G253" s="10">
        <v>19.0</v>
      </c>
      <c r="H253" s="12">
        <v>203.76</v>
      </c>
      <c r="I253" s="12">
        <v>3871.44</v>
      </c>
      <c r="J253" s="10" t="s">
        <v>22</v>
      </c>
      <c r="K253" s="10" t="str">
        <f t="shared" si="1"/>
        <v>Tom</v>
      </c>
      <c r="M253" s="13">
        <f t="shared" si="2"/>
        <v>240.4368</v>
      </c>
      <c r="N253" s="13">
        <f t="shared" si="3"/>
        <v>193.572</v>
      </c>
      <c r="O253" s="8" t="str">
        <f t="shared" si="4"/>
        <v>Pass</v>
      </c>
      <c r="P253" s="8" t="str">
        <f t="shared" si="5"/>
        <v>May</v>
      </c>
    </row>
    <row r="254" ht="14.25" customHeight="1">
      <c r="A254" s="10" t="s">
        <v>383</v>
      </c>
      <c r="B254" s="11">
        <v>45551.0</v>
      </c>
      <c r="C254" s="10" t="s">
        <v>53</v>
      </c>
      <c r="D254" s="10" t="s">
        <v>107</v>
      </c>
      <c r="E254" s="10" t="s">
        <v>67</v>
      </c>
      <c r="F254" s="10" t="s">
        <v>23</v>
      </c>
      <c r="G254" s="10">
        <v>31.0</v>
      </c>
      <c r="H254" s="12">
        <v>121.43</v>
      </c>
      <c r="I254" s="12">
        <v>3764.33</v>
      </c>
      <c r="J254" s="10" t="s">
        <v>27</v>
      </c>
      <c r="K254" s="10" t="str">
        <f t="shared" si="1"/>
        <v>Alex</v>
      </c>
      <c r="M254" s="13">
        <f t="shared" si="2"/>
        <v>143.2874</v>
      </c>
      <c r="N254" s="13">
        <f t="shared" si="3"/>
        <v>188.2165</v>
      </c>
      <c r="O254" s="8" t="str">
        <f t="shared" si="4"/>
        <v>Pass</v>
      </c>
      <c r="P254" s="8" t="str">
        <f t="shared" si="5"/>
        <v>Sep</v>
      </c>
    </row>
    <row r="255" ht="14.25" customHeight="1">
      <c r="A255" s="10" t="s">
        <v>384</v>
      </c>
      <c r="B255" s="11">
        <v>45543.0</v>
      </c>
      <c r="C255" s="10" t="s">
        <v>71</v>
      </c>
      <c r="D255" s="10" t="s">
        <v>96</v>
      </c>
      <c r="E255" s="10" t="s">
        <v>67</v>
      </c>
      <c r="F255" s="10" t="s">
        <v>28</v>
      </c>
      <c r="G255" s="10">
        <v>15.0</v>
      </c>
      <c r="H255" s="12">
        <v>230.42</v>
      </c>
      <c r="I255" s="12">
        <v>3456.3</v>
      </c>
      <c r="J255" s="10" t="s">
        <v>55</v>
      </c>
      <c r="K255" s="10" t="str">
        <f t="shared" si="1"/>
        <v>Sara</v>
      </c>
      <c r="M255" s="13">
        <f t="shared" si="2"/>
        <v>271.8956</v>
      </c>
      <c r="N255" s="13">
        <f t="shared" si="3"/>
        <v>172.815</v>
      </c>
      <c r="O255" s="8" t="str">
        <f t="shared" si="4"/>
        <v>Pass</v>
      </c>
      <c r="P255" s="8" t="str">
        <f t="shared" si="5"/>
        <v>Sep</v>
      </c>
    </row>
    <row r="256" ht="14.25" customHeight="1">
      <c r="A256" s="10" t="s">
        <v>385</v>
      </c>
      <c r="B256" s="11">
        <v>45522.0</v>
      </c>
      <c r="C256" s="10" t="s">
        <v>236</v>
      </c>
      <c r="D256" s="10" t="s">
        <v>238</v>
      </c>
      <c r="E256" s="10" t="s">
        <v>67</v>
      </c>
      <c r="F256" s="10" t="s">
        <v>21</v>
      </c>
      <c r="G256" s="10">
        <v>7.0</v>
      </c>
      <c r="H256" s="12">
        <v>484.2</v>
      </c>
      <c r="I256" s="12">
        <v>3389.4</v>
      </c>
      <c r="J256" s="10" t="s">
        <v>55</v>
      </c>
      <c r="K256" s="10" t="str">
        <f t="shared" si="1"/>
        <v>Sara</v>
      </c>
      <c r="M256" s="13">
        <f t="shared" si="2"/>
        <v>571.356</v>
      </c>
      <c r="N256" s="13">
        <f t="shared" si="3"/>
        <v>169.47</v>
      </c>
      <c r="O256" s="8" t="str">
        <f t="shared" si="4"/>
        <v>Fail</v>
      </c>
      <c r="P256" s="8" t="str">
        <f t="shared" si="5"/>
        <v>Aug</v>
      </c>
    </row>
    <row r="257" ht="14.25" customHeight="1">
      <c r="A257" s="10" t="s">
        <v>386</v>
      </c>
      <c r="B257" s="11">
        <v>45340.0</v>
      </c>
      <c r="C257" s="10" t="s">
        <v>202</v>
      </c>
      <c r="D257" s="10" t="s">
        <v>377</v>
      </c>
      <c r="E257" s="10" t="s">
        <v>67</v>
      </c>
      <c r="F257" s="10" t="s">
        <v>32</v>
      </c>
      <c r="G257" s="10">
        <v>22.0</v>
      </c>
      <c r="H257" s="12">
        <v>149.44</v>
      </c>
      <c r="I257" s="12">
        <v>3287.68</v>
      </c>
      <c r="J257" s="10" t="s">
        <v>27</v>
      </c>
      <c r="K257" s="10" t="str">
        <f t="shared" si="1"/>
        <v>Alex</v>
      </c>
      <c r="M257" s="13">
        <f t="shared" si="2"/>
        <v>176.3392</v>
      </c>
      <c r="N257" s="13">
        <f t="shared" si="3"/>
        <v>164.384</v>
      </c>
      <c r="O257" s="8" t="str">
        <f t="shared" si="4"/>
        <v>Pass</v>
      </c>
      <c r="P257" s="8" t="str">
        <f t="shared" si="5"/>
        <v>Feb</v>
      </c>
    </row>
    <row r="258" ht="14.25" customHeight="1">
      <c r="A258" s="10" t="s">
        <v>387</v>
      </c>
      <c r="B258" s="11">
        <v>45326.0</v>
      </c>
      <c r="C258" s="10" t="s">
        <v>109</v>
      </c>
      <c r="D258" s="10" t="s">
        <v>59</v>
      </c>
      <c r="E258" s="10" t="s">
        <v>67</v>
      </c>
      <c r="F258" s="10" t="s">
        <v>23</v>
      </c>
      <c r="G258" s="10">
        <v>7.0</v>
      </c>
      <c r="H258" s="12">
        <v>449.51</v>
      </c>
      <c r="I258" s="12">
        <v>3146.57</v>
      </c>
      <c r="J258" s="10" t="s">
        <v>57</v>
      </c>
      <c r="K258" s="10" t="str">
        <f t="shared" si="1"/>
        <v>Maria</v>
      </c>
      <c r="M258" s="13">
        <f t="shared" si="2"/>
        <v>530.4218</v>
      </c>
      <c r="N258" s="13">
        <f t="shared" si="3"/>
        <v>157.3285</v>
      </c>
      <c r="O258" s="8" t="str">
        <f t="shared" si="4"/>
        <v>Fail</v>
      </c>
      <c r="P258" s="8" t="str">
        <f t="shared" si="5"/>
        <v>Feb</v>
      </c>
    </row>
    <row r="259" ht="14.25" customHeight="1">
      <c r="A259" s="10" t="s">
        <v>388</v>
      </c>
      <c r="B259" s="11">
        <v>45538.0</v>
      </c>
      <c r="C259" s="10" t="s">
        <v>44</v>
      </c>
      <c r="D259" s="10" t="s">
        <v>148</v>
      </c>
      <c r="E259" s="10" t="s">
        <v>67</v>
      </c>
      <c r="F259" s="10" t="s">
        <v>32</v>
      </c>
      <c r="G259" s="10">
        <v>32.0</v>
      </c>
      <c r="H259" s="12">
        <v>85.62</v>
      </c>
      <c r="I259" s="12">
        <v>2739.84</v>
      </c>
      <c r="J259" s="10" t="s">
        <v>42</v>
      </c>
      <c r="K259" s="10" t="str">
        <f t="shared" si="1"/>
        <v>John</v>
      </c>
      <c r="M259" s="13">
        <f t="shared" si="2"/>
        <v>101.0316</v>
      </c>
      <c r="N259" s="13">
        <f t="shared" si="3"/>
        <v>136.992</v>
      </c>
      <c r="O259" s="8" t="str">
        <f t="shared" si="4"/>
        <v>Pass</v>
      </c>
      <c r="P259" s="8" t="str">
        <f t="shared" si="5"/>
        <v>Sep</v>
      </c>
    </row>
    <row r="260" ht="14.25" customHeight="1">
      <c r="A260" s="10" t="s">
        <v>389</v>
      </c>
      <c r="B260" s="11">
        <v>45516.0</v>
      </c>
      <c r="C260" s="10" t="s">
        <v>65</v>
      </c>
      <c r="D260" s="10" t="s">
        <v>72</v>
      </c>
      <c r="E260" s="10" t="s">
        <v>67</v>
      </c>
      <c r="F260" s="10" t="s">
        <v>21</v>
      </c>
      <c r="G260" s="10">
        <v>21.0</v>
      </c>
      <c r="H260" s="12">
        <v>129.73</v>
      </c>
      <c r="I260" s="12">
        <v>2724.33</v>
      </c>
      <c r="J260" s="10" t="s">
        <v>27</v>
      </c>
      <c r="K260" s="10" t="str">
        <f t="shared" si="1"/>
        <v>Alex</v>
      </c>
      <c r="M260" s="13">
        <f t="shared" si="2"/>
        <v>153.0814</v>
      </c>
      <c r="N260" s="13">
        <f t="shared" si="3"/>
        <v>136.2165</v>
      </c>
      <c r="O260" s="8" t="str">
        <f t="shared" si="4"/>
        <v>Pass</v>
      </c>
      <c r="P260" s="8" t="str">
        <f t="shared" si="5"/>
        <v>Aug</v>
      </c>
    </row>
    <row r="261" ht="14.25" customHeight="1">
      <c r="A261" s="10" t="s">
        <v>390</v>
      </c>
      <c r="B261" s="11">
        <v>45615.0</v>
      </c>
      <c r="C261" s="10" t="s">
        <v>65</v>
      </c>
      <c r="D261" s="10" t="s">
        <v>19</v>
      </c>
      <c r="E261" s="10" t="s">
        <v>67</v>
      </c>
      <c r="F261" s="10" t="s">
        <v>28</v>
      </c>
      <c r="G261" s="10">
        <v>37.0</v>
      </c>
      <c r="H261" s="12">
        <v>73.14</v>
      </c>
      <c r="I261" s="12">
        <v>2706.18</v>
      </c>
      <c r="J261" s="10" t="s">
        <v>55</v>
      </c>
      <c r="K261" s="10" t="str">
        <f t="shared" si="1"/>
        <v>Sara</v>
      </c>
      <c r="M261" s="13">
        <f t="shared" si="2"/>
        <v>86.3052</v>
      </c>
      <c r="N261" s="13">
        <f t="shared" si="3"/>
        <v>135.309</v>
      </c>
      <c r="O261" s="8" t="str">
        <f t="shared" si="4"/>
        <v>Pass</v>
      </c>
      <c r="P261" s="8" t="str">
        <f t="shared" si="5"/>
        <v>Nov</v>
      </c>
    </row>
    <row r="262" ht="14.25" customHeight="1">
      <c r="A262" s="10" t="s">
        <v>391</v>
      </c>
      <c r="B262" s="11">
        <v>45595.0</v>
      </c>
      <c r="C262" s="10" t="s">
        <v>40</v>
      </c>
      <c r="D262" s="10" t="s">
        <v>129</v>
      </c>
      <c r="E262" s="10" t="s">
        <v>67</v>
      </c>
      <c r="F262" s="10" t="s">
        <v>32</v>
      </c>
      <c r="G262" s="10">
        <v>23.0</v>
      </c>
      <c r="H262" s="12">
        <v>117.07</v>
      </c>
      <c r="I262" s="12">
        <v>2692.61</v>
      </c>
      <c r="J262" s="10" t="s">
        <v>42</v>
      </c>
      <c r="K262" s="10" t="str">
        <f t="shared" si="1"/>
        <v>John</v>
      </c>
      <c r="M262" s="13">
        <f t="shared" si="2"/>
        <v>138.1426</v>
      </c>
      <c r="N262" s="13">
        <f t="shared" si="3"/>
        <v>134.6305</v>
      </c>
      <c r="O262" s="8" t="str">
        <f t="shared" si="4"/>
        <v>Pass</v>
      </c>
      <c r="P262" s="8" t="str">
        <f t="shared" si="5"/>
        <v>Oct</v>
      </c>
    </row>
    <row r="263" ht="14.25" customHeight="1">
      <c r="A263" s="10" t="s">
        <v>392</v>
      </c>
      <c r="B263" s="11">
        <v>45451.0</v>
      </c>
      <c r="C263" s="10" t="s">
        <v>30</v>
      </c>
      <c r="D263" s="10" t="s">
        <v>96</v>
      </c>
      <c r="E263" s="10" t="s">
        <v>67</v>
      </c>
      <c r="F263" s="10" t="s">
        <v>28</v>
      </c>
      <c r="G263" s="10">
        <v>41.0</v>
      </c>
      <c r="H263" s="12">
        <v>62.11</v>
      </c>
      <c r="I263" s="12">
        <v>2546.51</v>
      </c>
      <c r="J263" s="10" t="s">
        <v>55</v>
      </c>
      <c r="K263" s="10" t="str">
        <f t="shared" si="1"/>
        <v>Sara</v>
      </c>
      <c r="M263" s="13">
        <f t="shared" si="2"/>
        <v>73.2898</v>
      </c>
      <c r="N263" s="13">
        <f t="shared" si="3"/>
        <v>127.3255</v>
      </c>
      <c r="O263" s="8" t="str">
        <f t="shared" si="4"/>
        <v>Pass</v>
      </c>
      <c r="P263" s="8" t="str">
        <f t="shared" si="5"/>
        <v>Jun</v>
      </c>
    </row>
    <row r="264" ht="14.25" customHeight="1">
      <c r="A264" s="10" t="s">
        <v>393</v>
      </c>
      <c r="B264" s="11">
        <v>45640.0</v>
      </c>
      <c r="C264" s="10" t="s">
        <v>111</v>
      </c>
      <c r="D264" s="10" t="s">
        <v>129</v>
      </c>
      <c r="E264" s="10" t="s">
        <v>67</v>
      </c>
      <c r="F264" s="10" t="s">
        <v>28</v>
      </c>
      <c r="G264" s="10">
        <v>12.0</v>
      </c>
      <c r="H264" s="12">
        <v>194.69</v>
      </c>
      <c r="I264" s="12">
        <v>2336.28</v>
      </c>
      <c r="J264" s="10" t="s">
        <v>27</v>
      </c>
      <c r="K264" s="10" t="str">
        <f t="shared" si="1"/>
        <v>Alex</v>
      </c>
      <c r="M264" s="13">
        <f t="shared" si="2"/>
        <v>229.7342</v>
      </c>
      <c r="N264" s="13">
        <f t="shared" si="3"/>
        <v>116.814</v>
      </c>
      <c r="O264" s="8" t="str">
        <f t="shared" si="4"/>
        <v>Pass</v>
      </c>
      <c r="P264" s="8" t="str">
        <f t="shared" si="5"/>
        <v>Dec</v>
      </c>
    </row>
    <row r="265" ht="14.25" customHeight="1">
      <c r="A265" s="10" t="s">
        <v>394</v>
      </c>
      <c r="B265" s="11">
        <v>45339.0</v>
      </c>
      <c r="C265" s="10" t="s">
        <v>143</v>
      </c>
      <c r="D265" s="10" t="s">
        <v>122</v>
      </c>
      <c r="E265" s="10" t="s">
        <v>67</v>
      </c>
      <c r="F265" s="10" t="s">
        <v>28</v>
      </c>
      <c r="G265" s="10">
        <v>23.0</v>
      </c>
      <c r="H265" s="12">
        <v>101.49</v>
      </c>
      <c r="I265" s="12">
        <v>2334.27</v>
      </c>
      <c r="J265" s="10" t="s">
        <v>27</v>
      </c>
      <c r="K265" s="10" t="str">
        <f t="shared" si="1"/>
        <v>Alex</v>
      </c>
      <c r="M265" s="13">
        <f t="shared" si="2"/>
        <v>119.7582</v>
      </c>
      <c r="N265" s="13">
        <f t="shared" si="3"/>
        <v>116.7135</v>
      </c>
      <c r="O265" s="8" t="str">
        <f t="shared" si="4"/>
        <v>Pass</v>
      </c>
      <c r="P265" s="8" t="str">
        <f t="shared" si="5"/>
        <v>Feb</v>
      </c>
    </row>
    <row r="266" ht="14.25" customHeight="1">
      <c r="A266" s="10" t="s">
        <v>395</v>
      </c>
      <c r="B266" s="11">
        <v>45543.0</v>
      </c>
      <c r="C266" s="10" t="s">
        <v>272</v>
      </c>
      <c r="D266" s="10" t="s">
        <v>69</v>
      </c>
      <c r="E266" s="10" t="s">
        <v>67</v>
      </c>
      <c r="F266" s="10" t="s">
        <v>32</v>
      </c>
      <c r="G266" s="10">
        <v>34.0</v>
      </c>
      <c r="H266" s="12">
        <v>57.81</v>
      </c>
      <c r="I266" s="12">
        <v>1965.54</v>
      </c>
      <c r="J266" s="10" t="s">
        <v>42</v>
      </c>
      <c r="K266" s="10" t="str">
        <f t="shared" si="1"/>
        <v>John</v>
      </c>
      <c r="M266" s="13">
        <f t="shared" si="2"/>
        <v>68.2158</v>
      </c>
      <c r="N266" s="13">
        <f t="shared" si="3"/>
        <v>98.277</v>
      </c>
      <c r="O266" s="8" t="str">
        <f t="shared" si="4"/>
        <v>Pass</v>
      </c>
      <c r="P266" s="8" t="str">
        <f t="shared" si="5"/>
        <v>Sep</v>
      </c>
    </row>
    <row r="267" ht="14.25" customHeight="1">
      <c r="A267" s="10" t="s">
        <v>396</v>
      </c>
      <c r="B267" s="11">
        <v>45394.0</v>
      </c>
      <c r="C267" s="10" t="s">
        <v>196</v>
      </c>
      <c r="D267" s="10" t="s">
        <v>161</v>
      </c>
      <c r="E267" s="10" t="s">
        <v>67</v>
      </c>
      <c r="F267" s="10" t="s">
        <v>21</v>
      </c>
      <c r="G267" s="10">
        <v>16.0</v>
      </c>
      <c r="H267" s="12">
        <v>120.52</v>
      </c>
      <c r="I267" s="12">
        <v>1928.32</v>
      </c>
      <c r="J267" s="10" t="s">
        <v>42</v>
      </c>
      <c r="K267" s="10" t="str">
        <f t="shared" si="1"/>
        <v>John</v>
      </c>
      <c r="M267" s="13">
        <f t="shared" si="2"/>
        <v>142.2136</v>
      </c>
      <c r="N267" s="13">
        <f t="shared" si="3"/>
        <v>96.416</v>
      </c>
      <c r="O267" s="8" t="str">
        <f t="shared" si="4"/>
        <v>Pass</v>
      </c>
      <c r="P267" s="8" t="str">
        <f t="shared" si="5"/>
        <v>Apr</v>
      </c>
    </row>
    <row r="268" ht="14.25" customHeight="1">
      <c r="A268" s="10" t="s">
        <v>397</v>
      </c>
      <c r="B268" s="11">
        <v>45300.0</v>
      </c>
      <c r="C268" s="10" t="s">
        <v>285</v>
      </c>
      <c r="D268" s="10" t="s">
        <v>377</v>
      </c>
      <c r="E268" s="10" t="s">
        <v>67</v>
      </c>
      <c r="F268" s="10" t="s">
        <v>28</v>
      </c>
      <c r="G268" s="10">
        <v>14.0</v>
      </c>
      <c r="H268" s="12">
        <v>133.63</v>
      </c>
      <c r="I268" s="12">
        <v>1870.82</v>
      </c>
      <c r="J268" s="10" t="s">
        <v>57</v>
      </c>
      <c r="K268" s="10" t="str">
        <f t="shared" si="1"/>
        <v>Maria</v>
      </c>
      <c r="M268" s="13">
        <f t="shared" si="2"/>
        <v>157.6834</v>
      </c>
      <c r="N268" s="13">
        <f t="shared" si="3"/>
        <v>93.541</v>
      </c>
      <c r="O268" s="8" t="str">
        <f t="shared" si="4"/>
        <v>Pass</v>
      </c>
      <c r="P268" s="8" t="str">
        <f t="shared" si="5"/>
        <v>Jan</v>
      </c>
    </row>
    <row r="269" ht="14.25" customHeight="1">
      <c r="A269" s="10" t="s">
        <v>398</v>
      </c>
      <c r="B269" s="11">
        <v>45389.0</v>
      </c>
      <c r="C269" s="10" t="s">
        <v>251</v>
      </c>
      <c r="D269" s="10" t="s">
        <v>127</v>
      </c>
      <c r="E269" s="10" t="s">
        <v>67</v>
      </c>
      <c r="F269" s="10" t="s">
        <v>32</v>
      </c>
      <c r="G269" s="10">
        <v>24.0</v>
      </c>
      <c r="H269" s="12">
        <v>72.45</v>
      </c>
      <c r="I269" s="12">
        <v>1738.8</v>
      </c>
      <c r="J269" s="10" t="s">
        <v>27</v>
      </c>
      <c r="K269" s="10" t="str">
        <f t="shared" si="1"/>
        <v>Alex</v>
      </c>
      <c r="M269" s="13">
        <f t="shared" si="2"/>
        <v>85.491</v>
      </c>
      <c r="N269" s="13">
        <f t="shared" si="3"/>
        <v>86.94</v>
      </c>
      <c r="O269" s="8" t="str">
        <f t="shared" si="4"/>
        <v>Pass</v>
      </c>
      <c r="P269" s="8" t="str">
        <f t="shared" si="5"/>
        <v>Apr</v>
      </c>
    </row>
    <row r="270" ht="14.25" customHeight="1">
      <c r="A270" s="10" t="s">
        <v>399</v>
      </c>
      <c r="B270" s="11">
        <v>45494.0</v>
      </c>
      <c r="C270" s="10" t="s">
        <v>65</v>
      </c>
      <c r="D270" s="10" t="s">
        <v>59</v>
      </c>
      <c r="E270" s="10" t="s">
        <v>67</v>
      </c>
      <c r="F270" s="10" t="s">
        <v>28</v>
      </c>
      <c r="G270" s="10">
        <v>8.0</v>
      </c>
      <c r="H270" s="12">
        <v>212.25</v>
      </c>
      <c r="I270" s="12">
        <v>1698.0</v>
      </c>
      <c r="J270" s="10" t="s">
        <v>55</v>
      </c>
      <c r="K270" s="10" t="str">
        <f t="shared" si="1"/>
        <v>Sara</v>
      </c>
      <c r="M270" s="13">
        <f t="shared" si="2"/>
        <v>250.455</v>
      </c>
      <c r="N270" s="13">
        <f t="shared" si="3"/>
        <v>84.9</v>
      </c>
      <c r="O270" s="8" t="str">
        <f t="shared" si="4"/>
        <v>Fail</v>
      </c>
      <c r="P270" s="8" t="str">
        <f t="shared" si="5"/>
        <v>Jul</v>
      </c>
    </row>
    <row r="271" ht="14.25" customHeight="1">
      <c r="A271" s="10" t="s">
        <v>400</v>
      </c>
      <c r="B271" s="11">
        <v>45397.0</v>
      </c>
      <c r="C271" s="10" t="s">
        <v>61</v>
      </c>
      <c r="D271" s="10" t="s">
        <v>213</v>
      </c>
      <c r="E271" s="10" t="s">
        <v>67</v>
      </c>
      <c r="F271" s="10" t="s">
        <v>32</v>
      </c>
      <c r="G271" s="10">
        <v>4.0</v>
      </c>
      <c r="H271" s="12">
        <v>422.44</v>
      </c>
      <c r="I271" s="12">
        <v>1689.76</v>
      </c>
      <c r="J271" s="10" t="s">
        <v>42</v>
      </c>
      <c r="K271" s="10" t="str">
        <f t="shared" si="1"/>
        <v>John</v>
      </c>
      <c r="M271" s="13">
        <f t="shared" si="2"/>
        <v>498.4792</v>
      </c>
      <c r="N271" s="13">
        <f t="shared" si="3"/>
        <v>84.488</v>
      </c>
      <c r="O271" s="8" t="str">
        <f t="shared" si="4"/>
        <v>Fail</v>
      </c>
      <c r="P271" s="8" t="str">
        <f t="shared" si="5"/>
        <v>Apr</v>
      </c>
    </row>
    <row r="272" ht="14.25" customHeight="1">
      <c r="A272" s="10" t="s">
        <v>401</v>
      </c>
      <c r="B272" s="11">
        <v>45507.0</v>
      </c>
      <c r="C272" s="10" t="s">
        <v>18</v>
      </c>
      <c r="D272" s="10" t="s">
        <v>331</v>
      </c>
      <c r="E272" s="10" t="s">
        <v>67</v>
      </c>
      <c r="F272" s="10" t="s">
        <v>28</v>
      </c>
      <c r="G272" s="10">
        <v>9.0</v>
      </c>
      <c r="H272" s="12">
        <v>184.77</v>
      </c>
      <c r="I272" s="12">
        <v>1662.93</v>
      </c>
      <c r="J272" s="10" t="s">
        <v>27</v>
      </c>
      <c r="K272" s="10" t="str">
        <f t="shared" si="1"/>
        <v>Alex</v>
      </c>
      <c r="M272" s="13">
        <f t="shared" si="2"/>
        <v>218.0286</v>
      </c>
      <c r="N272" s="13">
        <f t="shared" si="3"/>
        <v>83.1465</v>
      </c>
      <c r="O272" s="8" t="str">
        <f t="shared" si="4"/>
        <v>Fail</v>
      </c>
      <c r="P272" s="8" t="str">
        <f t="shared" si="5"/>
        <v>Aug</v>
      </c>
    </row>
    <row r="273" ht="14.25" customHeight="1">
      <c r="A273" s="10" t="s">
        <v>402</v>
      </c>
      <c r="B273" s="11">
        <v>45608.0</v>
      </c>
      <c r="C273" s="10" t="s">
        <v>99</v>
      </c>
      <c r="D273" s="10" t="s">
        <v>146</v>
      </c>
      <c r="E273" s="10" t="s">
        <v>67</v>
      </c>
      <c r="F273" s="10" t="s">
        <v>21</v>
      </c>
      <c r="G273" s="10">
        <v>7.0</v>
      </c>
      <c r="H273" s="12">
        <v>224.88</v>
      </c>
      <c r="I273" s="12">
        <v>1574.16</v>
      </c>
      <c r="J273" s="10" t="s">
        <v>42</v>
      </c>
      <c r="K273" s="10" t="str">
        <f t="shared" si="1"/>
        <v>John</v>
      </c>
      <c r="M273" s="13">
        <f t="shared" si="2"/>
        <v>265.3584</v>
      </c>
      <c r="N273" s="13">
        <f t="shared" si="3"/>
        <v>78.708</v>
      </c>
      <c r="O273" s="8" t="str">
        <f t="shared" si="4"/>
        <v>Fail</v>
      </c>
      <c r="P273" s="8" t="str">
        <f t="shared" si="5"/>
        <v>Nov</v>
      </c>
    </row>
    <row r="274" ht="14.25" customHeight="1">
      <c r="A274" s="10" t="s">
        <v>403</v>
      </c>
      <c r="B274" s="11">
        <v>45506.0</v>
      </c>
      <c r="C274" s="10" t="s">
        <v>34</v>
      </c>
      <c r="D274" s="10" t="s">
        <v>72</v>
      </c>
      <c r="E274" s="10" t="s">
        <v>67</v>
      </c>
      <c r="F274" s="10" t="s">
        <v>28</v>
      </c>
      <c r="G274" s="10">
        <v>13.0</v>
      </c>
      <c r="H274" s="12">
        <v>115.88</v>
      </c>
      <c r="I274" s="12">
        <v>1506.44</v>
      </c>
      <c r="J274" s="10" t="s">
        <v>55</v>
      </c>
      <c r="K274" s="10" t="str">
        <f t="shared" si="1"/>
        <v>Sara</v>
      </c>
      <c r="M274" s="13">
        <f t="shared" si="2"/>
        <v>136.7384</v>
      </c>
      <c r="N274" s="13">
        <f t="shared" si="3"/>
        <v>75.322</v>
      </c>
      <c r="O274" s="8" t="str">
        <f t="shared" si="4"/>
        <v>Pass</v>
      </c>
      <c r="P274" s="8" t="str">
        <f t="shared" si="5"/>
        <v>Aug</v>
      </c>
    </row>
    <row r="275" ht="14.25" customHeight="1">
      <c r="A275" s="10" t="s">
        <v>404</v>
      </c>
      <c r="B275" s="11">
        <v>45600.0</v>
      </c>
      <c r="C275" s="10" t="s">
        <v>47</v>
      </c>
      <c r="D275" s="10" t="s">
        <v>331</v>
      </c>
      <c r="E275" s="10" t="s">
        <v>67</v>
      </c>
      <c r="F275" s="10" t="s">
        <v>21</v>
      </c>
      <c r="G275" s="10">
        <v>3.0</v>
      </c>
      <c r="H275" s="12">
        <v>462.09</v>
      </c>
      <c r="I275" s="12">
        <v>1386.27</v>
      </c>
      <c r="J275" s="10" t="s">
        <v>22</v>
      </c>
      <c r="K275" s="10" t="str">
        <f t="shared" si="1"/>
        <v>Tom</v>
      </c>
      <c r="M275" s="13">
        <f t="shared" si="2"/>
        <v>545.2662</v>
      </c>
      <c r="N275" s="13">
        <f t="shared" si="3"/>
        <v>69.3135</v>
      </c>
      <c r="O275" s="8" t="str">
        <f t="shared" si="4"/>
        <v>Fail</v>
      </c>
      <c r="P275" s="8" t="str">
        <f t="shared" si="5"/>
        <v>Nov</v>
      </c>
    </row>
    <row r="276" ht="14.25" customHeight="1">
      <c r="A276" s="10" t="s">
        <v>405</v>
      </c>
      <c r="B276" s="11">
        <v>45465.0</v>
      </c>
      <c r="C276" s="10" t="s">
        <v>196</v>
      </c>
      <c r="D276" s="10" t="s">
        <v>69</v>
      </c>
      <c r="E276" s="10" t="s">
        <v>67</v>
      </c>
      <c r="F276" s="10" t="s">
        <v>21</v>
      </c>
      <c r="G276" s="10">
        <v>25.0</v>
      </c>
      <c r="H276" s="12">
        <v>55.22</v>
      </c>
      <c r="I276" s="12">
        <v>1380.5</v>
      </c>
      <c r="J276" s="10" t="s">
        <v>22</v>
      </c>
      <c r="K276" s="10" t="str">
        <f t="shared" si="1"/>
        <v>Tom</v>
      </c>
      <c r="M276" s="13">
        <f t="shared" si="2"/>
        <v>65.1596</v>
      </c>
      <c r="N276" s="13">
        <f t="shared" si="3"/>
        <v>69.025</v>
      </c>
      <c r="O276" s="8" t="str">
        <f t="shared" si="4"/>
        <v>Pass</v>
      </c>
      <c r="P276" s="8" t="str">
        <f t="shared" si="5"/>
        <v>Jun</v>
      </c>
    </row>
    <row r="277" ht="14.25" customHeight="1">
      <c r="A277" s="10" t="s">
        <v>406</v>
      </c>
      <c r="B277" s="11">
        <v>45562.0</v>
      </c>
      <c r="C277" s="10" t="s">
        <v>113</v>
      </c>
      <c r="D277" s="10" t="s">
        <v>26</v>
      </c>
      <c r="E277" s="10" t="s">
        <v>67</v>
      </c>
      <c r="F277" s="10" t="s">
        <v>32</v>
      </c>
      <c r="G277" s="10">
        <v>42.0</v>
      </c>
      <c r="H277" s="12">
        <v>32.79</v>
      </c>
      <c r="I277" s="12">
        <v>1377.18</v>
      </c>
      <c r="J277" s="10" t="s">
        <v>22</v>
      </c>
      <c r="K277" s="10" t="str">
        <f t="shared" si="1"/>
        <v>Tom</v>
      </c>
      <c r="M277" s="13">
        <f t="shared" si="2"/>
        <v>38.6922</v>
      </c>
      <c r="N277" s="13">
        <f t="shared" si="3"/>
        <v>68.859</v>
      </c>
      <c r="O277" s="8" t="str">
        <f t="shared" si="4"/>
        <v>Pass</v>
      </c>
      <c r="P277" s="8" t="str">
        <f t="shared" si="5"/>
        <v>Sep</v>
      </c>
    </row>
    <row r="278" ht="14.25" customHeight="1">
      <c r="A278" s="10" t="s">
        <v>407</v>
      </c>
      <c r="B278" s="11">
        <v>45312.0</v>
      </c>
      <c r="C278" s="10" t="s">
        <v>126</v>
      </c>
      <c r="D278" s="10" t="s">
        <v>96</v>
      </c>
      <c r="E278" s="10" t="s">
        <v>67</v>
      </c>
      <c r="F278" s="10" t="s">
        <v>21</v>
      </c>
      <c r="G278" s="10">
        <v>3.0</v>
      </c>
      <c r="H278" s="12">
        <v>442.25</v>
      </c>
      <c r="I278" s="12">
        <v>1326.75</v>
      </c>
      <c r="J278" s="10" t="s">
        <v>22</v>
      </c>
      <c r="K278" s="10" t="str">
        <f t="shared" si="1"/>
        <v>Tom</v>
      </c>
      <c r="M278" s="13">
        <f t="shared" si="2"/>
        <v>521.855</v>
      </c>
      <c r="N278" s="13">
        <f t="shared" si="3"/>
        <v>66.3375</v>
      </c>
      <c r="O278" s="8" t="str">
        <f t="shared" si="4"/>
        <v>Fail</v>
      </c>
      <c r="P278" s="8" t="str">
        <f t="shared" si="5"/>
        <v>Jan</v>
      </c>
    </row>
    <row r="279" ht="14.25" customHeight="1">
      <c r="A279" s="10" t="s">
        <v>408</v>
      </c>
      <c r="B279" s="11">
        <v>45296.0</v>
      </c>
      <c r="C279" s="10" t="s">
        <v>25</v>
      </c>
      <c r="D279" s="10" t="s">
        <v>62</v>
      </c>
      <c r="E279" s="10" t="s">
        <v>67</v>
      </c>
      <c r="F279" s="10" t="s">
        <v>28</v>
      </c>
      <c r="G279" s="10">
        <v>4.0</v>
      </c>
      <c r="H279" s="12">
        <v>310.6</v>
      </c>
      <c r="I279" s="12">
        <v>1242.4</v>
      </c>
      <c r="J279" s="10" t="s">
        <v>57</v>
      </c>
      <c r="K279" s="10" t="str">
        <f t="shared" si="1"/>
        <v>Maria</v>
      </c>
      <c r="M279" s="13">
        <f t="shared" si="2"/>
        <v>366.508</v>
      </c>
      <c r="N279" s="13">
        <f t="shared" si="3"/>
        <v>62.12</v>
      </c>
      <c r="O279" s="8" t="str">
        <f t="shared" si="4"/>
        <v>Fail</v>
      </c>
      <c r="P279" s="8" t="str">
        <f t="shared" si="5"/>
        <v>Jan</v>
      </c>
    </row>
    <row r="280" ht="14.25" customHeight="1">
      <c r="A280" s="10" t="s">
        <v>409</v>
      </c>
      <c r="B280" s="11">
        <v>45618.0</v>
      </c>
      <c r="C280" s="10" t="s">
        <v>188</v>
      </c>
      <c r="D280" s="10" t="s">
        <v>238</v>
      </c>
      <c r="E280" s="10" t="s">
        <v>67</v>
      </c>
      <c r="F280" s="10" t="s">
        <v>21</v>
      </c>
      <c r="G280" s="10">
        <v>15.0</v>
      </c>
      <c r="H280" s="12">
        <v>73.61</v>
      </c>
      <c r="I280" s="12">
        <v>1104.15</v>
      </c>
      <c r="J280" s="10" t="s">
        <v>57</v>
      </c>
      <c r="K280" s="10" t="str">
        <f t="shared" si="1"/>
        <v>Maria</v>
      </c>
      <c r="M280" s="13">
        <f t="shared" si="2"/>
        <v>86.8598</v>
      </c>
      <c r="N280" s="13">
        <f t="shared" si="3"/>
        <v>55.2075</v>
      </c>
      <c r="O280" s="8" t="str">
        <f t="shared" si="4"/>
        <v>Pass</v>
      </c>
      <c r="P280" s="8" t="str">
        <f t="shared" si="5"/>
        <v>Nov</v>
      </c>
    </row>
    <row r="281" ht="14.25" customHeight="1">
      <c r="A281" s="10" t="s">
        <v>410</v>
      </c>
      <c r="B281" s="11">
        <v>45651.0</v>
      </c>
      <c r="C281" s="10" t="s">
        <v>362</v>
      </c>
      <c r="D281" s="10" t="s">
        <v>54</v>
      </c>
      <c r="E281" s="10" t="s">
        <v>67</v>
      </c>
      <c r="F281" s="10" t="s">
        <v>21</v>
      </c>
      <c r="G281" s="10">
        <v>27.0</v>
      </c>
      <c r="H281" s="12">
        <v>38.07</v>
      </c>
      <c r="I281" s="12">
        <v>1027.89</v>
      </c>
      <c r="J281" s="10" t="s">
        <v>57</v>
      </c>
      <c r="K281" s="10" t="str">
        <f t="shared" si="1"/>
        <v>Maria</v>
      </c>
      <c r="M281" s="13">
        <f t="shared" si="2"/>
        <v>44.9226</v>
      </c>
      <c r="N281" s="13">
        <f t="shared" si="3"/>
        <v>51.3945</v>
      </c>
      <c r="O281" s="8" t="str">
        <f t="shared" si="4"/>
        <v>Pass</v>
      </c>
      <c r="P281" s="8" t="str">
        <f t="shared" si="5"/>
        <v>Dec</v>
      </c>
    </row>
    <row r="282" ht="14.25" customHeight="1">
      <c r="A282" s="10" t="s">
        <v>411</v>
      </c>
      <c r="B282" s="11">
        <v>45307.0</v>
      </c>
      <c r="C282" s="10" t="s">
        <v>119</v>
      </c>
      <c r="D282" s="10" t="s">
        <v>90</v>
      </c>
      <c r="E282" s="10" t="s">
        <v>67</v>
      </c>
      <c r="F282" s="10" t="s">
        <v>28</v>
      </c>
      <c r="G282" s="10">
        <v>35.0</v>
      </c>
      <c r="H282" s="12">
        <v>28.61</v>
      </c>
      <c r="I282" s="12">
        <v>1001.35</v>
      </c>
      <c r="J282" s="10" t="s">
        <v>57</v>
      </c>
      <c r="K282" s="10" t="str">
        <f t="shared" si="1"/>
        <v>Maria</v>
      </c>
      <c r="M282" s="13">
        <f t="shared" si="2"/>
        <v>33.7598</v>
      </c>
      <c r="N282" s="13">
        <f t="shared" si="3"/>
        <v>50.0675</v>
      </c>
      <c r="O282" s="8" t="str">
        <f t="shared" si="4"/>
        <v>Pass</v>
      </c>
      <c r="P282" s="8" t="str">
        <f t="shared" si="5"/>
        <v>Jan</v>
      </c>
    </row>
    <row r="283" ht="14.25" customHeight="1">
      <c r="A283" s="10" t="s">
        <v>412</v>
      </c>
      <c r="B283" s="11">
        <v>45506.0</v>
      </c>
      <c r="C283" s="10" t="s">
        <v>44</v>
      </c>
      <c r="D283" s="10" t="s">
        <v>137</v>
      </c>
      <c r="E283" s="10" t="s">
        <v>67</v>
      </c>
      <c r="F283" s="10" t="s">
        <v>28</v>
      </c>
      <c r="G283" s="10">
        <v>2.0</v>
      </c>
      <c r="H283" s="12">
        <v>452.92</v>
      </c>
      <c r="I283" s="12">
        <v>905.84</v>
      </c>
      <c r="J283" s="10" t="s">
        <v>57</v>
      </c>
      <c r="K283" s="10" t="str">
        <f t="shared" si="1"/>
        <v>Maria</v>
      </c>
      <c r="M283" s="13">
        <f t="shared" si="2"/>
        <v>534.4456</v>
      </c>
      <c r="N283" s="13">
        <f t="shared" si="3"/>
        <v>45.292</v>
      </c>
      <c r="O283" s="8" t="str">
        <f t="shared" si="4"/>
        <v>Fail</v>
      </c>
      <c r="P283" s="8" t="str">
        <f t="shared" si="5"/>
        <v>Aug</v>
      </c>
    </row>
    <row r="284" ht="14.25" customHeight="1">
      <c r="A284" s="10" t="s">
        <v>413</v>
      </c>
      <c r="B284" s="11">
        <v>45344.0</v>
      </c>
      <c r="C284" s="10" t="s">
        <v>212</v>
      </c>
      <c r="D284" s="10" t="s">
        <v>80</v>
      </c>
      <c r="E284" s="10" t="s">
        <v>67</v>
      </c>
      <c r="F284" s="10" t="s">
        <v>23</v>
      </c>
      <c r="G284" s="10">
        <v>4.0</v>
      </c>
      <c r="H284" s="12">
        <v>184.43</v>
      </c>
      <c r="I284" s="12">
        <v>737.72</v>
      </c>
      <c r="J284" s="10" t="s">
        <v>55</v>
      </c>
      <c r="K284" s="10" t="str">
        <f t="shared" si="1"/>
        <v>Sara</v>
      </c>
      <c r="M284" s="13">
        <f t="shared" si="2"/>
        <v>217.6274</v>
      </c>
      <c r="N284" s="13">
        <f t="shared" si="3"/>
        <v>36.886</v>
      </c>
      <c r="O284" s="8" t="str">
        <f t="shared" si="4"/>
        <v>Fail</v>
      </c>
      <c r="P284" s="8" t="str">
        <f t="shared" si="5"/>
        <v>Feb</v>
      </c>
    </row>
    <row r="285" ht="14.25" customHeight="1">
      <c r="A285" s="10" t="s">
        <v>414</v>
      </c>
      <c r="B285" s="11">
        <v>45616.0</v>
      </c>
      <c r="C285" s="10" t="s">
        <v>202</v>
      </c>
      <c r="D285" s="10" t="s">
        <v>80</v>
      </c>
      <c r="E285" s="10" t="s">
        <v>67</v>
      </c>
      <c r="F285" s="10" t="s">
        <v>28</v>
      </c>
      <c r="G285" s="10">
        <v>3.0</v>
      </c>
      <c r="H285" s="12">
        <v>236.11</v>
      </c>
      <c r="I285" s="12">
        <v>708.33</v>
      </c>
      <c r="J285" s="10" t="s">
        <v>57</v>
      </c>
      <c r="K285" s="10" t="str">
        <f t="shared" si="1"/>
        <v>Maria</v>
      </c>
      <c r="M285" s="13">
        <f t="shared" si="2"/>
        <v>278.6098</v>
      </c>
      <c r="N285" s="13">
        <f t="shared" si="3"/>
        <v>35.4165</v>
      </c>
      <c r="O285" s="8" t="str">
        <f t="shared" si="4"/>
        <v>Fail</v>
      </c>
      <c r="P285" s="8" t="str">
        <f t="shared" si="5"/>
        <v>Nov</v>
      </c>
    </row>
    <row r="286" ht="14.25" customHeight="1">
      <c r="A286" s="10" t="s">
        <v>415</v>
      </c>
      <c r="B286" s="11">
        <v>45572.0</v>
      </c>
      <c r="C286" s="10" t="s">
        <v>362</v>
      </c>
      <c r="D286" s="10" t="s">
        <v>82</v>
      </c>
      <c r="E286" s="10" t="s">
        <v>67</v>
      </c>
      <c r="F286" s="10" t="s">
        <v>21</v>
      </c>
      <c r="G286" s="10">
        <v>23.0</v>
      </c>
      <c r="H286" s="12">
        <v>29.87</v>
      </c>
      <c r="I286" s="12">
        <v>687.01</v>
      </c>
      <c r="J286" s="10" t="s">
        <v>22</v>
      </c>
      <c r="K286" s="10" t="str">
        <f t="shared" si="1"/>
        <v>Tom</v>
      </c>
      <c r="M286" s="13">
        <f t="shared" si="2"/>
        <v>35.2466</v>
      </c>
      <c r="N286" s="13">
        <f t="shared" si="3"/>
        <v>34.3505</v>
      </c>
      <c r="O286" s="8" t="str">
        <f t="shared" si="4"/>
        <v>Pass</v>
      </c>
      <c r="P286" s="8" t="str">
        <f t="shared" si="5"/>
        <v>Oct</v>
      </c>
    </row>
    <row r="287" ht="14.25" customHeight="1">
      <c r="A287" s="10" t="s">
        <v>416</v>
      </c>
      <c r="B287" s="11">
        <v>45390.0</v>
      </c>
      <c r="C287" s="10" t="s">
        <v>37</v>
      </c>
      <c r="D287" s="10" t="s">
        <v>229</v>
      </c>
      <c r="E287" s="10" t="s">
        <v>67</v>
      </c>
      <c r="F287" s="10" t="s">
        <v>28</v>
      </c>
      <c r="G287" s="10">
        <v>18.0</v>
      </c>
      <c r="H287" s="12">
        <v>31.98</v>
      </c>
      <c r="I287" s="12">
        <v>575.64</v>
      </c>
      <c r="J287" s="10" t="s">
        <v>57</v>
      </c>
      <c r="K287" s="10" t="str">
        <f t="shared" si="1"/>
        <v>Maria</v>
      </c>
      <c r="M287" s="13">
        <f t="shared" si="2"/>
        <v>37.7364</v>
      </c>
      <c r="N287" s="13">
        <f t="shared" si="3"/>
        <v>28.782</v>
      </c>
      <c r="O287" s="8" t="str">
        <f t="shared" si="4"/>
        <v>Pass</v>
      </c>
      <c r="P287" s="8" t="str">
        <f t="shared" si="5"/>
        <v>Apr</v>
      </c>
    </row>
    <row r="288" ht="14.25" customHeight="1">
      <c r="A288" s="10" t="s">
        <v>417</v>
      </c>
      <c r="B288" s="11">
        <v>45357.0</v>
      </c>
      <c r="C288" s="10" t="s">
        <v>113</v>
      </c>
      <c r="D288" s="10" t="s">
        <v>66</v>
      </c>
      <c r="E288" s="10" t="s">
        <v>67</v>
      </c>
      <c r="F288" s="10" t="s">
        <v>23</v>
      </c>
      <c r="G288" s="10">
        <v>5.0</v>
      </c>
      <c r="H288" s="12">
        <v>112.78</v>
      </c>
      <c r="I288" s="12">
        <v>563.9</v>
      </c>
      <c r="J288" s="10" t="s">
        <v>22</v>
      </c>
      <c r="K288" s="10" t="str">
        <f t="shared" si="1"/>
        <v>Tom</v>
      </c>
      <c r="M288" s="13">
        <f t="shared" si="2"/>
        <v>133.0804</v>
      </c>
      <c r="N288" s="13">
        <f t="shared" si="3"/>
        <v>28.195</v>
      </c>
      <c r="O288" s="8" t="str">
        <f t="shared" si="4"/>
        <v>Fail</v>
      </c>
      <c r="P288" s="8" t="str">
        <f t="shared" si="5"/>
        <v>Mar</v>
      </c>
    </row>
    <row r="289" ht="14.25" customHeight="1">
      <c r="A289" s="10" t="s">
        <v>418</v>
      </c>
      <c r="B289" s="11">
        <v>45438.0</v>
      </c>
      <c r="C289" s="10" t="s">
        <v>111</v>
      </c>
      <c r="D289" s="10" t="s">
        <v>127</v>
      </c>
      <c r="E289" s="10" t="s">
        <v>67</v>
      </c>
      <c r="F289" s="10" t="s">
        <v>21</v>
      </c>
      <c r="G289" s="10">
        <v>7.0</v>
      </c>
      <c r="H289" s="12">
        <v>68.92</v>
      </c>
      <c r="I289" s="12">
        <v>482.44</v>
      </c>
      <c r="J289" s="10" t="s">
        <v>27</v>
      </c>
      <c r="K289" s="10" t="str">
        <f t="shared" si="1"/>
        <v>Alex</v>
      </c>
      <c r="M289" s="13">
        <f t="shared" si="2"/>
        <v>81.3256</v>
      </c>
      <c r="N289" s="13">
        <f t="shared" si="3"/>
        <v>24.122</v>
      </c>
      <c r="O289" s="8" t="str">
        <f t="shared" si="4"/>
        <v>Fail</v>
      </c>
      <c r="P289" s="8" t="str">
        <f t="shared" si="5"/>
        <v>May</v>
      </c>
    </row>
    <row r="290" ht="14.25" customHeight="1">
      <c r="A290" s="10" t="s">
        <v>419</v>
      </c>
      <c r="B290" s="11">
        <v>45614.0</v>
      </c>
      <c r="C290" s="10" t="s">
        <v>119</v>
      </c>
      <c r="D290" s="10" t="s">
        <v>189</v>
      </c>
      <c r="E290" s="10" t="s">
        <v>67</v>
      </c>
      <c r="F290" s="10" t="s">
        <v>23</v>
      </c>
      <c r="G290" s="10">
        <v>33.0</v>
      </c>
      <c r="H290" s="12">
        <v>11.03</v>
      </c>
      <c r="I290" s="12">
        <v>363.99</v>
      </c>
      <c r="J290" s="10" t="s">
        <v>27</v>
      </c>
      <c r="K290" s="10" t="str">
        <f t="shared" si="1"/>
        <v>Alex</v>
      </c>
      <c r="M290" s="13">
        <f t="shared" si="2"/>
        <v>13.0154</v>
      </c>
      <c r="N290" s="13">
        <f t="shared" si="3"/>
        <v>18.1995</v>
      </c>
      <c r="O290" s="8" t="str">
        <f t="shared" si="4"/>
        <v>Pass</v>
      </c>
      <c r="P290" s="8" t="str">
        <f t="shared" si="5"/>
        <v>Nov</v>
      </c>
    </row>
    <row r="291" ht="14.25" customHeight="1">
      <c r="A291" s="10" t="s">
        <v>420</v>
      </c>
      <c r="B291" s="11">
        <v>45493.0</v>
      </c>
      <c r="C291" s="10" t="s">
        <v>121</v>
      </c>
      <c r="D291" s="10" t="s">
        <v>51</v>
      </c>
      <c r="E291" s="10" t="s">
        <v>67</v>
      </c>
      <c r="F291" s="10" t="s">
        <v>23</v>
      </c>
      <c r="G291" s="10">
        <v>3.0</v>
      </c>
      <c r="H291" s="12">
        <v>120.81</v>
      </c>
      <c r="I291" s="12">
        <v>362.43</v>
      </c>
      <c r="J291" s="10" t="s">
        <v>22</v>
      </c>
      <c r="K291" s="10" t="str">
        <f t="shared" si="1"/>
        <v>Tom</v>
      </c>
      <c r="M291" s="13">
        <f t="shared" si="2"/>
        <v>142.5558</v>
      </c>
      <c r="N291" s="13">
        <f t="shared" si="3"/>
        <v>18.1215</v>
      </c>
      <c r="O291" s="8" t="str">
        <f t="shared" si="4"/>
        <v>Fail</v>
      </c>
      <c r="P291" s="8" t="str">
        <f t="shared" si="5"/>
        <v>Jul</v>
      </c>
    </row>
    <row r="292" ht="14.25" customHeight="1">
      <c r="A292" s="10" t="s">
        <v>421</v>
      </c>
      <c r="B292" s="11">
        <v>45568.0</v>
      </c>
      <c r="C292" s="10" t="s">
        <v>109</v>
      </c>
      <c r="D292" s="10" t="s">
        <v>146</v>
      </c>
      <c r="E292" s="10" t="s">
        <v>67</v>
      </c>
      <c r="F292" s="10" t="s">
        <v>28</v>
      </c>
      <c r="G292" s="10">
        <v>6.0</v>
      </c>
      <c r="H292" s="12">
        <v>27.78</v>
      </c>
      <c r="I292" s="12">
        <v>166.68</v>
      </c>
      <c r="J292" s="10" t="s">
        <v>22</v>
      </c>
      <c r="K292" s="10" t="str">
        <f t="shared" si="1"/>
        <v>Tom</v>
      </c>
      <c r="M292" s="13">
        <f t="shared" si="2"/>
        <v>32.7804</v>
      </c>
      <c r="N292" s="13">
        <f t="shared" si="3"/>
        <v>8.334</v>
      </c>
      <c r="O292" s="8" t="str">
        <f t="shared" si="4"/>
        <v>Fail</v>
      </c>
      <c r="P292" s="8" t="str">
        <f t="shared" si="5"/>
        <v>Oct</v>
      </c>
    </row>
    <row r="293" ht="14.25" customHeight="1">
      <c r="A293" s="10" t="s">
        <v>422</v>
      </c>
      <c r="B293" s="11">
        <v>45404.0</v>
      </c>
      <c r="C293" s="10" t="s">
        <v>71</v>
      </c>
      <c r="D293" s="10" t="s">
        <v>238</v>
      </c>
      <c r="E293" s="10" t="s">
        <v>67</v>
      </c>
      <c r="F293" s="10" t="s">
        <v>23</v>
      </c>
      <c r="G293" s="10">
        <v>1.0</v>
      </c>
      <c r="H293" s="12">
        <v>91.89</v>
      </c>
      <c r="I293" s="12">
        <v>91.89</v>
      </c>
      <c r="J293" s="10" t="s">
        <v>57</v>
      </c>
      <c r="K293" s="10" t="str">
        <f t="shared" si="1"/>
        <v>Maria</v>
      </c>
      <c r="M293" s="13">
        <f t="shared" si="2"/>
        <v>108.4302</v>
      </c>
      <c r="N293" s="13">
        <f t="shared" si="3"/>
        <v>4.5945</v>
      </c>
      <c r="O293" s="8" t="str">
        <f t="shared" si="4"/>
        <v>Fail</v>
      </c>
      <c r="P293" s="8" t="str">
        <f t="shared" si="5"/>
        <v>Apr</v>
      </c>
    </row>
    <row r="294" ht="14.25" customHeight="1">
      <c r="A294" s="10" t="s">
        <v>423</v>
      </c>
      <c r="B294" s="11">
        <v>45343.0</v>
      </c>
      <c r="C294" s="10" t="s">
        <v>34</v>
      </c>
      <c r="D294" s="10" t="s">
        <v>72</v>
      </c>
      <c r="E294" s="10" t="s">
        <v>63</v>
      </c>
      <c r="F294" s="10" t="s">
        <v>32</v>
      </c>
      <c r="G294" s="10">
        <v>48.0</v>
      </c>
      <c r="H294" s="12">
        <v>495.95</v>
      </c>
      <c r="I294" s="12">
        <v>23805.6</v>
      </c>
      <c r="J294" s="10" t="s">
        <v>22</v>
      </c>
      <c r="K294" s="10" t="str">
        <f t="shared" si="1"/>
        <v>Tom</v>
      </c>
      <c r="M294" s="13">
        <f t="shared" si="2"/>
        <v>585.221</v>
      </c>
      <c r="N294" s="13">
        <f t="shared" si="3"/>
        <v>1190.28</v>
      </c>
      <c r="O294" s="8" t="str">
        <f t="shared" si="4"/>
        <v>Pass</v>
      </c>
      <c r="P294" s="8" t="str">
        <f t="shared" si="5"/>
        <v>Feb</v>
      </c>
    </row>
    <row r="295" ht="14.25" customHeight="1">
      <c r="A295" s="10" t="s">
        <v>424</v>
      </c>
      <c r="B295" s="11">
        <v>45616.0</v>
      </c>
      <c r="C295" s="10" t="s">
        <v>165</v>
      </c>
      <c r="D295" s="10" t="s">
        <v>51</v>
      </c>
      <c r="E295" s="10" t="s">
        <v>63</v>
      </c>
      <c r="F295" s="10" t="s">
        <v>32</v>
      </c>
      <c r="G295" s="10">
        <v>45.0</v>
      </c>
      <c r="H295" s="12">
        <v>483.46</v>
      </c>
      <c r="I295" s="12">
        <v>21755.7</v>
      </c>
      <c r="J295" s="10" t="s">
        <v>55</v>
      </c>
      <c r="K295" s="10" t="str">
        <f t="shared" si="1"/>
        <v>Sara</v>
      </c>
      <c r="M295" s="13">
        <f t="shared" si="2"/>
        <v>570.4828</v>
      </c>
      <c r="N295" s="13">
        <f t="shared" si="3"/>
        <v>1087.785</v>
      </c>
      <c r="O295" s="8" t="str">
        <f t="shared" si="4"/>
        <v>Pass</v>
      </c>
      <c r="P295" s="8" t="str">
        <f t="shared" si="5"/>
        <v>Nov</v>
      </c>
    </row>
    <row r="296" ht="14.25" customHeight="1">
      <c r="A296" s="10" t="s">
        <v>425</v>
      </c>
      <c r="B296" s="11">
        <v>45479.0</v>
      </c>
      <c r="C296" s="10" t="s">
        <v>84</v>
      </c>
      <c r="D296" s="10" t="s">
        <v>69</v>
      </c>
      <c r="E296" s="10" t="s">
        <v>63</v>
      </c>
      <c r="F296" s="10" t="s">
        <v>32</v>
      </c>
      <c r="G296" s="10">
        <v>49.0</v>
      </c>
      <c r="H296" s="12">
        <v>428.01</v>
      </c>
      <c r="I296" s="12">
        <v>20972.49</v>
      </c>
      <c r="J296" s="10" t="s">
        <v>27</v>
      </c>
      <c r="K296" s="10" t="str">
        <f t="shared" si="1"/>
        <v>Alex</v>
      </c>
      <c r="M296" s="13">
        <f t="shared" si="2"/>
        <v>505.0518</v>
      </c>
      <c r="N296" s="13">
        <f t="shared" si="3"/>
        <v>1048.6245</v>
      </c>
      <c r="O296" s="8" t="str">
        <f t="shared" si="4"/>
        <v>Pass</v>
      </c>
      <c r="P296" s="8" t="str">
        <f t="shared" si="5"/>
        <v>Jul</v>
      </c>
    </row>
    <row r="297" ht="14.25" customHeight="1">
      <c r="A297" s="10" t="s">
        <v>426</v>
      </c>
      <c r="B297" s="11">
        <v>45541.0</v>
      </c>
      <c r="C297" s="10" t="s">
        <v>86</v>
      </c>
      <c r="D297" s="10" t="s">
        <v>35</v>
      </c>
      <c r="E297" s="10" t="s">
        <v>63</v>
      </c>
      <c r="F297" s="10" t="s">
        <v>28</v>
      </c>
      <c r="G297" s="10">
        <v>45.0</v>
      </c>
      <c r="H297" s="12">
        <v>454.4</v>
      </c>
      <c r="I297" s="12">
        <v>20448.0</v>
      </c>
      <c r="J297" s="10" t="s">
        <v>27</v>
      </c>
      <c r="K297" s="10" t="str">
        <f t="shared" si="1"/>
        <v>Alex</v>
      </c>
      <c r="M297" s="13">
        <f t="shared" si="2"/>
        <v>536.192</v>
      </c>
      <c r="N297" s="13">
        <f t="shared" si="3"/>
        <v>1022.4</v>
      </c>
      <c r="O297" s="8" t="str">
        <f t="shared" si="4"/>
        <v>Pass</v>
      </c>
      <c r="P297" s="8" t="str">
        <f t="shared" si="5"/>
        <v>Sep</v>
      </c>
    </row>
    <row r="298" ht="14.25" customHeight="1">
      <c r="A298" s="10" t="s">
        <v>427</v>
      </c>
      <c r="B298" s="11">
        <v>45631.0</v>
      </c>
      <c r="C298" s="10" t="s">
        <v>65</v>
      </c>
      <c r="D298" s="10" t="s">
        <v>238</v>
      </c>
      <c r="E298" s="10" t="s">
        <v>63</v>
      </c>
      <c r="F298" s="10" t="s">
        <v>23</v>
      </c>
      <c r="G298" s="10">
        <v>45.0</v>
      </c>
      <c r="H298" s="12">
        <v>451.64</v>
      </c>
      <c r="I298" s="12">
        <v>20323.8</v>
      </c>
      <c r="J298" s="10" t="s">
        <v>57</v>
      </c>
      <c r="K298" s="10" t="str">
        <f t="shared" si="1"/>
        <v>Maria</v>
      </c>
      <c r="M298" s="13">
        <f t="shared" si="2"/>
        <v>532.9352</v>
      </c>
      <c r="N298" s="13">
        <f t="shared" si="3"/>
        <v>1016.19</v>
      </c>
      <c r="O298" s="8" t="str">
        <f t="shared" si="4"/>
        <v>Pass</v>
      </c>
      <c r="P298" s="8" t="str">
        <f t="shared" si="5"/>
        <v>Dec</v>
      </c>
    </row>
    <row r="299" ht="14.25" customHeight="1">
      <c r="A299" s="10" t="s">
        <v>428</v>
      </c>
      <c r="B299" s="11">
        <v>45577.0</v>
      </c>
      <c r="C299" s="10" t="s">
        <v>111</v>
      </c>
      <c r="D299" s="10" t="s">
        <v>59</v>
      </c>
      <c r="E299" s="10" t="s">
        <v>63</v>
      </c>
      <c r="F299" s="10" t="s">
        <v>28</v>
      </c>
      <c r="G299" s="10">
        <v>46.0</v>
      </c>
      <c r="H299" s="12">
        <v>423.52</v>
      </c>
      <c r="I299" s="12">
        <v>19481.92</v>
      </c>
      <c r="J299" s="10" t="s">
        <v>42</v>
      </c>
      <c r="K299" s="10" t="str">
        <f t="shared" si="1"/>
        <v>John</v>
      </c>
      <c r="M299" s="13">
        <f t="shared" si="2"/>
        <v>499.7536</v>
      </c>
      <c r="N299" s="13">
        <f t="shared" si="3"/>
        <v>974.096</v>
      </c>
      <c r="O299" s="8" t="str">
        <f t="shared" si="4"/>
        <v>Pass</v>
      </c>
      <c r="P299" s="8" t="str">
        <f t="shared" si="5"/>
        <v>Oct</v>
      </c>
    </row>
    <row r="300" ht="14.25" customHeight="1">
      <c r="A300" s="10" t="s">
        <v>429</v>
      </c>
      <c r="B300" s="11">
        <v>45431.0</v>
      </c>
      <c r="C300" s="10" t="s">
        <v>30</v>
      </c>
      <c r="D300" s="10" t="s">
        <v>87</v>
      </c>
      <c r="E300" s="10" t="s">
        <v>63</v>
      </c>
      <c r="F300" s="10" t="s">
        <v>28</v>
      </c>
      <c r="G300" s="10">
        <v>49.0</v>
      </c>
      <c r="H300" s="12">
        <v>396.69</v>
      </c>
      <c r="I300" s="12">
        <v>19437.81</v>
      </c>
      <c r="J300" s="10" t="s">
        <v>55</v>
      </c>
      <c r="K300" s="10" t="str">
        <f t="shared" si="1"/>
        <v>Sara</v>
      </c>
      <c r="M300" s="13">
        <f t="shared" si="2"/>
        <v>468.0942</v>
      </c>
      <c r="N300" s="13">
        <f t="shared" si="3"/>
        <v>971.8905</v>
      </c>
      <c r="O300" s="8" t="str">
        <f t="shared" si="4"/>
        <v>Pass</v>
      </c>
      <c r="P300" s="8" t="str">
        <f t="shared" si="5"/>
        <v>May</v>
      </c>
    </row>
    <row r="301" ht="14.25" customHeight="1">
      <c r="A301" s="10" t="s">
        <v>430</v>
      </c>
      <c r="B301" s="11">
        <v>45569.0</v>
      </c>
      <c r="C301" s="10" t="s">
        <v>71</v>
      </c>
      <c r="D301" s="10" t="s">
        <v>26</v>
      </c>
      <c r="E301" s="10" t="s">
        <v>63</v>
      </c>
      <c r="F301" s="10" t="s">
        <v>23</v>
      </c>
      <c r="G301" s="10">
        <v>49.0</v>
      </c>
      <c r="H301" s="12">
        <v>389.03</v>
      </c>
      <c r="I301" s="12">
        <v>19062.47</v>
      </c>
      <c r="J301" s="10" t="s">
        <v>55</v>
      </c>
      <c r="K301" s="10" t="str">
        <f t="shared" si="1"/>
        <v>Sara</v>
      </c>
      <c r="M301" s="13">
        <f t="shared" si="2"/>
        <v>459.0554</v>
      </c>
      <c r="N301" s="13">
        <f t="shared" si="3"/>
        <v>953.1235</v>
      </c>
      <c r="O301" s="8" t="str">
        <f t="shared" si="4"/>
        <v>Pass</v>
      </c>
      <c r="P301" s="8" t="str">
        <f t="shared" si="5"/>
        <v>Oct</v>
      </c>
    </row>
    <row r="302" ht="14.25" customHeight="1">
      <c r="A302" s="10" t="s">
        <v>431</v>
      </c>
      <c r="B302" s="11">
        <v>45335.0</v>
      </c>
      <c r="C302" s="10" t="s">
        <v>272</v>
      </c>
      <c r="D302" s="10" t="s">
        <v>62</v>
      </c>
      <c r="E302" s="10" t="s">
        <v>63</v>
      </c>
      <c r="F302" s="10" t="s">
        <v>21</v>
      </c>
      <c r="G302" s="10">
        <v>37.0</v>
      </c>
      <c r="H302" s="12">
        <v>494.15</v>
      </c>
      <c r="I302" s="12">
        <v>18283.55</v>
      </c>
      <c r="J302" s="10" t="s">
        <v>42</v>
      </c>
      <c r="K302" s="10" t="str">
        <f t="shared" si="1"/>
        <v>John</v>
      </c>
      <c r="M302" s="13">
        <f t="shared" si="2"/>
        <v>583.097</v>
      </c>
      <c r="N302" s="13">
        <f t="shared" si="3"/>
        <v>914.1775</v>
      </c>
      <c r="O302" s="8" t="str">
        <f t="shared" si="4"/>
        <v>Pass</v>
      </c>
      <c r="P302" s="8" t="str">
        <f t="shared" si="5"/>
        <v>Feb</v>
      </c>
    </row>
    <row r="303" ht="14.25" customHeight="1">
      <c r="A303" s="10" t="s">
        <v>432</v>
      </c>
      <c r="B303" s="11">
        <v>45651.0</v>
      </c>
      <c r="C303" s="10" t="s">
        <v>50</v>
      </c>
      <c r="D303" s="10" t="s">
        <v>161</v>
      </c>
      <c r="E303" s="10" t="s">
        <v>63</v>
      </c>
      <c r="F303" s="10" t="s">
        <v>28</v>
      </c>
      <c r="G303" s="10">
        <v>47.0</v>
      </c>
      <c r="H303" s="12">
        <v>334.71</v>
      </c>
      <c r="I303" s="12">
        <v>15731.37</v>
      </c>
      <c r="J303" s="10" t="s">
        <v>57</v>
      </c>
      <c r="K303" s="10" t="str">
        <f t="shared" si="1"/>
        <v>Maria</v>
      </c>
      <c r="M303" s="13">
        <f t="shared" si="2"/>
        <v>394.9578</v>
      </c>
      <c r="N303" s="13">
        <f t="shared" si="3"/>
        <v>786.5685</v>
      </c>
      <c r="O303" s="8" t="str">
        <f t="shared" si="4"/>
        <v>Pass</v>
      </c>
      <c r="P303" s="8" t="str">
        <f t="shared" si="5"/>
        <v>Dec</v>
      </c>
    </row>
    <row r="304" ht="14.25" customHeight="1">
      <c r="A304" s="10" t="s">
        <v>433</v>
      </c>
      <c r="B304" s="11">
        <v>45561.0</v>
      </c>
      <c r="C304" s="10" t="s">
        <v>30</v>
      </c>
      <c r="D304" s="10" t="s">
        <v>183</v>
      </c>
      <c r="E304" s="10" t="s">
        <v>63</v>
      </c>
      <c r="F304" s="10" t="s">
        <v>28</v>
      </c>
      <c r="G304" s="10">
        <v>35.0</v>
      </c>
      <c r="H304" s="12">
        <v>424.99</v>
      </c>
      <c r="I304" s="12">
        <v>14874.65</v>
      </c>
      <c r="J304" s="10" t="s">
        <v>42</v>
      </c>
      <c r="K304" s="10" t="str">
        <f t="shared" si="1"/>
        <v>John</v>
      </c>
      <c r="M304" s="13">
        <f t="shared" si="2"/>
        <v>501.4882</v>
      </c>
      <c r="N304" s="13">
        <f t="shared" si="3"/>
        <v>743.7325</v>
      </c>
      <c r="O304" s="8" t="str">
        <f t="shared" si="4"/>
        <v>Pass</v>
      </c>
      <c r="P304" s="8" t="str">
        <f t="shared" si="5"/>
        <v>Sep</v>
      </c>
    </row>
    <row r="305" ht="14.25" customHeight="1">
      <c r="A305" s="10" t="s">
        <v>434</v>
      </c>
      <c r="B305" s="11">
        <v>45481.0</v>
      </c>
      <c r="C305" s="10" t="s">
        <v>71</v>
      </c>
      <c r="D305" s="10" t="s">
        <v>54</v>
      </c>
      <c r="E305" s="10" t="s">
        <v>63</v>
      </c>
      <c r="F305" s="10" t="s">
        <v>23</v>
      </c>
      <c r="G305" s="10">
        <v>34.0</v>
      </c>
      <c r="H305" s="12">
        <v>432.25</v>
      </c>
      <c r="I305" s="12">
        <v>14696.5</v>
      </c>
      <c r="J305" s="10" t="s">
        <v>57</v>
      </c>
      <c r="K305" s="10" t="str">
        <f t="shared" si="1"/>
        <v>Maria</v>
      </c>
      <c r="M305" s="13">
        <f t="shared" si="2"/>
        <v>510.055</v>
      </c>
      <c r="N305" s="13">
        <f t="shared" si="3"/>
        <v>734.825</v>
      </c>
      <c r="O305" s="8" t="str">
        <f t="shared" si="4"/>
        <v>Pass</v>
      </c>
      <c r="P305" s="8" t="str">
        <f t="shared" si="5"/>
        <v>Jul</v>
      </c>
    </row>
    <row r="306" ht="14.25" customHeight="1">
      <c r="A306" s="10" t="s">
        <v>435</v>
      </c>
      <c r="B306" s="11">
        <v>45640.0</v>
      </c>
      <c r="C306" s="10" t="s">
        <v>119</v>
      </c>
      <c r="D306" s="10" t="s">
        <v>62</v>
      </c>
      <c r="E306" s="10" t="s">
        <v>63</v>
      </c>
      <c r="F306" s="10" t="s">
        <v>28</v>
      </c>
      <c r="G306" s="10">
        <v>46.0</v>
      </c>
      <c r="H306" s="12">
        <v>317.84</v>
      </c>
      <c r="I306" s="12">
        <v>14620.64</v>
      </c>
      <c r="J306" s="10" t="s">
        <v>55</v>
      </c>
      <c r="K306" s="10" t="str">
        <f t="shared" si="1"/>
        <v>Sara</v>
      </c>
      <c r="M306" s="13">
        <f t="shared" si="2"/>
        <v>375.0512</v>
      </c>
      <c r="N306" s="13">
        <f t="shared" si="3"/>
        <v>731.032</v>
      </c>
      <c r="O306" s="8" t="str">
        <f t="shared" si="4"/>
        <v>Pass</v>
      </c>
      <c r="P306" s="8" t="str">
        <f t="shared" si="5"/>
        <v>Dec</v>
      </c>
    </row>
    <row r="307" ht="14.25" customHeight="1">
      <c r="A307" s="10" t="s">
        <v>436</v>
      </c>
      <c r="B307" s="11">
        <v>45564.0</v>
      </c>
      <c r="C307" s="10" t="s">
        <v>121</v>
      </c>
      <c r="D307" s="10" t="s">
        <v>80</v>
      </c>
      <c r="E307" s="10" t="s">
        <v>63</v>
      </c>
      <c r="F307" s="10" t="s">
        <v>21</v>
      </c>
      <c r="G307" s="10">
        <v>44.0</v>
      </c>
      <c r="H307" s="12">
        <v>326.59</v>
      </c>
      <c r="I307" s="12">
        <v>14369.96</v>
      </c>
      <c r="J307" s="10" t="s">
        <v>57</v>
      </c>
      <c r="K307" s="10" t="str">
        <f t="shared" si="1"/>
        <v>Maria</v>
      </c>
      <c r="M307" s="13">
        <f t="shared" si="2"/>
        <v>385.3762</v>
      </c>
      <c r="N307" s="13">
        <f t="shared" si="3"/>
        <v>718.498</v>
      </c>
      <c r="O307" s="8" t="str">
        <f t="shared" si="4"/>
        <v>Pass</v>
      </c>
      <c r="P307" s="8" t="str">
        <f t="shared" si="5"/>
        <v>Sep</v>
      </c>
    </row>
    <row r="308" ht="14.25" customHeight="1">
      <c r="A308" s="10" t="s">
        <v>437</v>
      </c>
      <c r="B308" s="11">
        <v>45576.0</v>
      </c>
      <c r="C308" s="10" t="s">
        <v>188</v>
      </c>
      <c r="D308" s="10" t="s">
        <v>132</v>
      </c>
      <c r="E308" s="10" t="s">
        <v>63</v>
      </c>
      <c r="F308" s="10" t="s">
        <v>28</v>
      </c>
      <c r="G308" s="10">
        <v>33.0</v>
      </c>
      <c r="H308" s="12">
        <v>415.14</v>
      </c>
      <c r="I308" s="12">
        <v>13699.62</v>
      </c>
      <c r="J308" s="10" t="s">
        <v>55</v>
      </c>
      <c r="K308" s="10" t="str">
        <f t="shared" si="1"/>
        <v>Sara</v>
      </c>
      <c r="M308" s="13">
        <f t="shared" si="2"/>
        <v>489.8652</v>
      </c>
      <c r="N308" s="13">
        <f t="shared" si="3"/>
        <v>684.981</v>
      </c>
      <c r="O308" s="8" t="str">
        <f t="shared" si="4"/>
        <v>Pass</v>
      </c>
      <c r="P308" s="8" t="str">
        <f t="shared" si="5"/>
        <v>Oct</v>
      </c>
    </row>
    <row r="309" ht="14.25" customHeight="1">
      <c r="A309" s="10" t="s">
        <v>438</v>
      </c>
      <c r="B309" s="11">
        <v>45464.0</v>
      </c>
      <c r="C309" s="10" t="s">
        <v>102</v>
      </c>
      <c r="D309" s="10" t="s">
        <v>377</v>
      </c>
      <c r="E309" s="10" t="s">
        <v>63</v>
      </c>
      <c r="F309" s="10" t="s">
        <v>32</v>
      </c>
      <c r="G309" s="10">
        <v>39.0</v>
      </c>
      <c r="H309" s="12">
        <v>350.49</v>
      </c>
      <c r="I309" s="12">
        <v>13669.11</v>
      </c>
      <c r="J309" s="10" t="s">
        <v>27</v>
      </c>
      <c r="K309" s="10" t="str">
        <f t="shared" si="1"/>
        <v>Alex</v>
      </c>
      <c r="M309" s="13">
        <f t="shared" si="2"/>
        <v>413.5782</v>
      </c>
      <c r="N309" s="13">
        <f t="shared" si="3"/>
        <v>683.4555</v>
      </c>
      <c r="O309" s="8" t="str">
        <f t="shared" si="4"/>
        <v>Pass</v>
      </c>
      <c r="P309" s="8" t="str">
        <f t="shared" si="5"/>
        <v>Jun</v>
      </c>
    </row>
    <row r="310" ht="14.25" customHeight="1">
      <c r="A310" s="10" t="s">
        <v>439</v>
      </c>
      <c r="B310" s="11">
        <v>45328.0</v>
      </c>
      <c r="C310" s="10" t="s">
        <v>215</v>
      </c>
      <c r="D310" s="10" t="s">
        <v>19</v>
      </c>
      <c r="E310" s="10" t="s">
        <v>63</v>
      </c>
      <c r="F310" s="10" t="s">
        <v>23</v>
      </c>
      <c r="G310" s="10">
        <v>29.0</v>
      </c>
      <c r="H310" s="12">
        <v>465.42</v>
      </c>
      <c r="I310" s="12">
        <v>13497.18</v>
      </c>
      <c r="J310" s="10" t="s">
        <v>57</v>
      </c>
      <c r="K310" s="10" t="str">
        <f t="shared" si="1"/>
        <v>Maria</v>
      </c>
      <c r="M310" s="13">
        <f t="shared" si="2"/>
        <v>549.1956</v>
      </c>
      <c r="N310" s="13">
        <f t="shared" si="3"/>
        <v>674.859</v>
      </c>
      <c r="O310" s="8" t="str">
        <f t="shared" si="4"/>
        <v>Pass</v>
      </c>
      <c r="P310" s="8" t="str">
        <f t="shared" si="5"/>
        <v>Feb</v>
      </c>
    </row>
    <row r="311" ht="14.25" customHeight="1">
      <c r="A311" s="10" t="s">
        <v>440</v>
      </c>
      <c r="B311" s="11">
        <v>45330.0</v>
      </c>
      <c r="C311" s="10" t="s">
        <v>251</v>
      </c>
      <c r="D311" s="10" t="s">
        <v>116</v>
      </c>
      <c r="E311" s="10" t="s">
        <v>63</v>
      </c>
      <c r="F311" s="10" t="s">
        <v>21</v>
      </c>
      <c r="G311" s="10">
        <v>32.0</v>
      </c>
      <c r="H311" s="12">
        <v>414.02</v>
      </c>
      <c r="I311" s="12">
        <v>13248.64</v>
      </c>
      <c r="J311" s="10" t="s">
        <v>57</v>
      </c>
      <c r="K311" s="10" t="str">
        <f t="shared" si="1"/>
        <v>Maria</v>
      </c>
      <c r="M311" s="13">
        <f t="shared" si="2"/>
        <v>488.5436</v>
      </c>
      <c r="N311" s="13">
        <f t="shared" si="3"/>
        <v>662.432</v>
      </c>
      <c r="O311" s="8" t="str">
        <f t="shared" si="4"/>
        <v>Pass</v>
      </c>
      <c r="P311" s="8" t="str">
        <f t="shared" si="5"/>
        <v>Feb</v>
      </c>
    </row>
    <row r="312" ht="14.25" customHeight="1">
      <c r="A312" s="10" t="s">
        <v>441</v>
      </c>
      <c r="B312" s="11">
        <v>45345.0</v>
      </c>
      <c r="C312" s="10" t="s">
        <v>240</v>
      </c>
      <c r="D312" s="10" t="s">
        <v>87</v>
      </c>
      <c r="E312" s="10" t="s">
        <v>63</v>
      </c>
      <c r="F312" s="10" t="s">
        <v>21</v>
      </c>
      <c r="G312" s="10">
        <v>27.0</v>
      </c>
      <c r="H312" s="12">
        <v>478.35</v>
      </c>
      <c r="I312" s="12">
        <v>12915.45</v>
      </c>
      <c r="J312" s="10" t="s">
        <v>42</v>
      </c>
      <c r="K312" s="10" t="str">
        <f t="shared" si="1"/>
        <v>John</v>
      </c>
      <c r="M312" s="13">
        <f t="shared" si="2"/>
        <v>564.453</v>
      </c>
      <c r="N312" s="13">
        <f t="shared" si="3"/>
        <v>645.7725</v>
      </c>
      <c r="O312" s="8" t="str">
        <f t="shared" si="4"/>
        <v>Pass</v>
      </c>
      <c r="P312" s="8" t="str">
        <f t="shared" si="5"/>
        <v>Feb</v>
      </c>
    </row>
    <row r="313" ht="14.25" customHeight="1">
      <c r="A313" s="10" t="s">
        <v>442</v>
      </c>
      <c r="B313" s="11">
        <v>45504.0</v>
      </c>
      <c r="C313" s="10" t="s">
        <v>115</v>
      </c>
      <c r="D313" s="10" t="s">
        <v>107</v>
      </c>
      <c r="E313" s="10" t="s">
        <v>63</v>
      </c>
      <c r="F313" s="10" t="s">
        <v>28</v>
      </c>
      <c r="G313" s="10">
        <v>34.0</v>
      </c>
      <c r="H313" s="12">
        <v>377.15</v>
      </c>
      <c r="I313" s="12">
        <v>12823.1</v>
      </c>
      <c r="J313" s="10" t="s">
        <v>42</v>
      </c>
      <c r="K313" s="10" t="str">
        <f t="shared" si="1"/>
        <v>John</v>
      </c>
      <c r="M313" s="13">
        <f t="shared" si="2"/>
        <v>445.037</v>
      </c>
      <c r="N313" s="13">
        <f t="shared" si="3"/>
        <v>641.155</v>
      </c>
      <c r="O313" s="8" t="str">
        <f t="shared" si="4"/>
        <v>Pass</v>
      </c>
      <c r="P313" s="8" t="str">
        <f t="shared" si="5"/>
        <v>Jul</v>
      </c>
    </row>
    <row r="314" ht="14.25" customHeight="1">
      <c r="A314" s="10" t="s">
        <v>443</v>
      </c>
      <c r="B314" s="11">
        <v>45514.0</v>
      </c>
      <c r="C314" s="10" t="s">
        <v>362</v>
      </c>
      <c r="D314" s="10" t="s">
        <v>137</v>
      </c>
      <c r="E314" s="10" t="s">
        <v>63</v>
      </c>
      <c r="F314" s="10" t="s">
        <v>23</v>
      </c>
      <c r="G314" s="10">
        <v>29.0</v>
      </c>
      <c r="H314" s="12">
        <v>437.08</v>
      </c>
      <c r="I314" s="12">
        <v>12675.32</v>
      </c>
      <c r="J314" s="10" t="s">
        <v>27</v>
      </c>
      <c r="K314" s="10" t="str">
        <f t="shared" si="1"/>
        <v>Alex</v>
      </c>
      <c r="M314" s="13">
        <f t="shared" si="2"/>
        <v>515.7544</v>
      </c>
      <c r="N314" s="13">
        <f t="shared" si="3"/>
        <v>633.766</v>
      </c>
      <c r="O314" s="8" t="str">
        <f t="shared" si="4"/>
        <v>Pass</v>
      </c>
      <c r="P314" s="8" t="str">
        <f t="shared" si="5"/>
        <v>Aug</v>
      </c>
    </row>
    <row r="315" ht="14.25" customHeight="1">
      <c r="A315" s="10" t="s">
        <v>444</v>
      </c>
      <c r="B315" s="11">
        <v>45489.0</v>
      </c>
      <c r="C315" s="10" t="s">
        <v>272</v>
      </c>
      <c r="D315" s="10" t="s">
        <v>54</v>
      </c>
      <c r="E315" s="10" t="s">
        <v>63</v>
      </c>
      <c r="F315" s="10" t="s">
        <v>28</v>
      </c>
      <c r="G315" s="10">
        <v>35.0</v>
      </c>
      <c r="H315" s="12">
        <v>356.77</v>
      </c>
      <c r="I315" s="12">
        <v>12486.95</v>
      </c>
      <c r="J315" s="10" t="s">
        <v>55</v>
      </c>
      <c r="K315" s="10" t="str">
        <f t="shared" si="1"/>
        <v>Sara</v>
      </c>
      <c r="M315" s="13">
        <f t="shared" si="2"/>
        <v>420.9886</v>
      </c>
      <c r="N315" s="13">
        <f t="shared" si="3"/>
        <v>624.3475</v>
      </c>
      <c r="O315" s="8" t="str">
        <f t="shared" si="4"/>
        <v>Pass</v>
      </c>
      <c r="P315" s="8" t="str">
        <f t="shared" si="5"/>
        <v>Jul</v>
      </c>
    </row>
    <row r="316" ht="14.25" customHeight="1">
      <c r="A316" s="10" t="s">
        <v>445</v>
      </c>
      <c r="B316" s="11">
        <v>45399.0</v>
      </c>
      <c r="C316" s="10" t="s">
        <v>156</v>
      </c>
      <c r="D316" s="10" t="s">
        <v>80</v>
      </c>
      <c r="E316" s="10" t="s">
        <v>63</v>
      </c>
      <c r="F316" s="10" t="s">
        <v>28</v>
      </c>
      <c r="G316" s="10">
        <v>37.0</v>
      </c>
      <c r="H316" s="12">
        <v>326.41</v>
      </c>
      <c r="I316" s="12">
        <v>12077.17</v>
      </c>
      <c r="J316" s="10" t="s">
        <v>22</v>
      </c>
      <c r="K316" s="10" t="str">
        <f t="shared" si="1"/>
        <v>Tom</v>
      </c>
      <c r="M316" s="13">
        <f t="shared" si="2"/>
        <v>385.1638</v>
      </c>
      <c r="N316" s="13">
        <f t="shared" si="3"/>
        <v>603.8585</v>
      </c>
      <c r="O316" s="8" t="str">
        <f t="shared" si="4"/>
        <v>Pass</v>
      </c>
      <c r="P316" s="8" t="str">
        <f t="shared" si="5"/>
        <v>Apr</v>
      </c>
    </row>
    <row r="317" ht="14.25" customHeight="1">
      <c r="A317" s="10" t="s">
        <v>446</v>
      </c>
      <c r="B317" s="11">
        <v>45498.0</v>
      </c>
      <c r="C317" s="10" t="s">
        <v>154</v>
      </c>
      <c r="D317" s="10" t="s">
        <v>80</v>
      </c>
      <c r="E317" s="10" t="s">
        <v>63</v>
      </c>
      <c r="F317" s="10" t="s">
        <v>28</v>
      </c>
      <c r="G317" s="10">
        <v>39.0</v>
      </c>
      <c r="H317" s="12">
        <v>303.08</v>
      </c>
      <c r="I317" s="12">
        <v>11820.12</v>
      </c>
      <c r="J317" s="10" t="s">
        <v>55</v>
      </c>
      <c r="K317" s="10" t="str">
        <f t="shared" si="1"/>
        <v>Sara</v>
      </c>
      <c r="M317" s="13">
        <f t="shared" si="2"/>
        <v>357.6344</v>
      </c>
      <c r="N317" s="13">
        <f t="shared" si="3"/>
        <v>591.006</v>
      </c>
      <c r="O317" s="8" t="str">
        <f t="shared" si="4"/>
        <v>Pass</v>
      </c>
      <c r="P317" s="8" t="str">
        <f t="shared" si="5"/>
        <v>Jul</v>
      </c>
    </row>
    <row r="318" ht="14.25" customHeight="1">
      <c r="A318" s="10" t="s">
        <v>447</v>
      </c>
      <c r="B318" s="11">
        <v>45346.0</v>
      </c>
      <c r="C318" s="10" t="s">
        <v>113</v>
      </c>
      <c r="D318" s="10" t="s">
        <v>331</v>
      </c>
      <c r="E318" s="10" t="s">
        <v>63</v>
      </c>
      <c r="F318" s="10" t="s">
        <v>32</v>
      </c>
      <c r="G318" s="10">
        <v>30.0</v>
      </c>
      <c r="H318" s="12">
        <v>388.21</v>
      </c>
      <c r="I318" s="12">
        <v>11646.3</v>
      </c>
      <c r="J318" s="10" t="s">
        <v>22</v>
      </c>
      <c r="K318" s="10" t="str">
        <f t="shared" si="1"/>
        <v>Tom</v>
      </c>
      <c r="M318" s="13">
        <f t="shared" si="2"/>
        <v>458.0878</v>
      </c>
      <c r="N318" s="13">
        <f t="shared" si="3"/>
        <v>582.315</v>
      </c>
      <c r="O318" s="8" t="str">
        <f t="shared" si="4"/>
        <v>Pass</v>
      </c>
      <c r="P318" s="8" t="str">
        <f t="shared" si="5"/>
        <v>Feb</v>
      </c>
    </row>
    <row r="319" ht="14.25" customHeight="1">
      <c r="A319" s="10" t="s">
        <v>448</v>
      </c>
      <c r="B319" s="11">
        <v>45528.0</v>
      </c>
      <c r="C319" s="10" t="s">
        <v>188</v>
      </c>
      <c r="D319" s="10" t="s">
        <v>51</v>
      </c>
      <c r="E319" s="10" t="s">
        <v>63</v>
      </c>
      <c r="F319" s="10" t="s">
        <v>32</v>
      </c>
      <c r="G319" s="10">
        <v>25.0</v>
      </c>
      <c r="H319" s="12">
        <v>395.62</v>
      </c>
      <c r="I319" s="12">
        <v>9890.5</v>
      </c>
      <c r="J319" s="10" t="s">
        <v>27</v>
      </c>
      <c r="K319" s="10" t="str">
        <f t="shared" si="1"/>
        <v>Alex</v>
      </c>
      <c r="M319" s="13">
        <f t="shared" si="2"/>
        <v>466.8316</v>
      </c>
      <c r="N319" s="13">
        <f t="shared" si="3"/>
        <v>494.525</v>
      </c>
      <c r="O319" s="8" t="str">
        <f t="shared" si="4"/>
        <v>Pass</v>
      </c>
      <c r="P319" s="8" t="str">
        <f t="shared" si="5"/>
        <v>Aug</v>
      </c>
    </row>
    <row r="320" ht="14.25" customHeight="1">
      <c r="A320" s="10" t="s">
        <v>449</v>
      </c>
      <c r="B320" s="11">
        <v>45314.0</v>
      </c>
      <c r="C320" s="10" t="s">
        <v>285</v>
      </c>
      <c r="D320" s="10" t="s">
        <v>122</v>
      </c>
      <c r="E320" s="10" t="s">
        <v>63</v>
      </c>
      <c r="F320" s="10" t="s">
        <v>21</v>
      </c>
      <c r="G320" s="10">
        <v>26.0</v>
      </c>
      <c r="H320" s="12">
        <v>369.94</v>
      </c>
      <c r="I320" s="12">
        <v>9618.44</v>
      </c>
      <c r="J320" s="10" t="s">
        <v>57</v>
      </c>
      <c r="K320" s="10" t="str">
        <f t="shared" si="1"/>
        <v>Maria</v>
      </c>
      <c r="M320" s="13">
        <f t="shared" si="2"/>
        <v>436.5292</v>
      </c>
      <c r="N320" s="13">
        <f t="shared" si="3"/>
        <v>480.922</v>
      </c>
      <c r="O320" s="8" t="str">
        <f t="shared" si="4"/>
        <v>Pass</v>
      </c>
      <c r="P320" s="8" t="str">
        <f t="shared" si="5"/>
        <v>Jan</v>
      </c>
    </row>
    <row r="321" ht="14.25" customHeight="1">
      <c r="A321" s="10" t="s">
        <v>450</v>
      </c>
      <c r="B321" s="11">
        <v>45656.0</v>
      </c>
      <c r="C321" s="10" t="s">
        <v>285</v>
      </c>
      <c r="D321" s="10" t="s">
        <v>116</v>
      </c>
      <c r="E321" s="10" t="s">
        <v>63</v>
      </c>
      <c r="F321" s="10" t="s">
        <v>32</v>
      </c>
      <c r="G321" s="10">
        <v>41.0</v>
      </c>
      <c r="H321" s="12">
        <v>229.26</v>
      </c>
      <c r="I321" s="12">
        <v>9399.66</v>
      </c>
      <c r="J321" s="10" t="s">
        <v>42</v>
      </c>
      <c r="K321" s="10" t="str">
        <f t="shared" si="1"/>
        <v>John</v>
      </c>
      <c r="M321" s="13">
        <f t="shared" si="2"/>
        <v>270.5268</v>
      </c>
      <c r="N321" s="13">
        <f t="shared" si="3"/>
        <v>469.983</v>
      </c>
      <c r="O321" s="8" t="str">
        <f t="shared" si="4"/>
        <v>Pass</v>
      </c>
      <c r="P321" s="8" t="str">
        <f t="shared" si="5"/>
        <v>Dec</v>
      </c>
    </row>
    <row r="322" ht="14.25" customHeight="1">
      <c r="A322" s="10" t="s">
        <v>451</v>
      </c>
      <c r="B322" s="11">
        <v>45579.0</v>
      </c>
      <c r="C322" s="10" t="s">
        <v>34</v>
      </c>
      <c r="D322" s="10" t="s">
        <v>127</v>
      </c>
      <c r="E322" s="10" t="s">
        <v>63</v>
      </c>
      <c r="F322" s="10" t="s">
        <v>32</v>
      </c>
      <c r="G322" s="10">
        <v>22.0</v>
      </c>
      <c r="H322" s="12">
        <v>410.19</v>
      </c>
      <c r="I322" s="12">
        <v>9024.18</v>
      </c>
      <c r="J322" s="10" t="s">
        <v>55</v>
      </c>
      <c r="K322" s="10" t="str">
        <f t="shared" si="1"/>
        <v>Sara</v>
      </c>
      <c r="M322" s="13">
        <f t="shared" si="2"/>
        <v>484.0242</v>
      </c>
      <c r="N322" s="13">
        <f t="shared" si="3"/>
        <v>451.209</v>
      </c>
      <c r="O322" s="8" t="str">
        <f t="shared" si="4"/>
        <v>Pass</v>
      </c>
      <c r="P322" s="8" t="str">
        <f t="shared" si="5"/>
        <v>Oct</v>
      </c>
    </row>
    <row r="323" ht="14.25" customHeight="1">
      <c r="A323" s="10" t="s">
        <v>452</v>
      </c>
      <c r="B323" s="11">
        <v>45409.0</v>
      </c>
      <c r="C323" s="10" t="s">
        <v>207</v>
      </c>
      <c r="D323" s="10" t="s">
        <v>48</v>
      </c>
      <c r="E323" s="10" t="s">
        <v>63</v>
      </c>
      <c r="F323" s="10" t="s">
        <v>32</v>
      </c>
      <c r="G323" s="10">
        <v>38.0</v>
      </c>
      <c r="H323" s="12">
        <v>227.62</v>
      </c>
      <c r="I323" s="12">
        <v>8649.56</v>
      </c>
      <c r="J323" s="10" t="s">
        <v>22</v>
      </c>
      <c r="K323" s="10" t="str">
        <f t="shared" si="1"/>
        <v>Tom</v>
      </c>
      <c r="M323" s="13">
        <f t="shared" si="2"/>
        <v>268.5916</v>
      </c>
      <c r="N323" s="13">
        <f t="shared" si="3"/>
        <v>432.478</v>
      </c>
      <c r="O323" s="8" t="str">
        <f t="shared" si="4"/>
        <v>Pass</v>
      </c>
      <c r="P323" s="8" t="str">
        <f t="shared" si="5"/>
        <v>Apr</v>
      </c>
    </row>
    <row r="324" ht="14.25" customHeight="1">
      <c r="A324" s="10" t="s">
        <v>453</v>
      </c>
      <c r="B324" s="11">
        <v>45581.0</v>
      </c>
      <c r="C324" s="10" t="s">
        <v>25</v>
      </c>
      <c r="D324" s="10" t="s">
        <v>26</v>
      </c>
      <c r="E324" s="10" t="s">
        <v>63</v>
      </c>
      <c r="F324" s="10" t="s">
        <v>28</v>
      </c>
      <c r="G324" s="10">
        <v>45.0</v>
      </c>
      <c r="H324" s="12">
        <v>191.49</v>
      </c>
      <c r="I324" s="12">
        <v>8617.050000000001</v>
      </c>
      <c r="J324" s="10" t="s">
        <v>22</v>
      </c>
      <c r="K324" s="10" t="str">
        <f t="shared" si="1"/>
        <v>Tom</v>
      </c>
      <c r="M324" s="13">
        <f t="shared" si="2"/>
        <v>225.9582</v>
      </c>
      <c r="N324" s="13">
        <f t="shared" si="3"/>
        <v>430.8525</v>
      </c>
      <c r="O324" s="8" t="str">
        <f t="shared" si="4"/>
        <v>Pass</v>
      </c>
      <c r="P324" s="8" t="str">
        <f t="shared" si="5"/>
        <v>Oct</v>
      </c>
    </row>
    <row r="325" ht="14.25" customHeight="1">
      <c r="A325" s="10" t="s">
        <v>454</v>
      </c>
      <c r="B325" s="11">
        <v>45383.0</v>
      </c>
      <c r="C325" s="10" t="s">
        <v>34</v>
      </c>
      <c r="D325" s="10" t="s">
        <v>31</v>
      </c>
      <c r="E325" s="10" t="s">
        <v>63</v>
      </c>
      <c r="F325" s="10" t="s">
        <v>32</v>
      </c>
      <c r="G325" s="10">
        <v>18.0</v>
      </c>
      <c r="H325" s="12">
        <v>474.05</v>
      </c>
      <c r="I325" s="12">
        <v>8532.9</v>
      </c>
      <c r="J325" s="10" t="s">
        <v>22</v>
      </c>
      <c r="K325" s="10" t="str">
        <f t="shared" si="1"/>
        <v>Tom</v>
      </c>
      <c r="M325" s="13">
        <f t="shared" si="2"/>
        <v>559.379</v>
      </c>
      <c r="N325" s="13">
        <f t="shared" si="3"/>
        <v>426.645</v>
      </c>
      <c r="O325" s="8" t="str">
        <f t="shared" si="4"/>
        <v>Pass</v>
      </c>
      <c r="P325" s="8" t="str">
        <f t="shared" si="5"/>
        <v>Apr</v>
      </c>
    </row>
    <row r="326" ht="14.25" customHeight="1">
      <c r="A326" s="10" t="s">
        <v>455</v>
      </c>
      <c r="B326" s="11">
        <v>45421.0</v>
      </c>
      <c r="C326" s="10" t="s">
        <v>223</v>
      </c>
      <c r="D326" s="10" t="s">
        <v>148</v>
      </c>
      <c r="E326" s="10" t="s">
        <v>63</v>
      </c>
      <c r="F326" s="10" t="s">
        <v>28</v>
      </c>
      <c r="G326" s="10">
        <v>22.0</v>
      </c>
      <c r="H326" s="12">
        <v>382.03</v>
      </c>
      <c r="I326" s="12">
        <v>8404.66</v>
      </c>
      <c r="J326" s="10" t="s">
        <v>55</v>
      </c>
      <c r="K326" s="10" t="str">
        <f t="shared" si="1"/>
        <v>Sara</v>
      </c>
      <c r="M326" s="13">
        <f t="shared" si="2"/>
        <v>450.7954</v>
      </c>
      <c r="N326" s="13">
        <f t="shared" si="3"/>
        <v>420.233</v>
      </c>
      <c r="O326" s="8" t="str">
        <f t="shared" si="4"/>
        <v>Pass</v>
      </c>
      <c r="P326" s="8" t="str">
        <f t="shared" si="5"/>
        <v>May</v>
      </c>
    </row>
    <row r="327" ht="14.25" customHeight="1">
      <c r="A327" s="10" t="s">
        <v>456</v>
      </c>
      <c r="B327" s="11">
        <v>45449.0</v>
      </c>
      <c r="C327" s="10" t="s">
        <v>99</v>
      </c>
      <c r="D327" s="10" t="s">
        <v>45</v>
      </c>
      <c r="E327" s="10" t="s">
        <v>63</v>
      </c>
      <c r="F327" s="10" t="s">
        <v>32</v>
      </c>
      <c r="G327" s="10">
        <v>28.0</v>
      </c>
      <c r="H327" s="12">
        <v>291.64</v>
      </c>
      <c r="I327" s="12">
        <v>8165.92</v>
      </c>
      <c r="J327" s="10" t="s">
        <v>57</v>
      </c>
      <c r="K327" s="10" t="str">
        <f t="shared" si="1"/>
        <v>Maria</v>
      </c>
      <c r="M327" s="13">
        <f t="shared" si="2"/>
        <v>344.1352</v>
      </c>
      <c r="N327" s="13">
        <f t="shared" si="3"/>
        <v>408.296</v>
      </c>
      <c r="O327" s="8" t="str">
        <f t="shared" si="4"/>
        <v>Pass</v>
      </c>
      <c r="P327" s="8" t="str">
        <f t="shared" si="5"/>
        <v>Jun</v>
      </c>
    </row>
    <row r="328" ht="14.25" customHeight="1">
      <c r="A328" s="10" t="s">
        <v>457</v>
      </c>
      <c r="B328" s="11">
        <v>45550.0</v>
      </c>
      <c r="C328" s="10" t="s">
        <v>119</v>
      </c>
      <c r="D328" s="10" t="s">
        <v>132</v>
      </c>
      <c r="E328" s="10" t="s">
        <v>63</v>
      </c>
      <c r="F328" s="10" t="s">
        <v>23</v>
      </c>
      <c r="G328" s="10">
        <v>18.0</v>
      </c>
      <c r="H328" s="12">
        <v>453.63</v>
      </c>
      <c r="I328" s="12">
        <v>8165.34</v>
      </c>
      <c r="J328" s="10" t="s">
        <v>22</v>
      </c>
      <c r="K328" s="10" t="str">
        <f t="shared" si="1"/>
        <v>Tom</v>
      </c>
      <c r="M328" s="13">
        <f t="shared" si="2"/>
        <v>535.2834</v>
      </c>
      <c r="N328" s="13">
        <f t="shared" si="3"/>
        <v>408.267</v>
      </c>
      <c r="O328" s="8" t="str">
        <f t="shared" si="4"/>
        <v>Pass</v>
      </c>
      <c r="P328" s="8" t="str">
        <f t="shared" si="5"/>
        <v>Sep</v>
      </c>
    </row>
    <row r="329" ht="14.25" customHeight="1">
      <c r="A329" s="10" t="s">
        <v>458</v>
      </c>
      <c r="B329" s="11">
        <v>45417.0</v>
      </c>
      <c r="C329" s="10" t="s">
        <v>95</v>
      </c>
      <c r="D329" s="10" t="s">
        <v>19</v>
      </c>
      <c r="E329" s="10" t="s">
        <v>63</v>
      </c>
      <c r="F329" s="10" t="s">
        <v>32</v>
      </c>
      <c r="G329" s="10">
        <v>24.0</v>
      </c>
      <c r="H329" s="12">
        <v>328.88</v>
      </c>
      <c r="I329" s="12">
        <v>7893.12</v>
      </c>
      <c r="J329" s="10" t="s">
        <v>22</v>
      </c>
      <c r="K329" s="10" t="str">
        <f t="shared" si="1"/>
        <v>Tom</v>
      </c>
      <c r="M329" s="13">
        <f t="shared" si="2"/>
        <v>388.0784</v>
      </c>
      <c r="N329" s="13">
        <f t="shared" si="3"/>
        <v>394.656</v>
      </c>
      <c r="O329" s="8" t="str">
        <f t="shared" si="4"/>
        <v>Pass</v>
      </c>
      <c r="P329" s="8" t="str">
        <f t="shared" si="5"/>
        <v>May</v>
      </c>
    </row>
    <row r="330" ht="14.25" customHeight="1">
      <c r="A330" s="10" t="s">
        <v>459</v>
      </c>
      <c r="B330" s="11">
        <v>45478.0</v>
      </c>
      <c r="C330" s="10" t="s">
        <v>109</v>
      </c>
      <c r="D330" s="10" t="s">
        <v>116</v>
      </c>
      <c r="E330" s="10" t="s">
        <v>63</v>
      </c>
      <c r="F330" s="10" t="s">
        <v>32</v>
      </c>
      <c r="G330" s="10">
        <v>21.0</v>
      </c>
      <c r="H330" s="12">
        <v>346.56</v>
      </c>
      <c r="I330" s="12">
        <v>7277.76</v>
      </c>
      <c r="J330" s="10" t="s">
        <v>27</v>
      </c>
      <c r="K330" s="10" t="str">
        <f t="shared" si="1"/>
        <v>Alex</v>
      </c>
      <c r="M330" s="13">
        <f t="shared" si="2"/>
        <v>408.9408</v>
      </c>
      <c r="N330" s="13">
        <f t="shared" si="3"/>
        <v>363.888</v>
      </c>
      <c r="O330" s="8" t="str">
        <f t="shared" si="4"/>
        <v>Pass</v>
      </c>
      <c r="P330" s="8" t="str">
        <f t="shared" si="5"/>
        <v>Jul</v>
      </c>
    </row>
    <row r="331" ht="14.25" customHeight="1">
      <c r="A331" s="10" t="s">
        <v>460</v>
      </c>
      <c r="B331" s="11">
        <v>45555.0</v>
      </c>
      <c r="C331" s="10" t="s">
        <v>30</v>
      </c>
      <c r="D331" s="10" t="s">
        <v>38</v>
      </c>
      <c r="E331" s="10" t="s">
        <v>63</v>
      </c>
      <c r="F331" s="10" t="s">
        <v>28</v>
      </c>
      <c r="G331" s="10">
        <v>14.0</v>
      </c>
      <c r="H331" s="12">
        <v>484.0</v>
      </c>
      <c r="I331" s="12">
        <v>6776.0</v>
      </c>
      <c r="J331" s="10" t="s">
        <v>27</v>
      </c>
      <c r="K331" s="10" t="str">
        <f t="shared" si="1"/>
        <v>Alex</v>
      </c>
      <c r="M331" s="13">
        <f t="shared" si="2"/>
        <v>571.12</v>
      </c>
      <c r="N331" s="13">
        <f t="shared" si="3"/>
        <v>338.8</v>
      </c>
      <c r="O331" s="8" t="str">
        <f t="shared" si="4"/>
        <v>Pass</v>
      </c>
      <c r="P331" s="8" t="str">
        <f t="shared" si="5"/>
        <v>Sep</v>
      </c>
    </row>
    <row r="332" ht="14.25" customHeight="1">
      <c r="A332" s="10" t="s">
        <v>461</v>
      </c>
      <c r="B332" s="11">
        <v>45430.0</v>
      </c>
      <c r="C332" s="10" t="s">
        <v>102</v>
      </c>
      <c r="D332" s="10" t="s">
        <v>124</v>
      </c>
      <c r="E332" s="10" t="s">
        <v>63</v>
      </c>
      <c r="F332" s="10" t="s">
        <v>23</v>
      </c>
      <c r="G332" s="10">
        <v>23.0</v>
      </c>
      <c r="H332" s="12">
        <v>283.41</v>
      </c>
      <c r="I332" s="12">
        <v>6518.43</v>
      </c>
      <c r="J332" s="10" t="s">
        <v>42</v>
      </c>
      <c r="K332" s="10" t="str">
        <f t="shared" si="1"/>
        <v>John</v>
      </c>
      <c r="M332" s="13">
        <f t="shared" si="2"/>
        <v>334.4238</v>
      </c>
      <c r="N332" s="13">
        <f t="shared" si="3"/>
        <v>325.9215</v>
      </c>
      <c r="O332" s="8" t="str">
        <f t="shared" si="4"/>
        <v>Pass</v>
      </c>
      <c r="P332" s="8" t="str">
        <f t="shared" si="5"/>
        <v>May</v>
      </c>
    </row>
    <row r="333" ht="14.25" customHeight="1">
      <c r="A333" s="10" t="s">
        <v>462</v>
      </c>
      <c r="B333" s="11">
        <v>45509.0</v>
      </c>
      <c r="C333" s="10" t="s">
        <v>212</v>
      </c>
      <c r="D333" s="10" t="s">
        <v>179</v>
      </c>
      <c r="E333" s="10" t="s">
        <v>63</v>
      </c>
      <c r="F333" s="10" t="s">
        <v>32</v>
      </c>
      <c r="G333" s="10">
        <v>32.0</v>
      </c>
      <c r="H333" s="12">
        <v>200.98</v>
      </c>
      <c r="I333" s="12">
        <v>6431.36</v>
      </c>
      <c r="J333" s="10" t="s">
        <v>57</v>
      </c>
      <c r="K333" s="10" t="str">
        <f t="shared" si="1"/>
        <v>Maria</v>
      </c>
      <c r="M333" s="13">
        <f t="shared" si="2"/>
        <v>237.1564</v>
      </c>
      <c r="N333" s="13">
        <f t="shared" si="3"/>
        <v>321.568</v>
      </c>
      <c r="O333" s="8" t="str">
        <f t="shared" si="4"/>
        <v>Pass</v>
      </c>
      <c r="P333" s="8" t="str">
        <f t="shared" si="5"/>
        <v>Aug</v>
      </c>
    </row>
    <row r="334" ht="14.25" customHeight="1">
      <c r="A334" s="10" t="s">
        <v>463</v>
      </c>
      <c r="B334" s="11">
        <v>45612.0</v>
      </c>
      <c r="C334" s="10" t="s">
        <v>47</v>
      </c>
      <c r="D334" s="10" t="s">
        <v>295</v>
      </c>
      <c r="E334" s="10" t="s">
        <v>63</v>
      </c>
      <c r="F334" s="10" t="s">
        <v>23</v>
      </c>
      <c r="G334" s="10">
        <v>27.0</v>
      </c>
      <c r="H334" s="12">
        <v>229.94</v>
      </c>
      <c r="I334" s="12">
        <v>6208.38</v>
      </c>
      <c r="J334" s="10" t="s">
        <v>57</v>
      </c>
      <c r="K334" s="10" t="str">
        <f t="shared" si="1"/>
        <v>Maria</v>
      </c>
      <c r="M334" s="13">
        <f t="shared" si="2"/>
        <v>271.3292</v>
      </c>
      <c r="N334" s="13">
        <f t="shared" si="3"/>
        <v>310.419</v>
      </c>
      <c r="O334" s="8" t="str">
        <f t="shared" si="4"/>
        <v>Pass</v>
      </c>
      <c r="P334" s="8" t="str">
        <f t="shared" si="5"/>
        <v>Nov</v>
      </c>
    </row>
    <row r="335" ht="14.25" customHeight="1">
      <c r="A335" s="10" t="s">
        <v>464</v>
      </c>
      <c r="B335" s="11">
        <v>45549.0</v>
      </c>
      <c r="C335" s="10" t="s">
        <v>251</v>
      </c>
      <c r="D335" s="10" t="s">
        <v>54</v>
      </c>
      <c r="E335" s="10" t="s">
        <v>63</v>
      </c>
      <c r="F335" s="10" t="s">
        <v>21</v>
      </c>
      <c r="G335" s="10">
        <v>23.0</v>
      </c>
      <c r="H335" s="12">
        <v>241.31</v>
      </c>
      <c r="I335" s="12">
        <v>5550.13</v>
      </c>
      <c r="J335" s="10" t="s">
        <v>55</v>
      </c>
      <c r="K335" s="10" t="str">
        <f t="shared" si="1"/>
        <v>Sara</v>
      </c>
      <c r="M335" s="13">
        <f t="shared" si="2"/>
        <v>284.7458</v>
      </c>
      <c r="N335" s="13">
        <f t="shared" si="3"/>
        <v>277.5065</v>
      </c>
      <c r="O335" s="8" t="str">
        <f t="shared" si="4"/>
        <v>Pass</v>
      </c>
      <c r="P335" s="8" t="str">
        <f t="shared" si="5"/>
        <v>Sep</v>
      </c>
    </row>
    <row r="336" ht="14.25" customHeight="1">
      <c r="A336" s="10" t="s">
        <v>465</v>
      </c>
      <c r="B336" s="11">
        <v>45341.0</v>
      </c>
      <c r="C336" s="10" t="s">
        <v>34</v>
      </c>
      <c r="D336" s="10" t="s">
        <v>280</v>
      </c>
      <c r="E336" s="10" t="s">
        <v>63</v>
      </c>
      <c r="F336" s="10" t="s">
        <v>32</v>
      </c>
      <c r="G336" s="10">
        <v>25.0</v>
      </c>
      <c r="H336" s="12">
        <v>214.82</v>
      </c>
      <c r="I336" s="12">
        <v>5370.5</v>
      </c>
      <c r="J336" s="10" t="s">
        <v>57</v>
      </c>
      <c r="K336" s="10" t="str">
        <f t="shared" si="1"/>
        <v>Maria</v>
      </c>
      <c r="M336" s="13">
        <f t="shared" si="2"/>
        <v>253.4876</v>
      </c>
      <c r="N336" s="13">
        <f t="shared" si="3"/>
        <v>268.525</v>
      </c>
      <c r="O336" s="8" t="str">
        <f t="shared" si="4"/>
        <v>Pass</v>
      </c>
      <c r="P336" s="8" t="str">
        <f t="shared" si="5"/>
        <v>Feb</v>
      </c>
    </row>
    <row r="337" ht="14.25" customHeight="1">
      <c r="A337" s="10" t="s">
        <v>466</v>
      </c>
      <c r="B337" s="11">
        <v>45452.0</v>
      </c>
      <c r="C337" s="10" t="s">
        <v>65</v>
      </c>
      <c r="D337" s="10" t="s">
        <v>116</v>
      </c>
      <c r="E337" s="10" t="s">
        <v>63</v>
      </c>
      <c r="F337" s="10" t="s">
        <v>32</v>
      </c>
      <c r="G337" s="10">
        <v>22.0</v>
      </c>
      <c r="H337" s="12">
        <v>241.72</v>
      </c>
      <c r="I337" s="12">
        <v>5317.84</v>
      </c>
      <c r="J337" s="10" t="s">
        <v>57</v>
      </c>
      <c r="K337" s="10" t="str">
        <f t="shared" si="1"/>
        <v>Maria</v>
      </c>
      <c r="M337" s="13">
        <f t="shared" si="2"/>
        <v>285.2296</v>
      </c>
      <c r="N337" s="13">
        <f t="shared" si="3"/>
        <v>265.892</v>
      </c>
      <c r="O337" s="8" t="str">
        <f t="shared" si="4"/>
        <v>Pass</v>
      </c>
      <c r="P337" s="8" t="str">
        <f t="shared" si="5"/>
        <v>Jun</v>
      </c>
    </row>
    <row r="338" ht="14.25" customHeight="1">
      <c r="A338" s="10" t="s">
        <v>467</v>
      </c>
      <c r="B338" s="11">
        <v>45475.0</v>
      </c>
      <c r="C338" s="10" t="s">
        <v>141</v>
      </c>
      <c r="D338" s="10" t="s">
        <v>134</v>
      </c>
      <c r="E338" s="10" t="s">
        <v>63</v>
      </c>
      <c r="F338" s="10" t="s">
        <v>23</v>
      </c>
      <c r="G338" s="10">
        <v>13.0</v>
      </c>
      <c r="H338" s="12">
        <v>403.15</v>
      </c>
      <c r="I338" s="12">
        <v>5240.95</v>
      </c>
      <c r="J338" s="10" t="s">
        <v>42</v>
      </c>
      <c r="K338" s="10" t="str">
        <f t="shared" si="1"/>
        <v>John</v>
      </c>
      <c r="M338" s="13">
        <f t="shared" si="2"/>
        <v>475.717</v>
      </c>
      <c r="N338" s="13">
        <f t="shared" si="3"/>
        <v>262.0475</v>
      </c>
      <c r="O338" s="8" t="str">
        <f t="shared" si="4"/>
        <v>Pass</v>
      </c>
      <c r="P338" s="8" t="str">
        <f t="shared" si="5"/>
        <v>Jul</v>
      </c>
    </row>
    <row r="339" ht="14.25" customHeight="1">
      <c r="A339" s="10" t="s">
        <v>468</v>
      </c>
      <c r="B339" s="11">
        <v>45387.0</v>
      </c>
      <c r="C339" s="10" t="s">
        <v>141</v>
      </c>
      <c r="D339" s="10" t="s">
        <v>189</v>
      </c>
      <c r="E339" s="10" t="s">
        <v>63</v>
      </c>
      <c r="F339" s="10" t="s">
        <v>32</v>
      </c>
      <c r="G339" s="10">
        <v>17.0</v>
      </c>
      <c r="H339" s="12">
        <v>300.58</v>
      </c>
      <c r="I339" s="12">
        <v>5109.86</v>
      </c>
      <c r="J339" s="10" t="s">
        <v>55</v>
      </c>
      <c r="K339" s="10" t="str">
        <f t="shared" si="1"/>
        <v>Sara</v>
      </c>
      <c r="M339" s="13">
        <f t="shared" si="2"/>
        <v>354.6844</v>
      </c>
      <c r="N339" s="13">
        <f t="shared" si="3"/>
        <v>255.493</v>
      </c>
      <c r="O339" s="8" t="str">
        <f t="shared" si="4"/>
        <v>Pass</v>
      </c>
      <c r="P339" s="8" t="str">
        <f t="shared" si="5"/>
        <v>Apr</v>
      </c>
    </row>
    <row r="340" ht="14.25" customHeight="1">
      <c r="A340" s="10" t="s">
        <v>469</v>
      </c>
      <c r="B340" s="11">
        <v>45377.0</v>
      </c>
      <c r="C340" s="10" t="s">
        <v>34</v>
      </c>
      <c r="D340" s="10" t="s">
        <v>90</v>
      </c>
      <c r="E340" s="10" t="s">
        <v>63</v>
      </c>
      <c r="F340" s="10" t="s">
        <v>23</v>
      </c>
      <c r="G340" s="10">
        <v>11.0</v>
      </c>
      <c r="H340" s="12">
        <v>420.89</v>
      </c>
      <c r="I340" s="12">
        <v>4629.79</v>
      </c>
      <c r="J340" s="10" t="s">
        <v>42</v>
      </c>
      <c r="K340" s="10" t="str">
        <f t="shared" si="1"/>
        <v>John</v>
      </c>
      <c r="M340" s="13">
        <f t="shared" si="2"/>
        <v>496.6502</v>
      </c>
      <c r="N340" s="13">
        <f t="shared" si="3"/>
        <v>231.4895</v>
      </c>
      <c r="O340" s="8" t="str">
        <f t="shared" si="4"/>
        <v>Pass</v>
      </c>
      <c r="P340" s="8" t="str">
        <f t="shared" si="5"/>
        <v>Mar</v>
      </c>
    </row>
    <row r="341" ht="14.25" customHeight="1">
      <c r="A341" s="10" t="s">
        <v>470</v>
      </c>
      <c r="B341" s="11">
        <v>45419.0</v>
      </c>
      <c r="C341" s="10" t="s">
        <v>209</v>
      </c>
      <c r="D341" s="10" t="s">
        <v>87</v>
      </c>
      <c r="E341" s="10" t="s">
        <v>63</v>
      </c>
      <c r="F341" s="10" t="s">
        <v>28</v>
      </c>
      <c r="G341" s="10">
        <v>30.0</v>
      </c>
      <c r="H341" s="12">
        <v>149.08</v>
      </c>
      <c r="I341" s="12">
        <v>4472.400000000001</v>
      </c>
      <c r="J341" s="10" t="s">
        <v>57</v>
      </c>
      <c r="K341" s="10" t="str">
        <f t="shared" si="1"/>
        <v>Maria</v>
      </c>
      <c r="M341" s="13">
        <f t="shared" si="2"/>
        <v>175.9144</v>
      </c>
      <c r="N341" s="13">
        <f t="shared" si="3"/>
        <v>223.62</v>
      </c>
      <c r="O341" s="8" t="str">
        <f t="shared" si="4"/>
        <v>Pass</v>
      </c>
      <c r="P341" s="8" t="str">
        <f t="shared" si="5"/>
        <v>May</v>
      </c>
    </row>
    <row r="342" ht="14.25" customHeight="1">
      <c r="A342" s="10" t="s">
        <v>471</v>
      </c>
      <c r="B342" s="11">
        <v>45527.0</v>
      </c>
      <c r="C342" s="10" t="s">
        <v>61</v>
      </c>
      <c r="D342" s="10" t="s">
        <v>183</v>
      </c>
      <c r="E342" s="10" t="s">
        <v>63</v>
      </c>
      <c r="F342" s="10" t="s">
        <v>28</v>
      </c>
      <c r="G342" s="10">
        <v>22.0</v>
      </c>
      <c r="H342" s="12">
        <v>191.89</v>
      </c>
      <c r="I342" s="12">
        <v>4221.58</v>
      </c>
      <c r="J342" s="10" t="s">
        <v>42</v>
      </c>
      <c r="K342" s="10" t="str">
        <f t="shared" si="1"/>
        <v>John</v>
      </c>
      <c r="M342" s="13">
        <f t="shared" si="2"/>
        <v>226.4302</v>
      </c>
      <c r="N342" s="13">
        <f t="shared" si="3"/>
        <v>211.079</v>
      </c>
      <c r="O342" s="8" t="str">
        <f t="shared" si="4"/>
        <v>Pass</v>
      </c>
      <c r="P342" s="8" t="str">
        <f t="shared" si="5"/>
        <v>Aug</v>
      </c>
    </row>
    <row r="343" ht="14.25" customHeight="1">
      <c r="A343" s="10" t="s">
        <v>472</v>
      </c>
      <c r="B343" s="11">
        <v>45345.0</v>
      </c>
      <c r="C343" s="10" t="s">
        <v>285</v>
      </c>
      <c r="D343" s="10" t="s">
        <v>183</v>
      </c>
      <c r="E343" s="10" t="s">
        <v>63</v>
      </c>
      <c r="F343" s="10" t="s">
        <v>21</v>
      </c>
      <c r="G343" s="10">
        <v>30.0</v>
      </c>
      <c r="H343" s="12">
        <v>135.78</v>
      </c>
      <c r="I343" s="12">
        <v>4073.4</v>
      </c>
      <c r="J343" s="10" t="s">
        <v>42</v>
      </c>
      <c r="K343" s="10" t="str">
        <f t="shared" si="1"/>
        <v>John</v>
      </c>
      <c r="M343" s="13">
        <f t="shared" si="2"/>
        <v>160.2204</v>
      </c>
      <c r="N343" s="13">
        <f t="shared" si="3"/>
        <v>203.67</v>
      </c>
      <c r="O343" s="8" t="str">
        <f t="shared" si="4"/>
        <v>Pass</v>
      </c>
      <c r="P343" s="8" t="str">
        <f t="shared" si="5"/>
        <v>Feb</v>
      </c>
    </row>
    <row r="344" ht="14.25" customHeight="1">
      <c r="A344" s="10" t="s">
        <v>473</v>
      </c>
      <c r="B344" s="11">
        <v>45425.0</v>
      </c>
      <c r="C344" s="10" t="s">
        <v>126</v>
      </c>
      <c r="D344" s="10" t="s">
        <v>26</v>
      </c>
      <c r="E344" s="10" t="s">
        <v>63</v>
      </c>
      <c r="F344" s="10" t="s">
        <v>21</v>
      </c>
      <c r="G344" s="10">
        <v>26.0</v>
      </c>
      <c r="H344" s="12">
        <v>155.28</v>
      </c>
      <c r="I344" s="12">
        <v>4037.28</v>
      </c>
      <c r="J344" s="10" t="s">
        <v>55</v>
      </c>
      <c r="K344" s="10" t="str">
        <f t="shared" si="1"/>
        <v>Sara</v>
      </c>
      <c r="M344" s="13">
        <f t="shared" si="2"/>
        <v>183.2304</v>
      </c>
      <c r="N344" s="13">
        <f t="shared" si="3"/>
        <v>201.864</v>
      </c>
      <c r="O344" s="8" t="str">
        <f t="shared" si="4"/>
        <v>Pass</v>
      </c>
      <c r="P344" s="8" t="str">
        <f t="shared" si="5"/>
        <v>May</v>
      </c>
    </row>
    <row r="345" ht="14.25" customHeight="1">
      <c r="A345" s="10" t="s">
        <v>474</v>
      </c>
      <c r="B345" s="11">
        <v>45438.0</v>
      </c>
      <c r="C345" s="10" t="s">
        <v>71</v>
      </c>
      <c r="D345" s="10" t="s">
        <v>163</v>
      </c>
      <c r="E345" s="10" t="s">
        <v>63</v>
      </c>
      <c r="F345" s="10" t="s">
        <v>32</v>
      </c>
      <c r="G345" s="10">
        <v>14.0</v>
      </c>
      <c r="H345" s="12">
        <v>284.25</v>
      </c>
      <c r="I345" s="12">
        <v>3979.5</v>
      </c>
      <c r="J345" s="10" t="s">
        <v>42</v>
      </c>
      <c r="K345" s="10" t="str">
        <f t="shared" si="1"/>
        <v>John</v>
      </c>
      <c r="M345" s="13">
        <f t="shared" si="2"/>
        <v>335.415</v>
      </c>
      <c r="N345" s="13">
        <f t="shared" si="3"/>
        <v>198.975</v>
      </c>
      <c r="O345" s="8" t="str">
        <f t="shared" si="4"/>
        <v>Pass</v>
      </c>
      <c r="P345" s="8" t="str">
        <f t="shared" si="5"/>
        <v>May</v>
      </c>
    </row>
    <row r="346" ht="14.25" customHeight="1">
      <c r="A346" s="10" t="s">
        <v>475</v>
      </c>
      <c r="B346" s="11">
        <v>45598.0</v>
      </c>
      <c r="C346" s="10" t="s">
        <v>207</v>
      </c>
      <c r="D346" s="10" t="s">
        <v>179</v>
      </c>
      <c r="E346" s="10" t="s">
        <v>63</v>
      </c>
      <c r="F346" s="10" t="s">
        <v>23</v>
      </c>
      <c r="G346" s="10">
        <v>14.0</v>
      </c>
      <c r="H346" s="12">
        <v>278.68</v>
      </c>
      <c r="I346" s="12">
        <v>3901.52</v>
      </c>
      <c r="J346" s="10" t="s">
        <v>42</v>
      </c>
      <c r="K346" s="10" t="str">
        <f t="shared" si="1"/>
        <v>John</v>
      </c>
      <c r="M346" s="13">
        <f t="shared" si="2"/>
        <v>328.8424</v>
      </c>
      <c r="N346" s="13">
        <f t="shared" si="3"/>
        <v>195.076</v>
      </c>
      <c r="O346" s="8" t="str">
        <f t="shared" si="4"/>
        <v>Pass</v>
      </c>
      <c r="P346" s="8" t="str">
        <f t="shared" si="5"/>
        <v>Nov</v>
      </c>
    </row>
    <row r="347" ht="14.25" customHeight="1">
      <c r="A347" s="10" t="s">
        <v>476</v>
      </c>
      <c r="B347" s="11">
        <v>45607.0</v>
      </c>
      <c r="C347" s="10" t="s">
        <v>102</v>
      </c>
      <c r="D347" s="10" t="s">
        <v>161</v>
      </c>
      <c r="E347" s="10" t="s">
        <v>63</v>
      </c>
      <c r="F347" s="10" t="s">
        <v>21</v>
      </c>
      <c r="G347" s="10">
        <v>15.0</v>
      </c>
      <c r="H347" s="12">
        <v>252.3</v>
      </c>
      <c r="I347" s="12">
        <v>3784.5</v>
      </c>
      <c r="J347" s="10" t="s">
        <v>27</v>
      </c>
      <c r="K347" s="10" t="str">
        <f t="shared" si="1"/>
        <v>Alex</v>
      </c>
      <c r="M347" s="13">
        <f t="shared" si="2"/>
        <v>297.714</v>
      </c>
      <c r="N347" s="13">
        <f t="shared" si="3"/>
        <v>189.225</v>
      </c>
      <c r="O347" s="8" t="str">
        <f t="shared" si="4"/>
        <v>Pass</v>
      </c>
      <c r="P347" s="8" t="str">
        <f t="shared" si="5"/>
        <v>Nov</v>
      </c>
    </row>
    <row r="348" ht="14.25" customHeight="1">
      <c r="A348" s="10" t="s">
        <v>477</v>
      </c>
      <c r="B348" s="11">
        <v>45349.0</v>
      </c>
      <c r="C348" s="10" t="s">
        <v>113</v>
      </c>
      <c r="D348" s="10" t="s">
        <v>19</v>
      </c>
      <c r="E348" s="10" t="s">
        <v>63</v>
      </c>
      <c r="F348" s="10" t="s">
        <v>32</v>
      </c>
      <c r="G348" s="10">
        <v>46.0</v>
      </c>
      <c r="H348" s="12">
        <v>82.06</v>
      </c>
      <c r="I348" s="12">
        <v>3774.76</v>
      </c>
      <c r="J348" s="10" t="s">
        <v>27</v>
      </c>
      <c r="K348" s="10" t="str">
        <f t="shared" si="1"/>
        <v>Alex</v>
      </c>
      <c r="M348" s="13">
        <f t="shared" si="2"/>
        <v>96.8308</v>
      </c>
      <c r="N348" s="13">
        <f t="shared" si="3"/>
        <v>188.738</v>
      </c>
      <c r="O348" s="8" t="str">
        <f t="shared" si="4"/>
        <v>Pass</v>
      </c>
      <c r="P348" s="8" t="str">
        <f t="shared" si="5"/>
        <v>Feb</v>
      </c>
    </row>
    <row r="349" ht="14.25" customHeight="1">
      <c r="A349" s="10" t="s">
        <v>478</v>
      </c>
      <c r="B349" s="11">
        <v>45489.0</v>
      </c>
      <c r="C349" s="10" t="s">
        <v>126</v>
      </c>
      <c r="D349" s="10" t="s">
        <v>54</v>
      </c>
      <c r="E349" s="10" t="s">
        <v>63</v>
      </c>
      <c r="F349" s="10" t="s">
        <v>21</v>
      </c>
      <c r="G349" s="10">
        <v>35.0</v>
      </c>
      <c r="H349" s="12">
        <v>103.72</v>
      </c>
      <c r="I349" s="12">
        <v>3630.2</v>
      </c>
      <c r="J349" s="10" t="s">
        <v>42</v>
      </c>
      <c r="K349" s="10" t="str">
        <f t="shared" si="1"/>
        <v>John</v>
      </c>
      <c r="M349" s="13">
        <f t="shared" si="2"/>
        <v>122.3896</v>
      </c>
      <c r="N349" s="13">
        <f t="shared" si="3"/>
        <v>181.51</v>
      </c>
      <c r="O349" s="8" t="str">
        <f t="shared" si="4"/>
        <v>Pass</v>
      </c>
      <c r="P349" s="8" t="str">
        <f t="shared" si="5"/>
        <v>Jul</v>
      </c>
    </row>
    <row r="350" ht="14.25" customHeight="1">
      <c r="A350" s="10" t="s">
        <v>479</v>
      </c>
      <c r="B350" s="11">
        <v>45511.0</v>
      </c>
      <c r="C350" s="10" t="s">
        <v>53</v>
      </c>
      <c r="D350" s="10" t="s">
        <v>69</v>
      </c>
      <c r="E350" s="10" t="s">
        <v>63</v>
      </c>
      <c r="F350" s="10" t="s">
        <v>32</v>
      </c>
      <c r="G350" s="10">
        <v>8.0</v>
      </c>
      <c r="H350" s="12">
        <v>452.77</v>
      </c>
      <c r="I350" s="12">
        <v>3622.16</v>
      </c>
      <c r="J350" s="10" t="s">
        <v>42</v>
      </c>
      <c r="K350" s="10" t="str">
        <f t="shared" si="1"/>
        <v>John</v>
      </c>
      <c r="M350" s="13">
        <f t="shared" si="2"/>
        <v>534.2686</v>
      </c>
      <c r="N350" s="13">
        <f t="shared" si="3"/>
        <v>181.108</v>
      </c>
      <c r="O350" s="8" t="str">
        <f t="shared" si="4"/>
        <v>Fail</v>
      </c>
      <c r="P350" s="8" t="str">
        <f t="shared" si="5"/>
        <v>Aug</v>
      </c>
    </row>
    <row r="351" ht="14.25" customHeight="1">
      <c r="A351" s="10" t="s">
        <v>480</v>
      </c>
      <c r="B351" s="11">
        <v>45616.0</v>
      </c>
      <c r="C351" s="10" t="s">
        <v>95</v>
      </c>
      <c r="D351" s="10" t="s">
        <v>96</v>
      </c>
      <c r="E351" s="10" t="s">
        <v>63</v>
      </c>
      <c r="F351" s="10" t="s">
        <v>28</v>
      </c>
      <c r="G351" s="10">
        <v>19.0</v>
      </c>
      <c r="H351" s="12">
        <v>183.2</v>
      </c>
      <c r="I351" s="12">
        <v>3480.8</v>
      </c>
      <c r="J351" s="10" t="s">
        <v>55</v>
      </c>
      <c r="K351" s="10" t="str">
        <f t="shared" si="1"/>
        <v>Sara</v>
      </c>
      <c r="M351" s="13">
        <f t="shared" si="2"/>
        <v>216.176</v>
      </c>
      <c r="N351" s="13">
        <f t="shared" si="3"/>
        <v>174.04</v>
      </c>
      <c r="O351" s="8" t="str">
        <f t="shared" si="4"/>
        <v>Pass</v>
      </c>
      <c r="P351" s="8" t="str">
        <f t="shared" si="5"/>
        <v>Nov</v>
      </c>
    </row>
    <row r="352" ht="14.25" customHeight="1">
      <c r="A352" s="10" t="s">
        <v>481</v>
      </c>
      <c r="B352" s="11">
        <v>45595.0</v>
      </c>
      <c r="C352" s="10" t="s">
        <v>40</v>
      </c>
      <c r="D352" s="10" t="s">
        <v>129</v>
      </c>
      <c r="E352" s="10" t="s">
        <v>63</v>
      </c>
      <c r="F352" s="10" t="s">
        <v>28</v>
      </c>
      <c r="G352" s="10">
        <v>15.0</v>
      </c>
      <c r="H352" s="12">
        <v>220.3</v>
      </c>
      <c r="I352" s="12">
        <v>3304.5</v>
      </c>
      <c r="J352" s="10" t="s">
        <v>42</v>
      </c>
      <c r="K352" s="10" t="str">
        <f t="shared" si="1"/>
        <v>John</v>
      </c>
      <c r="M352" s="13">
        <f t="shared" si="2"/>
        <v>259.954</v>
      </c>
      <c r="N352" s="13">
        <f t="shared" si="3"/>
        <v>165.225</v>
      </c>
      <c r="O352" s="8" t="str">
        <f t="shared" si="4"/>
        <v>Pass</v>
      </c>
      <c r="P352" s="8" t="str">
        <f t="shared" si="5"/>
        <v>Oct</v>
      </c>
    </row>
    <row r="353" ht="14.25" customHeight="1">
      <c r="A353" s="10" t="s">
        <v>482</v>
      </c>
      <c r="B353" s="11">
        <v>45605.0</v>
      </c>
      <c r="C353" s="10" t="s">
        <v>25</v>
      </c>
      <c r="D353" s="10" t="s">
        <v>87</v>
      </c>
      <c r="E353" s="10" t="s">
        <v>63</v>
      </c>
      <c r="F353" s="10" t="s">
        <v>23</v>
      </c>
      <c r="G353" s="10">
        <v>22.0</v>
      </c>
      <c r="H353" s="12">
        <v>145.05</v>
      </c>
      <c r="I353" s="12">
        <v>3191.1</v>
      </c>
      <c r="J353" s="10" t="s">
        <v>42</v>
      </c>
      <c r="K353" s="10" t="str">
        <f t="shared" si="1"/>
        <v>John</v>
      </c>
      <c r="M353" s="13">
        <f t="shared" si="2"/>
        <v>171.159</v>
      </c>
      <c r="N353" s="13">
        <f t="shared" si="3"/>
        <v>159.555</v>
      </c>
      <c r="O353" s="8" t="str">
        <f t="shared" si="4"/>
        <v>Pass</v>
      </c>
      <c r="P353" s="8" t="str">
        <f t="shared" si="5"/>
        <v>Nov</v>
      </c>
    </row>
    <row r="354" ht="14.25" customHeight="1">
      <c r="A354" s="10" t="s">
        <v>483</v>
      </c>
      <c r="B354" s="11">
        <v>45330.0</v>
      </c>
      <c r="C354" s="10" t="s">
        <v>143</v>
      </c>
      <c r="D354" s="10" t="s">
        <v>96</v>
      </c>
      <c r="E354" s="10" t="s">
        <v>63</v>
      </c>
      <c r="F354" s="10" t="s">
        <v>32</v>
      </c>
      <c r="G354" s="10">
        <v>40.0</v>
      </c>
      <c r="H354" s="12">
        <v>78.05</v>
      </c>
      <c r="I354" s="12">
        <v>3122.0</v>
      </c>
      <c r="J354" s="10" t="s">
        <v>27</v>
      </c>
      <c r="K354" s="10" t="str">
        <f t="shared" si="1"/>
        <v>Alex</v>
      </c>
      <c r="M354" s="13">
        <f t="shared" si="2"/>
        <v>92.099</v>
      </c>
      <c r="N354" s="13">
        <f t="shared" si="3"/>
        <v>156.1</v>
      </c>
      <c r="O354" s="8" t="str">
        <f t="shared" si="4"/>
        <v>Pass</v>
      </c>
      <c r="P354" s="8" t="str">
        <f t="shared" si="5"/>
        <v>Feb</v>
      </c>
    </row>
    <row r="355" ht="14.25" customHeight="1">
      <c r="A355" s="10" t="s">
        <v>484</v>
      </c>
      <c r="B355" s="11">
        <v>45390.0</v>
      </c>
      <c r="C355" s="10" t="s">
        <v>71</v>
      </c>
      <c r="D355" s="10" t="s">
        <v>163</v>
      </c>
      <c r="E355" s="10" t="s">
        <v>63</v>
      </c>
      <c r="F355" s="10" t="s">
        <v>32</v>
      </c>
      <c r="G355" s="10">
        <v>21.0</v>
      </c>
      <c r="H355" s="12">
        <v>145.46</v>
      </c>
      <c r="I355" s="12">
        <v>3054.66</v>
      </c>
      <c r="J355" s="10" t="s">
        <v>22</v>
      </c>
      <c r="K355" s="10" t="str">
        <f t="shared" si="1"/>
        <v>Tom</v>
      </c>
      <c r="M355" s="13">
        <f t="shared" si="2"/>
        <v>171.6428</v>
      </c>
      <c r="N355" s="13">
        <f t="shared" si="3"/>
        <v>152.733</v>
      </c>
      <c r="O355" s="8" t="str">
        <f t="shared" si="4"/>
        <v>Pass</v>
      </c>
      <c r="P355" s="8" t="str">
        <f t="shared" si="5"/>
        <v>Apr</v>
      </c>
    </row>
    <row r="356" ht="14.25" customHeight="1">
      <c r="A356" s="10" t="s">
        <v>485</v>
      </c>
      <c r="B356" s="11">
        <v>45445.0</v>
      </c>
      <c r="C356" s="10" t="s">
        <v>236</v>
      </c>
      <c r="D356" s="10" t="s">
        <v>51</v>
      </c>
      <c r="E356" s="10" t="s">
        <v>63</v>
      </c>
      <c r="F356" s="10" t="s">
        <v>32</v>
      </c>
      <c r="G356" s="10">
        <v>28.0</v>
      </c>
      <c r="H356" s="12">
        <v>92.49</v>
      </c>
      <c r="I356" s="12">
        <v>2589.72</v>
      </c>
      <c r="J356" s="10" t="s">
        <v>57</v>
      </c>
      <c r="K356" s="10" t="str">
        <f t="shared" si="1"/>
        <v>Maria</v>
      </c>
      <c r="M356" s="13">
        <f t="shared" si="2"/>
        <v>109.1382</v>
      </c>
      <c r="N356" s="13">
        <f t="shared" si="3"/>
        <v>129.486</v>
      </c>
      <c r="O356" s="8" t="str">
        <f t="shared" si="4"/>
        <v>Pass</v>
      </c>
      <c r="P356" s="8" t="str">
        <f t="shared" si="5"/>
        <v>Jun</v>
      </c>
    </row>
    <row r="357" ht="14.25" customHeight="1">
      <c r="A357" s="10" t="s">
        <v>486</v>
      </c>
      <c r="B357" s="11">
        <v>45351.0</v>
      </c>
      <c r="C357" s="10" t="s">
        <v>115</v>
      </c>
      <c r="D357" s="10" t="s">
        <v>90</v>
      </c>
      <c r="E357" s="10" t="s">
        <v>63</v>
      </c>
      <c r="F357" s="10" t="s">
        <v>23</v>
      </c>
      <c r="G357" s="10">
        <v>26.0</v>
      </c>
      <c r="H357" s="12">
        <v>91.16</v>
      </c>
      <c r="I357" s="12">
        <v>2370.16</v>
      </c>
      <c r="J357" s="10" t="s">
        <v>42</v>
      </c>
      <c r="K357" s="10" t="str">
        <f t="shared" si="1"/>
        <v>John</v>
      </c>
      <c r="M357" s="13">
        <f t="shared" si="2"/>
        <v>107.5688</v>
      </c>
      <c r="N357" s="13">
        <f t="shared" si="3"/>
        <v>118.508</v>
      </c>
      <c r="O357" s="8" t="str">
        <f t="shared" si="4"/>
        <v>Pass</v>
      </c>
      <c r="P357" s="8" t="str">
        <f t="shared" si="5"/>
        <v>Feb</v>
      </c>
    </row>
    <row r="358" ht="14.25" customHeight="1">
      <c r="A358" s="10" t="s">
        <v>487</v>
      </c>
      <c r="B358" s="11">
        <v>45513.0</v>
      </c>
      <c r="C358" s="10" t="s">
        <v>115</v>
      </c>
      <c r="D358" s="10" t="s">
        <v>232</v>
      </c>
      <c r="E358" s="10" t="s">
        <v>63</v>
      </c>
      <c r="F358" s="10" t="s">
        <v>21</v>
      </c>
      <c r="G358" s="10">
        <v>14.0</v>
      </c>
      <c r="H358" s="12">
        <v>166.64</v>
      </c>
      <c r="I358" s="12">
        <v>2332.96</v>
      </c>
      <c r="J358" s="10" t="s">
        <v>27</v>
      </c>
      <c r="K358" s="10" t="str">
        <f t="shared" si="1"/>
        <v>Alex</v>
      </c>
      <c r="M358" s="13">
        <f t="shared" si="2"/>
        <v>196.6352</v>
      </c>
      <c r="N358" s="13">
        <f t="shared" si="3"/>
        <v>116.648</v>
      </c>
      <c r="O358" s="8" t="str">
        <f t="shared" si="4"/>
        <v>Pass</v>
      </c>
      <c r="P358" s="8" t="str">
        <f t="shared" si="5"/>
        <v>Aug</v>
      </c>
    </row>
    <row r="359" ht="14.25" customHeight="1">
      <c r="A359" s="10" t="s">
        <v>488</v>
      </c>
      <c r="B359" s="11">
        <v>45387.0</v>
      </c>
      <c r="C359" s="10" t="s">
        <v>272</v>
      </c>
      <c r="D359" s="10" t="s">
        <v>87</v>
      </c>
      <c r="E359" s="10" t="s">
        <v>63</v>
      </c>
      <c r="F359" s="10" t="s">
        <v>32</v>
      </c>
      <c r="G359" s="10">
        <v>12.0</v>
      </c>
      <c r="H359" s="12">
        <v>193.65</v>
      </c>
      <c r="I359" s="12">
        <v>2323.8</v>
      </c>
      <c r="J359" s="10" t="s">
        <v>57</v>
      </c>
      <c r="K359" s="10" t="str">
        <f t="shared" si="1"/>
        <v>Maria</v>
      </c>
      <c r="M359" s="13">
        <f t="shared" si="2"/>
        <v>228.507</v>
      </c>
      <c r="N359" s="13">
        <f t="shared" si="3"/>
        <v>116.19</v>
      </c>
      <c r="O359" s="8" t="str">
        <f t="shared" si="4"/>
        <v>Pass</v>
      </c>
      <c r="P359" s="8" t="str">
        <f t="shared" si="5"/>
        <v>Apr</v>
      </c>
    </row>
    <row r="360" ht="14.25" customHeight="1">
      <c r="A360" s="10" t="s">
        <v>489</v>
      </c>
      <c r="B360" s="11">
        <v>45441.0</v>
      </c>
      <c r="C360" s="10" t="s">
        <v>240</v>
      </c>
      <c r="D360" s="10" t="s">
        <v>238</v>
      </c>
      <c r="E360" s="10" t="s">
        <v>63</v>
      </c>
      <c r="F360" s="10" t="s">
        <v>28</v>
      </c>
      <c r="G360" s="10">
        <v>11.0</v>
      </c>
      <c r="H360" s="12">
        <v>205.43</v>
      </c>
      <c r="I360" s="12">
        <v>2259.73</v>
      </c>
      <c r="J360" s="10" t="s">
        <v>42</v>
      </c>
      <c r="K360" s="10" t="str">
        <f t="shared" si="1"/>
        <v>John</v>
      </c>
      <c r="M360" s="13">
        <f t="shared" si="2"/>
        <v>242.4074</v>
      </c>
      <c r="N360" s="13">
        <f t="shared" si="3"/>
        <v>112.9865</v>
      </c>
      <c r="O360" s="8" t="str">
        <f t="shared" si="4"/>
        <v>Pass</v>
      </c>
      <c r="P360" s="8" t="str">
        <f t="shared" si="5"/>
        <v>May</v>
      </c>
    </row>
    <row r="361" ht="14.25" customHeight="1">
      <c r="A361" s="10" t="s">
        <v>490</v>
      </c>
      <c r="B361" s="11">
        <v>45471.0</v>
      </c>
      <c r="C361" s="10" t="s">
        <v>113</v>
      </c>
      <c r="D361" s="10" t="s">
        <v>331</v>
      </c>
      <c r="E361" s="10" t="s">
        <v>63</v>
      </c>
      <c r="F361" s="10" t="s">
        <v>28</v>
      </c>
      <c r="G361" s="10">
        <v>37.0</v>
      </c>
      <c r="H361" s="12">
        <v>58.45</v>
      </c>
      <c r="I361" s="12">
        <v>2162.65</v>
      </c>
      <c r="J361" s="10" t="s">
        <v>27</v>
      </c>
      <c r="K361" s="10" t="str">
        <f t="shared" si="1"/>
        <v>Alex</v>
      </c>
      <c r="M361" s="13">
        <f t="shared" si="2"/>
        <v>68.971</v>
      </c>
      <c r="N361" s="13">
        <f t="shared" si="3"/>
        <v>108.1325</v>
      </c>
      <c r="O361" s="8" t="str">
        <f t="shared" si="4"/>
        <v>Pass</v>
      </c>
      <c r="P361" s="8" t="str">
        <f t="shared" si="5"/>
        <v>Jun</v>
      </c>
    </row>
    <row r="362" ht="14.25" customHeight="1">
      <c r="A362" s="10" t="s">
        <v>491</v>
      </c>
      <c r="B362" s="11">
        <v>45408.0</v>
      </c>
      <c r="C362" s="10" t="s">
        <v>223</v>
      </c>
      <c r="D362" s="10" t="s">
        <v>132</v>
      </c>
      <c r="E362" s="10" t="s">
        <v>63</v>
      </c>
      <c r="F362" s="10" t="s">
        <v>28</v>
      </c>
      <c r="G362" s="10">
        <v>18.0</v>
      </c>
      <c r="H362" s="12">
        <v>112.34</v>
      </c>
      <c r="I362" s="12">
        <v>2022.12</v>
      </c>
      <c r="J362" s="10" t="s">
        <v>22</v>
      </c>
      <c r="K362" s="10" t="str">
        <f t="shared" si="1"/>
        <v>Tom</v>
      </c>
      <c r="M362" s="13">
        <f t="shared" si="2"/>
        <v>132.5612</v>
      </c>
      <c r="N362" s="13">
        <f t="shared" si="3"/>
        <v>101.106</v>
      </c>
      <c r="O362" s="8" t="str">
        <f t="shared" si="4"/>
        <v>Pass</v>
      </c>
      <c r="P362" s="8" t="str">
        <f t="shared" si="5"/>
        <v>Apr</v>
      </c>
    </row>
    <row r="363" ht="14.25" customHeight="1">
      <c r="A363" s="10" t="s">
        <v>492</v>
      </c>
      <c r="B363" s="11">
        <v>45499.0</v>
      </c>
      <c r="C363" s="10" t="s">
        <v>53</v>
      </c>
      <c r="D363" s="10" t="s">
        <v>183</v>
      </c>
      <c r="E363" s="10" t="s">
        <v>63</v>
      </c>
      <c r="F363" s="10" t="s">
        <v>28</v>
      </c>
      <c r="G363" s="10">
        <v>14.0</v>
      </c>
      <c r="H363" s="12">
        <v>138.71</v>
      </c>
      <c r="I363" s="12">
        <v>1941.94</v>
      </c>
      <c r="J363" s="10" t="s">
        <v>55</v>
      </c>
      <c r="K363" s="10" t="str">
        <f t="shared" si="1"/>
        <v>Sara</v>
      </c>
      <c r="M363" s="13">
        <f t="shared" si="2"/>
        <v>163.6778</v>
      </c>
      <c r="N363" s="13">
        <f t="shared" si="3"/>
        <v>97.097</v>
      </c>
      <c r="O363" s="8" t="str">
        <f t="shared" si="4"/>
        <v>Pass</v>
      </c>
      <c r="P363" s="8" t="str">
        <f t="shared" si="5"/>
        <v>Jul</v>
      </c>
    </row>
    <row r="364" ht="14.25" customHeight="1">
      <c r="A364" s="10" t="s">
        <v>493</v>
      </c>
      <c r="B364" s="11">
        <v>45571.0</v>
      </c>
      <c r="C364" s="10" t="s">
        <v>84</v>
      </c>
      <c r="D364" s="10" t="s">
        <v>107</v>
      </c>
      <c r="E364" s="10" t="s">
        <v>63</v>
      </c>
      <c r="F364" s="10" t="s">
        <v>32</v>
      </c>
      <c r="G364" s="10">
        <v>21.0</v>
      </c>
      <c r="H364" s="12">
        <v>90.95</v>
      </c>
      <c r="I364" s="12">
        <v>1909.95</v>
      </c>
      <c r="J364" s="10" t="s">
        <v>55</v>
      </c>
      <c r="K364" s="10" t="str">
        <f t="shared" si="1"/>
        <v>Sara</v>
      </c>
      <c r="M364" s="13">
        <f t="shared" si="2"/>
        <v>107.321</v>
      </c>
      <c r="N364" s="13">
        <f t="shared" si="3"/>
        <v>95.4975</v>
      </c>
      <c r="O364" s="8" t="str">
        <f t="shared" si="4"/>
        <v>Pass</v>
      </c>
      <c r="P364" s="8" t="str">
        <f t="shared" si="5"/>
        <v>Oct</v>
      </c>
    </row>
    <row r="365" ht="14.25" customHeight="1">
      <c r="A365" s="10" t="s">
        <v>494</v>
      </c>
      <c r="B365" s="11">
        <v>45506.0</v>
      </c>
      <c r="C365" s="10" t="s">
        <v>156</v>
      </c>
      <c r="D365" s="10" t="s">
        <v>122</v>
      </c>
      <c r="E365" s="10" t="s">
        <v>63</v>
      </c>
      <c r="F365" s="10" t="s">
        <v>23</v>
      </c>
      <c r="G365" s="10">
        <v>42.0</v>
      </c>
      <c r="H365" s="12">
        <v>43.02</v>
      </c>
      <c r="I365" s="12">
        <v>1806.84</v>
      </c>
      <c r="J365" s="10" t="s">
        <v>55</v>
      </c>
      <c r="K365" s="10" t="str">
        <f t="shared" si="1"/>
        <v>Sara</v>
      </c>
      <c r="M365" s="13">
        <f t="shared" si="2"/>
        <v>50.7636</v>
      </c>
      <c r="N365" s="13">
        <f t="shared" si="3"/>
        <v>90.342</v>
      </c>
      <c r="O365" s="8" t="str">
        <f t="shared" si="4"/>
        <v>Pass</v>
      </c>
      <c r="P365" s="8" t="str">
        <f t="shared" si="5"/>
        <v>Aug</v>
      </c>
    </row>
    <row r="366" ht="14.25" customHeight="1">
      <c r="A366" s="10" t="s">
        <v>495</v>
      </c>
      <c r="B366" s="11">
        <v>45330.0</v>
      </c>
      <c r="C366" s="10" t="s">
        <v>141</v>
      </c>
      <c r="D366" s="10" t="s">
        <v>183</v>
      </c>
      <c r="E366" s="10" t="s">
        <v>63</v>
      </c>
      <c r="F366" s="10" t="s">
        <v>21</v>
      </c>
      <c r="G366" s="10">
        <v>6.0</v>
      </c>
      <c r="H366" s="12">
        <v>295.66</v>
      </c>
      <c r="I366" s="12">
        <v>1773.96</v>
      </c>
      <c r="J366" s="10" t="s">
        <v>27</v>
      </c>
      <c r="K366" s="10" t="str">
        <f t="shared" si="1"/>
        <v>Alex</v>
      </c>
      <c r="M366" s="13">
        <f t="shared" si="2"/>
        <v>348.8788</v>
      </c>
      <c r="N366" s="13">
        <f t="shared" si="3"/>
        <v>88.698</v>
      </c>
      <c r="O366" s="8" t="str">
        <f t="shared" si="4"/>
        <v>Fail</v>
      </c>
      <c r="P366" s="8" t="str">
        <f t="shared" si="5"/>
        <v>Feb</v>
      </c>
    </row>
    <row r="367" ht="14.25" customHeight="1">
      <c r="A367" s="10" t="s">
        <v>496</v>
      </c>
      <c r="B367" s="11">
        <v>45619.0</v>
      </c>
      <c r="C367" s="10" t="s">
        <v>209</v>
      </c>
      <c r="D367" s="10" t="s">
        <v>107</v>
      </c>
      <c r="E367" s="10" t="s">
        <v>63</v>
      </c>
      <c r="F367" s="10" t="s">
        <v>23</v>
      </c>
      <c r="G367" s="10">
        <v>31.0</v>
      </c>
      <c r="H367" s="12">
        <v>55.77</v>
      </c>
      <c r="I367" s="12">
        <v>1728.87</v>
      </c>
      <c r="J367" s="10" t="s">
        <v>27</v>
      </c>
      <c r="K367" s="10" t="str">
        <f t="shared" si="1"/>
        <v>Alex</v>
      </c>
      <c r="M367" s="13">
        <f t="shared" si="2"/>
        <v>65.8086</v>
      </c>
      <c r="N367" s="13">
        <f t="shared" si="3"/>
        <v>86.4435</v>
      </c>
      <c r="O367" s="8" t="str">
        <f t="shared" si="4"/>
        <v>Pass</v>
      </c>
      <c r="P367" s="8" t="str">
        <f t="shared" si="5"/>
        <v>Nov</v>
      </c>
    </row>
    <row r="368" ht="14.25" customHeight="1">
      <c r="A368" s="10" t="s">
        <v>497</v>
      </c>
      <c r="B368" s="11">
        <v>45574.0</v>
      </c>
      <c r="C368" s="10" t="s">
        <v>34</v>
      </c>
      <c r="D368" s="10" t="s">
        <v>179</v>
      </c>
      <c r="E368" s="10" t="s">
        <v>63</v>
      </c>
      <c r="F368" s="10" t="s">
        <v>23</v>
      </c>
      <c r="G368" s="10">
        <v>26.0</v>
      </c>
      <c r="H368" s="12">
        <v>65.34</v>
      </c>
      <c r="I368" s="12">
        <v>1698.84</v>
      </c>
      <c r="J368" s="10" t="s">
        <v>57</v>
      </c>
      <c r="K368" s="10" t="str">
        <f t="shared" si="1"/>
        <v>Maria</v>
      </c>
      <c r="M368" s="13">
        <f t="shared" si="2"/>
        <v>77.1012</v>
      </c>
      <c r="N368" s="13">
        <f t="shared" si="3"/>
        <v>84.942</v>
      </c>
      <c r="O368" s="8" t="str">
        <f t="shared" si="4"/>
        <v>Pass</v>
      </c>
      <c r="P368" s="8" t="str">
        <f t="shared" si="5"/>
        <v>Oct</v>
      </c>
    </row>
    <row r="369" ht="14.25" customHeight="1">
      <c r="A369" s="10" t="s">
        <v>498</v>
      </c>
      <c r="B369" s="11">
        <v>45350.0</v>
      </c>
      <c r="C369" s="10" t="s">
        <v>30</v>
      </c>
      <c r="D369" s="10" t="s">
        <v>124</v>
      </c>
      <c r="E369" s="10" t="s">
        <v>63</v>
      </c>
      <c r="F369" s="10" t="s">
        <v>28</v>
      </c>
      <c r="G369" s="10">
        <v>12.0</v>
      </c>
      <c r="H369" s="12">
        <v>141.39</v>
      </c>
      <c r="I369" s="12">
        <v>1696.68</v>
      </c>
      <c r="J369" s="10" t="s">
        <v>57</v>
      </c>
      <c r="K369" s="10" t="str">
        <f t="shared" si="1"/>
        <v>Maria</v>
      </c>
      <c r="M369" s="13">
        <f t="shared" si="2"/>
        <v>166.8402</v>
      </c>
      <c r="N369" s="13">
        <f t="shared" si="3"/>
        <v>84.834</v>
      </c>
      <c r="O369" s="8" t="str">
        <f t="shared" si="4"/>
        <v>Pass</v>
      </c>
      <c r="P369" s="8" t="str">
        <f t="shared" si="5"/>
        <v>Feb</v>
      </c>
    </row>
    <row r="370" ht="14.25" customHeight="1">
      <c r="A370" s="10" t="s">
        <v>499</v>
      </c>
      <c r="B370" s="11">
        <v>45395.0</v>
      </c>
      <c r="C370" s="10" t="s">
        <v>240</v>
      </c>
      <c r="D370" s="10" t="s">
        <v>124</v>
      </c>
      <c r="E370" s="10" t="s">
        <v>63</v>
      </c>
      <c r="F370" s="10" t="s">
        <v>32</v>
      </c>
      <c r="G370" s="10">
        <v>5.0</v>
      </c>
      <c r="H370" s="12">
        <v>326.76</v>
      </c>
      <c r="I370" s="12">
        <v>1633.8</v>
      </c>
      <c r="J370" s="10" t="s">
        <v>57</v>
      </c>
      <c r="K370" s="10" t="str">
        <f t="shared" si="1"/>
        <v>Maria</v>
      </c>
      <c r="M370" s="13">
        <f t="shared" si="2"/>
        <v>385.5768</v>
      </c>
      <c r="N370" s="13">
        <f t="shared" si="3"/>
        <v>81.69</v>
      </c>
      <c r="O370" s="8" t="str">
        <f t="shared" si="4"/>
        <v>Fail</v>
      </c>
      <c r="P370" s="8" t="str">
        <f t="shared" si="5"/>
        <v>Apr</v>
      </c>
    </row>
    <row r="371" ht="14.25" customHeight="1">
      <c r="A371" s="10" t="s">
        <v>500</v>
      </c>
      <c r="B371" s="11">
        <v>45292.0</v>
      </c>
      <c r="C371" s="10" t="s">
        <v>121</v>
      </c>
      <c r="D371" s="10" t="s">
        <v>48</v>
      </c>
      <c r="E371" s="10" t="s">
        <v>63</v>
      </c>
      <c r="F371" s="10" t="s">
        <v>32</v>
      </c>
      <c r="G371" s="10">
        <v>22.0</v>
      </c>
      <c r="H371" s="12">
        <v>73.72</v>
      </c>
      <c r="I371" s="12">
        <v>1621.84</v>
      </c>
      <c r="J371" s="10" t="s">
        <v>42</v>
      </c>
      <c r="K371" s="10" t="str">
        <f t="shared" si="1"/>
        <v>John</v>
      </c>
      <c r="M371" s="13">
        <f t="shared" si="2"/>
        <v>86.9896</v>
      </c>
      <c r="N371" s="13">
        <f t="shared" si="3"/>
        <v>81.092</v>
      </c>
      <c r="O371" s="8" t="str">
        <f t="shared" si="4"/>
        <v>Pass</v>
      </c>
      <c r="P371" s="8" t="str">
        <f t="shared" si="5"/>
        <v>Jan</v>
      </c>
    </row>
    <row r="372" ht="14.25" customHeight="1">
      <c r="A372" s="10" t="s">
        <v>501</v>
      </c>
      <c r="B372" s="11">
        <v>45650.0</v>
      </c>
      <c r="C372" s="10" t="s">
        <v>165</v>
      </c>
      <c r="D372" s="10" t="s">
        <v>124</v>
      </c>
      <c r="E372" s="10" t="s">
        <v>63</v>
      </c>
      <c r="F372" s="10" t="s">
        <v>32</v>
      </c>
      <c r="G372" s="10">
        <v>17.0</v>
      </c>
      <c r="H372" s="12">
        <v>92.74</v>
      </c>
      <c r="I372" s="12">
        <v>1576.58</v>
      </c>
      <c r="J372" s="10" t="s">
        <v>55</v>
      </c>
      <c r="K372" s="10" t="str">
        <f t="shared" si="1"/>
        <v>Sara</v>
      </c>
      <c r="M372" s="13">
        <f t="shared" si="2"/>
        <v>109.4332</v>
      </c>
      <c r="N372" s="13">
        <f t="shared" si="3"/>
        <v>78.829</v>
      </c>
      <c r="O372" s="8" t="str">
        <f t="shared" si="4"/>
        <v>Pass</v>
      </c>
      <c r="P372" s="8" t="str">
        <f t="shared" si="5"/>
        <v>Dec</v>
      </c>
    </row>
    <row r="373" ht="14.25" customHeight="1">
      <c r="A373" s="10" t="s">
        <v>502</v>
      </c>
      <c r="B373" s="11">
        <v>45413.0</v>
      </c>
      <c r="C373" s="10" t="s">
        <v>79</v>
      </c>
      <c r="D373" s="10" t="s">
        <v>124</v>
      </c>
      <c r="E373" s="10" t="s">
        <v>63</v>
      </c>
      <c r="F373" s="10" t="s">
        <v>32</v>
      </c>
      <c r="G373" s="10">
        <v>45.0</v>
      </c>
      <c r="H373" s="12">
        <v>34.42</v>
      </c>
      <c r="I373" s="12">
        <v>1548.9</v>
      </c>
      <c r="J373" s="10" t="s">
        <v>22</v>
      </c>
      <c r="K373" s="10" t="str">
        <f t="shared" si="1"/>
        <v>Tom</v>
      </c>
      <c r="M373" s="13">
        <f t="shared" si="2"/>
        <v>40.6156</v>
      </c>
      <c r="N373" s="13">
        <f t="shared" si="3"/>
        <v>77.445</v>
      </c>
      <c r="O373" s="8" t="str">
        <f t="shared" si="4"/>
        <v>Pass</v>
      </c>
      <c r="P373" s="8" t="str">
        <f t="shared" si="5"/>
        <v>May</v>
      </c>
    </row>
    <row r="374" ht="14.25" customHeight="1">
      <c r="A374" s="10" t="s">
        <v>503</v>
      </c>
      <c r="B374" s="11">
        <v>45486.0</v>
      </c>
      <c r="C374" s="10" t="s">
        <v>240</v>
      </c>
      <c r="D374" s="10" t="s">
        <v>189</v>
      </c>
      <c r="E374" s="10" t="s">
        <v>63</v>
      </c>
      <c r="F374" s="10" t="s">
        <v>21</v>
      </c>
      <c r="G374" s="10">
        <v>46.0</v>
      </c>
      <c r="H374" s="12">
        <v>29.49</v>
      </c>
      <c r="I374" s="12">
        <v>1356.54</v>
      </c>
      <c r="J374" s="10" t="s">
        <v>57</v>
      </c>
      <c r="K374" s="10" t="str">
        <f t="shared" si="1"/>
        <v>Maria</v>
      </c>
      <c r="M374" s="13">
        <f t="shared" si="2"/>
        <v>34.7982</v>
      </c>
      <c r="N374" s="13">
        <f t="shared" si="3"/>
        <v>67.827</v>
      </c>
      <c r="O374" s="8" t="str">
        <f t="shared" si="4"/>
        <v>Pass</v>
      </c>
      <c r="P374" s="8" t="str">
        <f t="shared" si="5"/>
        <v>Jul</v>
      </c>
    </row>
    <row r="375" ht="14.25" customHeight="1">
      <c r="A375" s="10" t="s">
        <v>504</v>
      </c>
      <c r="B375" s="11">
        <v>45590.0</v>
      </c>
      <c r="C375" s="10" t="s">
        <v>53</v>
      </c>
      <c r="D375" s="10" t="s">
        <v>93</v>
      </c>
      <c r="E375" s="10" t="s">
        <v>63</v>
      </c>
      <c r="F375" s="10" t="s">
        <v>21</v>
      </c>
      <c r="G375" s="10">
        <v>3.0</v>
      </c>
      <c r="H375" s="12">
        <v>445.14</v>
      </c>
      <c r="I375" s="12">
        <v>1335.42</v>
      </c>
      <c r="J375" s="10" t="s">
        <v>22</v>
      </c>
      <c r="K375" s="10" t="str">
        <f t="shared" si="1"/>
        <v>Tom</v>
      </c>
      <c r="M375" s="13">
        <f t="shared" si="2"/>
        <v>525.2652</v>
      </c>
      <c r="N375" s="13">
        <f t="shared" si="3"/>
        <v>66.771</v>
      </c>
      <c r="O375" s="8" t="str">
        <f t="shared" si="4"/>
        <v>Fail</v>
      </c>
      <c r="P375" s="8" t="str">
        <f t="shared" si="5"/>
        <v>Oct</v>
      </c>
    </row>
    <row r="376" ht="14.25" customHeight="1">
      <c r="A376" s="10" t="s">
        <v>505</v>
      </c>
      <c r="B376" s="11">
        <v>45439.0</v>
      </c>
      <c r="C376" s="10" t="s">
        <v>223</v>
      </c>
      <c r="D376" s="10" t="s">
        <v>163</v>
      </c>
      <c r="E376" s="10" t="s">
        <v>63</v>
      </c>
      <c r="F376" s="10" t="s">
        <v>28</v>
      </c>
      <c r="G376" s="10">
        <v>28.0</v>
      </c>
      <c r="H376" s="12">
        <v>43.49</v>
      </c>
      <c r="I376" s="12">
        <v>1217.72</v>
      </c>
      <c r="J376" s="10" t="s">
        <v>55</v>
      </c>
      <c r="K376" s="10" t="str">
        <f t="shared" si="1"/>
        <v>Sara</v>
      </c>
      <c r="M376" s="13">
        <f t="shared" si="2"/>
        <v>51.3182</v>
      </c>
      <c r="N376" s="13">
        <f t="shared" si="3"/>
        <v>60.886</v>
      </c>
      <c r="O376" s="8" t="str">
        <f t="shared" si="4"/>
        <v>Pass</v>
      </c>
      <c r="P376" s="8" t="str">
        <f t="shared" si="5"/>
        <v>May</v>
      </c>
    </row>
    <row r="377" ht="14.25" customHeight="1">
      <c r="A377" s="10" t="s">
        <v>506</v>
      </c>
      <c r="B377" s="11">
        <v>45353.0</v>
      </c>
      <c r="C377" s="10" t="s">
        <v>362</v>
      </c>
      <c r="D377" s="10" t="s">
        <v>331</v>
      </c>
      <c r="E377" s="10" t="s">
        <v>63</v>
      </c>
      <c r="F377" s="10" t="s">
        <v>23</v>
      </c>
      <c r="G377" s="10">
        <v>19.0</v>
      </c>
      <c r="H377" s="12">
        <v>56.08</v>
      </c>
      <c r="I377" s="12">
        <v>1065.52</v>
      </c>
      <c r="J377" s="10" t="s">
        <v>22</v>
      </c>
      <c r="K377" s="10" t="str">
        <f t="shared" si="1"/>
        <v>Tom</v>
      </c>
      <c r="M377" s="13">
        <f t="shared" si="2"/>
        <v>66.1744</v>
      </c>
      <c r="N377" s="13">
        <f t="shared" si="3"/>
        <v>53.276</v>
      </c>
      <c r="O377" s="8" t="str">
        <f t="shared" si="4"/>
        <v>Pass</v>
      </c>
      <c r="P377" s="8" t="str">
        <f t="shared" si="5"/>
        <v>Mar</v>
      </c>
    </row>
    <row r="378" ht="14.25" customHeight="1">
      <c r="A378" s="10" t="s">
        <v>507</v>
      </c>
      <c r="B378" s="11">
        <v>45467.0</v>
      </c>
      <c r="C378" s="10" t="s">
        <v>154</v>
      </c>
      <c r="D378" s="10" t="s">
        <v>35</v>
      </c>
      <c r="E378" s="10" t="s">
        <v>63</v>
      </c>
      <c r="F378" s="10" t="s">
        <v>21</v>
      </c>
      <c r="G378" s="10">
        <v>4.0</v>
      </c>
      <c r="H378" s="12">
        <v>256.06</v>
      </c>
      <c r="I378" s="12">
        <v>1024.24</v>
      </c>
      <c r="J378" s="10" t="s">
        <v>22</v>
      </c>
      <c r="K378" s="10" t="str">
        <f t="shared" si="1"/>
        <v>Tom</v>
      </c>
      <c r="M378" s="13">
        <f t="shared" si="2"/>
        <v>302.1508</v>
      </c>
      <c r="N378" s="13">
        <f t="shared" si="3"/>
        <v>51.212</v>
      </c>
      <c r="O378" s="8" t="str">
        <f t="shared" si="4"/>
        <v>Fail</v>
      </c>
      <c r="P378" s="8" t="str">
        <f t="shared" si="5"/>
        <v>Jun</v>
      </c>
    </row>
    <row r="379" ht="14.25" customHeight="1">
      <c r="A379" s="10" t="s">
        <v>508</v>
      </c>
      <c r="B379" s="11">
        <v>45528.0</v>
      </c>
      <c r="C379" s="10" t="s">
        <v>106</v>
      </c>
      <c r="D379" s="10" t="s">
        <v>59</v>
      </c>
      <c r="E379" s="10" t="s">
        <v>63</v>
      </c>
      <c r="F379" s="10" t="s">
        <v>21</v>
      </c>
      <c r="G379" s="10">
        <v>19.0</v>
      </c>
      <c r="H379" s="12">
        <v>53.22</v>
      </c>
      <c r="I379" s="12">
        <v>1011.18</v>
      </c>
      <c r="J379" s="10" t="s">
        <v>42</v>
      </c>
      <c r="K379" s="10" t="str">
        <f t="shared" si="1"/>
        <v>John</v>
      </c>
      <c r="M379" s="13">
        <f t="shared" si="2"/>
        <v>62.7996</v>
      </c>
      <c r="N379" s="13">
        <f t="shared" si="3"/>
        <v>50.559</v>
      </c>
      <c r="O379" s="8" t="str">
        <f t="shared" si="4"/>
        <v>Pass</v>
      </c>
      <c r="P379" s="8" t="str">
        <f t="shared" si="5"/>
        <v>Aug</v>
      </c>
    </row>
    <row r="380" ht="14.25" customHeight="1">
      <c r="A380" s="10" t="s">
        <v>509</v>
      </c>
      <c r="B380" s="11">
        <v>45324.0</v>
      </c>
      <c r="C380" s="10" t="s">
        <v>50</v>
      </c>
      <c r="D380" s="10" t="s">
        <v>48</v>
      </c>
      <c r="E380" s="10" t="s">
        <v>63</v>
      </c>
      <c r="F380" s="10" t="s">
        <v>21</v>
      </c>
      <c r="G380" s="10">
        <v>9.0</v>
      </c>
      <c r="H380" s="12">
        <v>105.85</v>
      </c>
      <c r="I380" s="12">
        <v>952.65</v>
      </c>
      <c r="J380" s="10" t="s">
        <v>55</v>
      </c>
      <c r="K380" s="10" t="str">
        <f t="shared" si="1"/>
        <v>Sara</v>
      </c>
      <c r="M380" s="13">
        <f t="shared" si="2"/>
        <v>124.903</v>
      </c>
      <c r="N380" s="13">
        <f t="shared" si="3"/>
        <v>47.6325</v>
      </c>
      <c r="O380" s="8" t="str">
        <f t="shared" si="4"/>
        <v>Fail</v>
      </c>
      <c r="P380" s="8" t="str">
        <f t="shared" si="5"/>
        <v>Feb</v>
      </c>
    </row>
    <row r="381" ht="14.25" customHeight="1">
      <c r="A381" s="10" t="s">
        <v>510</v>
      </c>
      <c r="B381" s="11">
        <v>45306.0</v>
      </c>
      <c r="C381" s="10" t="s">
        <v>111</v>
      </c>
      <c r="D381" s="10" t="s">
        <v>62</v>
      </c>
      <c r="E381" s="10" t="s">
        <v>63</v>
      </c>
      <c r="F381" s="10" t="s">
        <v>32</v>
      </c>
      <c r="G381" s="10">
        <v>29.0</v>
      </c>
      <c r="H381" s="12">
        <v>26.36</v>
      </c>
      <c r="I381" s="12">
        <v>764.4399999999999</v>
      </c>
      <c r="J381" s="10" t="s">
        <v>42</v>
      </c>
      <c r="K381" s="10" t="str">
        <f t="shared" si="1"/>
        <v>John</v>
      </c>
      <c r="M381" s="13">
        <f t="shared" si="2"/>
        <v>31.1048</v>
      </c>
      <c r="N381" s="13">
        <f t="shared" si="3"/>
        <v>38.222</v>
      </c>
      <c r="O381" s="8" t="str">
        <f t="shared" si="4"/>
        <v>Pass</v>
      </c>
      <c r="P381" s="8" t="str">
        <f t="shared" si="5"/>
        <v>Jan</v>
      </c>
    </row>
    <row r="382" ht="14.25" customHeight="1">
      <c r="A382" s="10" t="s">
        <v>511</v>
      </c>
      <c r="B382" s="11">
        <v>45556.0</v>
      </c>
      <c r="C382" s="10" t="s">
        <v>141</v>
      </c>
      <c r="D382" s="10" t="s">
        <v>134</v>
      </c>
      <c r="E382" s="10" t="s">
        <v>63</v>
      </c>
      <c r="F382" s="10" t="s">
        <v>28</v>
      </c>
      <c r="G382" s="10">
        <v>2.0</v>
      </c>
      <c r="H382" s="12">
        <v>365.33</v>
      </c>
      <c r="I382" s="12">
        <v>730.66</v>
      </c>
      <c r="J382" s="10" t="s">
        <v>42</v>
      </c>
      <c r="K382" s="10" t="str">
        <f t="shared" si="1"/>
        <v>John</v>
      </c>
      <c r="M382" s="13">
        <f t="shared" si="2"/>
        <v>431.0894</v>
      </c>
      <c r="N382" s="13">
        <f t="shared" si="3"/>
        <v>36.533</v>
      </c>
      <c r="O382" s="8" t="str">
        <f t="shared" si="4"/>
        <v>Fail</v>
      </c>
      <c r="P382" s="8" t="str">
        <f t="shared" si="5"/>
        <v>Sep</v>
      </c>
    </row>
    <row r="383" ht="14.25" customHeight="1">
      <c r="A383" s="10" t="s">
        <v>512</v>
      </c>
      <c r="B383" s="11">
        <v>45477.0</v>
      </c>
      <c r="C383" s="10" t="s">
        <v>165</v>
      </c>
      <c r="D383" s="10" t="s">
        <v>45</v>
      </c>
      <c r="E383" s="10" t="s">
        <v>63</v>
      </c>
      <c r="F383" s="10" t="s">
        <v>32</v>
      </c>
      <c r="G383" s="10">
        <v>14.0</v>
      </c>
      <c r="H383" s="12">
        <v>48.03</v>
      </c>
      <c r="I383" s="12">
        <v>672.4200000000001</v>
      </c>
      <c r="J383" s="10" t="s">
        <v>22</v>
      </c>
      <c r="K383" s="10" t="str">
        <f t="shared" si="1"/>
        <v>Tom</v>
      </c>
      <c r="M383" s="13">
        <f t="shared" si="2"/>
        <v>56.6754</v>
      </c>
      <c r="N383" s="13">
        <f t="shared" si="3"/>
        <v>33.621</v>
      </c>
      <c r="O383" s="8" t="str">
        <f t="shared" si="4"/>
        <v>Pass</v>
      </c>
      <c r="P383" s="8" t="str">
        <f t="shared" si="5"/>
        <v>Jul</v>
      </c>
    </row>
    <row r="384" ht="14.25" customHeight="1">
      <c r="A384" s="10" t="s">
        <v>513</v>
      </c>
      <c r="B384" s="11">
        <v>45515.0</v>
      </c>
      <c r="C384" s="10" t="s">
        <v>99</v>
      </c>
      <c r="D384" s="10" t="s">
        <v>45</v>
      </c>
      <c r="E384" s="10" t="s">
        <v>63</v>
      </c>
      <c r="F384" s="10" t="s">
        <v>21</v>
      </c>
      <c r="G384" s="10">
        <v>17.0</v>
      </c>
      <c r="H384" s="12">
        <v>38.96</v>
      </c>
      <c r="I384" s="12">
        <v>662.32</v>
      </c>
      <c r="J384" s="10" t="s">
        <v>57</v>
      </c>
      <c r="K384" s="10" t="str">
        <f t="shared" si="1"/>
        <v>Maria</v>
      </c>
      <c r="M384" s="13">
        <f t="shared" si="2"/>
        <v>45.9728</v>
      </c>
      <c r="N384" s="13">
        <f t="shared" si="3"/>
        <v>33.116</v>
      </c>
      <c r="O384" s="8" t="str">
        <f t="shared" si="4"/>
        <v>Pass</v>
      </c>
      <c r="P384" s="8" t="str">
        <f t="shared" si="5"/>
        <v>Aug</v>
      </c>
    </row>
    <row r="385" ht="14.25" customHeight="1">
      <c r="A385" s="10" t="s">
        <v>514</v>
      </c>
      <c r="B385" s="11">
        <v>45585.0</v>
      </c>
      <c r="C385" s="10" t="s">
        <v>223</v>
      </c>
      <c r="D385" s="10" t="s">
        <v>189</v>
      </c>
      <c r="E385" s="10" t="s">
        <v>63</v>
      </c>
      <c r="F385" s="10" t="s">
        <v>28</v>
      </c>
      <c r="G385" s="10">
        <v>4.0</v>
      </c>
      <c r="H385" s="12">
        <v>148.55</v>
      </c>
      <c r="I385" s="12">
        <v>594.2</v>
      </c>
      <c r="J385" s="10" t="s">
        <v>22</v>
      </c>
      <c r="K385" s="10" t="str">
        <f t="shared" si="1"/>
        <v>Tom</v>
      </c>
      <c r="M385" s="13">
        <f t="shared" si="2"/>
        <v>175.289</v>
      </c>
      <c r="N385" s="13">
        <f t="shared" si="3"/>
        <v>29.71</v>
      </c>
      <c r="O385" s="8" t="str">
        <f t="shared" si="4"/>
        <v>Fail</v>
      </c>
      <c r="P385" s="8" t="str">
        <f t="shared" si="5"/>
        <v>Oct</v>
      </c>
    </row>
    <row r="386" ht="14.25" customHeight="1">
      <c r="A386" s="10" t="s">
        <v>515</v>
      </c>
      <c r="B386" s="11">
        <v>45377.0</v>
      </c>
      <c r="C386" s="10" t="s">
        <v>154</v>
      </c>
      <c r="D386" s="10" t="s">
        <v>229</v>
      </c>
      <c r="E386" s="10" t="s">
        <v>63</v>
      </c>
      <c r="F386" s="10" t="s">
        <v>28</v>
      </c>
      <c r="G386" s="10">
        <v>23.0</v>
      </c>
      <c r="H386" s="12">
        <v>24.39</v>
      </c>
      <c r="I386" s="12">
        <v>560.97</v>
      </c>
      <c r="J386" s="10" t="s">
        <v>42</v>
      </c>
      <c r="K386" s="10" t="str">
        <f t="shared" si="1"/>
        <v>John</v>
      </c>
      <c r="M386" s="13">
        <f t="shared" si="2"/>
        <v>28.7802</v>
      </c>
      <c r="N386" s="13">
        <f t="shared" si="3"/>
        <v>28.0485</v>
      </c>
      <c r="O386" s="8" t="str">
        <f t="shared" si="4"/>
        <v>Pass</v>
      </c>
      <c r="P386" s="8" t="str">
        <f t="shared" si="5"/>
        <v>Mar</v>
      </c>
    </row>
    <row r="387" ht="14.25" customHeight="1">
      <c r="A387" s="10" t="s">
        <v>516</v>
      </c>
      <c r="B387" s="11">
        <v>45338.0</v>
      </c>
      <c r="C387" s="10" t="s">
        <v>126</v>
      </c>
      <c r="D387" s="10" t="s">
        <v>19</v>
      </c>
      <c r="E387" s="10" t="s">
        <v>63</v>
      </c>
      <c r="F387" s="10" t="s">
        <v>28</v>
      </c>
      <c r="G387" s="10">
        <v>38.0</v>
      </c>
      <c r="H387" s="12">
        <v>13.29</v>
      </c>
      <c r="I387" s="12">
        <v>505.02</v>
      </c>
      <c r="J387" s="10" t="s">
        <v>27</v>
      </c>
      <c r="K387" s="10" t="str">
        <f t="shared" si="1"/>
        <v>Alex</v>
      </c>
      <c r="M387" s="13">
        <f t="shared" si="2"/>
        <v>15.6822</v>
      </c>
      <c r="N387" s="13">
        <f t="shared" si="3"/>
        <v>25.251</v>
      </c>
      <c r="O387" s="8" t="str">
        <f t="shared" si="4"/>
        <v>Pass</v>
      </c>
      <c r="P387" s="8" t="str">
        <f t="shared" si="5"/>
        <v>Feb</v>
      </c>
    </row>
    <row r="388" ht="14.25" customHeight="1">
      <c r="A388" s="10" t="s">
        <v>517</v>
      </c>
      <c r="B388" s="11">
        <v>45478.0</v>
      </c>
      <c r="C388" s="10" t="s">
        <v>50</v>
      </c>
      <c r="D388" s="10" t="s">
        <v>107</v>
      </c>
      <c r="E388" s="10" t="s">
        <v>63</v>
      </c>
      <c r="F388" s="10" t="s">
        <v>21</v>
      </c>
      <c r="G388" s="10">
        <v>11.0</v>
      </c>
      <c r="H388" s="12">
        <v>43.57</v>
      </c>
      <c r="I388" s="12">
        <v>479.27</v>
      </c>
      <c r="J388" s="10" t="s">
        <v>22</v>
      </c>
      <c r="K388" s="10" t="str">
        <f t="shared" si="1"/>
        <v>Tom</v>
      </c>
      <c r="M388" s="13">
        <f t="shared" si="2"/>
        <v>51.4126</v>
      </c>
      <c r="N388" s="13">
        <f t="shared" si="3"/>
        <v>23.9635</v>
      </c>
      <c r="O388" s="8" t="str">
        <f t="shared" si="4"/>
        <v>Pass</v>
      </c>
      <c r="P388" s="8" t="str">
        <f t="shared" si="5"/>
        <v>Jul</v>
      </c>
    </row>
    <row r="389" ht="14.25" customHeight="1">
      <c r="A389" s="10" t="s">
        <v>518</v>
      </c>
      <c r="B389" s="11">
        <v>45545.0</v>
      </c>
      <c r="C389" s="10" t="s">
        <v>106</v>
      </c>
      <c r="D389" s="10" t="s">
        <v>48</v>
      </c>
      <c r="E389" s="10" t="s">
        <v>63</v>
      </c>
      <c r="F389" s="10" t="s">
        <v>23</v>
      </c>
      <c r="G389" s="10">
        <v>3.0</v>
      </c>
      <c r="H389" s="12">
        <v>141.21</v>
      </c>
      <c r="I389" s="12">
        <v>423.63</v>
      </c>
      <c r="J389" s="10" t="s">
        <v>22</v>
      </c>
      <c r="K389" s="10" t="str">
        <f t="shared" si="1"/>
        <v>Tom</v>
      </c>
      <c r="M389" s="13">
        <f t="shared" si="2"/>
        <v>166.6278</v>
      </c>
      <c r="N389" s="13">
        <f t="shared" si="3"/>
        <v>21.1815</v>
      </c>
      <c r="O389" s="8" t="str">
        <f t="shared" si="4"/>
        <v>Fail</v>
      </c>
      <c r="P389" s="8" t="str">
        <f t="shared" si="5"/>
        <v>Sep</v>
      </c>
    </row>
    <row r="390" ht="14.25" customHeight="1">
      <c r="A390" s="10" t="s">
        <v>519</v>
      </c>
      <c r="B390" s="11">
        <v>45356.0</v>
      </c>
      <c r="C390" s="10" t="s">
        <v>86</v>
      </c>
      <c r="D390" s="10" t="s">
        <v>127</v>
      </c>
      <c r="E390" s="10" t="s">
        <v>63</v>
      </c>
      <c r="F390" s="10" t="s">
        <v>32</v>
      </c>
      <c r="G390" s="10">
        <v>20.0</v>
      </c>
      <c r="H390" s="12">
        <v>18.79</v>
      </c>
      <c r="I390" s="12">
        <v>375.8</v>
      </c>
      <c r="J390" s="10" t="s">
        <v>22</v>
      </c>
      <c r="K390" s="10" t="str">
        <f t="shared" si="1"/>
        <v>Tom</v>
      </c>
      <c r="M390" s="13">
        <f t="shared" si="2"/>
        <v>22.1722</v>
      </c>
      <c r="N390" s="13">
        <f t="shared" si="3"/>
        <v>18.79</v>
      </c>
      <c r="O390" s="8" t="str">
        <f t="shared" si="4"/>
        <v>Pass</v>
      </c>
      <c r="P390" s="8" t="str">
        <f t="shared" si="5"/>
        <v>Mar</v>
      </c>
    </row>
    <row r="391" ht="14.25" customHeight="1">
      <c r="A391" s="10" t="s">
        <v>520</v>
      </c>
      <c r="B391" s="11">
        <v>45548.0</v>
      </c>
      <c r="C391" s="10" t="s">
        <v>61</v>
      </c>
      <c r="D391" s="10" t="s">
        <v>122</v>
      </c>
      <c r="E391" s="10" t="s">
        <v>63</v>
      </c>
      <c r="F391" s="10" t="s">
        <v>21</v>
      </c>
      <c r="G391" s="10">
        <v>4.0</v>
      </c>
      <c r="H391" s="12">
        <v>91.36</v>
      </c>
      <c r="I391" s="12">
        <v>365.44</v>
      </c>
      <c r="J391" s="10" t="s">
        <v>57</v>
      </c>
      <c r="K391" s="10" t="str">
        <f t="shared" si="1"/>
        <v>Maria</v>
      </c>
      <c r="M391" s="13">
        <f t="shared" si="2"/>
        <v>107.8048</v>
      </c>
      <c r="N391" s="13">
        <f t="shared" si="3"/>
        <v>18.272</v>
      </c>
      <c r="O391" s="8" t="str">
        <f t="shared" si="4"/>
        <v>Fail</v>
      </c>
      <c r="P391" s="8" t="str">
        <f t="shared" si="5"/>
        <v>Sep</v>
      </c>
    </row>
    <row r="392" ht="14.25" customHeight="1">
      <c r="A392" s="10" t="s">
        <v>521</v>
      </c>
      <c r="B392" s="11">
        <v>45344.0</v>
      </c>
      <c r="C392" s="10" t="s">
        <v>95</v>
      </c>
      <c r="D392" s="10" t="s">
        <v>134</v>
      </c>
      <c r="E392" s="10" t="s">
        <v>63</v>
      </c>
      <c r="F392" s="10" t="s">
        <v>28</v>
      </c>
      <c r="G392" s="10">
        <v>2.0</v>
      </c>
      <c r="H392" s="12">
        <v>175.75</v>
      </c>
      <c r="I392" s="12">
        <v>351.5</v>
      </c>
      <c r="J392" s="10" t="s">
        <v>22</v>
      </c>
      <c r="K392" s="10" t="str">
        <f t="shared" si="1"/>
        <v>Tom</v>
      </c>
      <c r="M392" s="13">
        <f t="shared" si="2"/>
        <v>207.385</v>
      </c>
      <c r="N392" s="13">
        <f t="shared" si="3"/>
        <v>17.575</v>
      </c>
      <c r="O392" s="8" t="str">
        <f t="shared" si="4"/>
        <v>Fail</v>
      </c>
      <c r="P392" s="8" t="str">
        <f t="shared" si="5"/>
        <v>Feb</v>
      </c>
    </row>
    <row r="393" ht="14.25" customHeight="1">
      <c r="A393" s="10" t="s">
        <v>522</v>
      </c>
      <c r="B393" s="11">
        <v>45537.0</v>
      </c>
      <c r="C393" s="10" t="s">
        <v>240</v>
      </c>
      <c r="D393" s="10" t="s">
        <v>134</v>
      </c>
      <c r="E393" s="10" t="s">
        <v>63</v>
      </c>
      <c r="F393" s="10" t="s">
        <v>21</v>
      </c>
      <c r="G393" s="10">
        <v>1.0</v>
      </c>
      <c r="H393" s="12">
        <v>303.36</v>
      </c>
      <c r="I393" s="12">
        <v>303.36</v>
      </c>
      <c r="J393" s="10" t="s">
        <v>22</v>
      </c>
      <c r="K393" s="10" t="str">
        <f t="shared" si="1"/>
        <v>Tom</v>
      </c>
      <c r="M393" s="13">
        <f t="shared" si="2"/>
        <v>357.9648</v>
      </c>
      <c r="N393" s="13">
        <f t="shared" si="3"/>
        <v>15.168</v>
      </c>
      <c r="O393" s="8" t="str">
        <f t="shared" si="4"/>
        <v>Fail</v>
      </c>
      <c r="P393" s="8" t="str">
        <f t="shared" si="5"/>
        <v>Sep</v>
      </c>
    </row>
    <row r="394" ht="14.25" customHeight="1">
      <c r="A394" s="10" t="s">
        <v>523</v>
      </c>
      <c r="B394" s="11">
        <v>45293.0</v>
      </c>
      <c r="C394" s="10" t="s">
        <v>251</v>
      </c>
      <c r="D394" s="10" t="s">
        <v>148</v>
      </c>
      <c r="E394" s="10" t="s">
        <v>63</v>
      </c>
      <c r="F394" s="10" t="s">
        <v>23</v>
      </c>
      <c r="G394" s="10">
        <v>2.0</v>
      </c>
      <c r="H394" s="12">
        <v>149.79</v>
      </c>
      <c r="I394" s="12">
        <v>299.58</v>
      </c>
      <c r="J394" s="10" t="s">
        <v>57</v>
      </c>
      <c r="K394" s="10" t="str">
        <f t="shared" si="1"/>
        <v>Maria</v>
      </c>
      <c r="M394" s="13">
        <f t="shared" si="2"/>
        <v>176.7522</v>
      </c>
      <c r="N394" s="13">
        <f t="shared" si="3"/>
        <v>14.979</v>
      </c>
      <c r="O394" s="8" t="str">
        <f t="shared" si="4"/>
        <v>Fail</v>
      </c>
      <c r="P394" s="8" t="str">
        <f t="shared" si="5"/>
        <v>Jan</v>
      </c>
    </row>
    <row r="395" ht="14.25" customHeight="1">
      <c r="A395" s="10" t="s">
        <v>524</v>
      </c>
      <c r="B395" s="11">
        <v>45446.0</v>
      </c>
      <c r="C395" s="10" t="s">
        <v>207</v>
      </c>
      <c r="D395" s="10" t="s">
        <v>238</v>
      </c>
      <c r="E395" s="10" t="s">
        <v>63</v>
      </c>
      <c r="F395" s="10" t="s">
        <v>32</v>
      </c>
      <c r="G395" s="10">
        <v>1.0</v>
      </c>
      <c r="H395" s="12">
        <v>212.21</v>
      </c>
      <c r="I395" s="12">
        <v>212.21</v>
      </c>
      <c r="J395" s="10" t="s">
        <v>55</v>
      </c>
      <c r="K395" s="10" t="str">
        <f t="shared" si="1"/>
        <v>Sara</v>
      </c>
      <c r="M395" s="13">
        <f t="shared" si="2"/>
        <v>250.4078</v>
      </c>
      <c r="N395" s="13">
        <f t="shared" si="3"/>
        <v>10.6105</v>
      </c>
      <c r="O395" s="8" t="str">
        <f t="shared" si="4"/>
        <v>Fail</v>
      </c>
      <c r="P395" s="8" t="str">
        <f t="shared" si="5"/>
        <v>Jun</v>
      </c>
    </row>
    <row r="396" ht="14.25" customHeight="1">
      <c r="A396" s="10" t="s">
        <v>525</v>
      </c>
      <c r="B396" s="11">
        <v>45490.0</v>
      </c>
      <c r="C396" s="10" t="s">
        <v>44</v>
      </c>
      <c r="D396" s="10" t="s">
        <v>38</v>
      </c>
      <c r="E396" s="10" t="s">
        <v>63</v>
      </c>
      <c r="F396" s="10" t="s">
        <v>23</v>
      </c>
      <c r="G396" s="10">
        <v>5.0</v>
      </c>
      <c r="H396" s="12">
        <v>32.6</v>
      </c>
      <c r="I396" s="12">
        <v>163.0</v>
      </c>
      <c r="J396" s="10" t="s">
        <v>55</v>
      </c>
      <c r="K396" s="10" t="str">
        <f t="shared" si="1"/>
        <v>Sara</v>
      </c>
      <c r="M396" s="13">
        <f t="shared" si="2"/>
        <v>38.468</v>
      </c>
      <c r="N396" s="13">
        <f t="shared" si="3"/>
        <v>8.15</v>
      </c>
      <c r="O396" s="8" t="str">
        <f t="shared" si="4"/>
        <v>Fail</v>
      </c>
      <c r="P396" s="8" t="str">
        <f t="shared" si="5"/>
        <v>Jul</v>
      </c>
    </row>
    <row r="397" ht="14.25" customHeight="1">
      <c r="A397" s="10" t="s">
        <v>526</v>
      </c>
      <c r="B397" s="11">
        <v>45422.0</v>
      </c>
      <c r="C397" s="10" t="s">
        <v>79</v>
      </c>
      <c r="D397" s="10" t="s">
        <v>96</v>
      </c>
      <c r="E397" s="10" t="s">
        <v>63</v>
      </c>
      <c r="F397" s="10" t="s">
        <v>21</v>
      </c>
      <c r="G397" s="10">
        <v>1.0</v>
      </c>
      <c r="H397" s="12">
        <v>74.36</v>
      </c>
      <c r="I397" s="12">
        <v>74.36</v>
      </c>
      <c r="J397" s="10" t="s">
        <v>42</v>
      </c>
      <c r="K397" s="10" t="str">
        <f t="shared" si="1"/>
        <v>John</v>
      </c>
      <c r="M397" s="13">
        <f t="shared" si="2"/>
        <v>87.7448</v>
      </c>
      <c r="N397" s="13">
        <f t="shared" si="3"/>
        <v>3.718</v>
      </c>
      <c r="O397" s="8" t="str">
        <f t="shared" si="4"/>
        <v>Fail</v>
      </c>
      <c r="P397" s="8" t="str">
        <f t="shared" si="5"/>
        <v>May</v>
      </c>
    </row>
    <row r="398" ht="14.25" customHeight="1">
      <c r="A398" s="10" t="s">
        <v>527</v>
      </c>
      <c r="B398" s="11">
        <v>45391.0</v>
      </c>
      <c r="C398" s="10" t="s">
        <v>251</v>
      </c>
      <c r="D398" s="10" t="s">
        <v>72</v>
      </c>
      <c r="E398" s="10" t="s">
        <v>63</v>
      </c>
      <c r="F398" s="10" t="s">
        <v>23</v>
      </c>
      <c r="G398" s="10">
        <v>2.0</v>
      </c>
      <c r="H398" s="12">
        <v>13.44</v>
      </c>
      <c r="I398" s="12">
        <v>26.88</v>
      </c>
      <c r="J398" s="10" t="s">
        <v>42</v>
      </c>
      <c r="K398" s="10" t="str">
        <f t="shared" si="1"/>
        <v>John</v>
      </c>
      <c r="M398" s="13">
        <f t="shared" si="2"/>
        <v>15.8592</v>
      </c>
      <c r="N398" s="13">
        <f t="shared" si="3"/>
        <v>1.344</v>
      </c>
      <c r="O398" s="8" t="str">
        <f t="shared" si="4"/>
        <v>Fail</v>
      </c>
      <c r="P398" s="8" t="str">
        <f t="shared" si="5"/>
        <v>Apr</v>
      </c>
    </row>
    <row r="399" ht="14.25" customHeight="1">
      <c r="A399" s="10" t="s">
        <v>528</v>
      </c>
      <c r="B399" s="11">
        <v>45522.0</v>
      </c>
      <c r="C399" s="10" t="s">
        <v>240</v>
      </c>
      <c r="D399" s="10" t="s">
        <v>124</v>
      </c>
      <c r="E399" s="10" t="s">
        <v>77</v>
      </c>
      <c r="F399" s="10" t="s">
        <v>23</v>
      </c>
      <c r="G399" s="10">
        <v>49.0</v>
      </c>
      <c r="H399" s="12">
        <v>441.11</v>
      </c>
      <c r="I399" s="12">
        <v>21614.39</v>
      </c>
      <c r="J399" s="10" t="s">
        <v>57</v>
      </c>
      <c r="K399" s="10" t="str">
        <f t="shared" si="1"/>
        <v>Maria</v>
      </c>
      <c r="M399" s="13">
        <f t="shared" si="2"/>
        <v>520.5098</v>
      </c>
      <c r="N399" s="13">
        <f t="shared" si="3"/>
        <v>1080.7195</v>
      </c>
      <c r="O399" s="8" t="str">
        <f t="shared" si="4"/>
        <v>Pass</v>
      </c>
      <c r="P399" s="8" t="str">
        <f t="shared" si="5"/>
        <v>Aug</v>
      </c>
    </row>
    <row r="400" ht="14.25" customHeight="1">
      <c r="A400" s="10" t="s">
        <v>529</v>
      </c>
      <c r="B400" s="11">
        <v>45471.0</v>
      </c>
      <c r="C400" s="10" t="s">
        <v>165</v>
      </c>
      <c r="D400" s="10" t="s">
        <v>93</v>
      </c>
      <c r="E400" s="10" t="s">
        <v>77</v>
      </c>
      <c r="F400" s="10" t="s">
        <v>32</v>
      </c>
      <c r="G400" s="10">
        <v>49.0</v>
      </c>
      <c r="H400" s="12">
        <v>427.75</v>
      </c>
      <c r="I400" s="12">
        <v>20959.75</v>
      </c>
      <c r="J400" s="10" t="s">
        <v>57</v>
      </c>
      <c r="K400" s="10" t="str">
        <f t="shared" si="1"/>
        <v>Maria</v>
      </c>
      <c r="M400" s="13">
        <f t="shared" si="2"/>
        <v>504.745</v>
      </c>
      <c r="N400" s="13">
        <f t="shared" si="3"/>
        <v>1047.9875</v>
      </c>
      <c r="O400" s="8" t="str">
        <f t="shared" si="4"/>
        <v>Pass</v>
      </c>
      <c r="P400" s="8" t="str">
        <f t="shared" si="5"/>
        <v>Jun</v>
      </c>
    </row>
    <row r="401" ht="14.25" customHeight="1">
      <c r="A401" s="10" t="s">
        <v>530</v>
      </c>
      <c r="B401" s="11">
        <v>45421.0</v>
      </c>
      <c r="C401" s="10" t="s">
        <v>65</v>
      </c>
      <c r="D401" s="10" t="s">
        <v>54</v>
      </c>
      <c r="E401" s="10" t="s">
        <v>77</v>
      </c>
      <c r="F401" s="10" t="s">
        <v>21</v>
      </c>
      <c r="G401" s="10">
        <v>45.0</v>
      </c>
      <c r="H401" s="12">
        <v>438.37</v>
      </c>
      <c r="I401" s="12">
        <v>19726.65</v>
      </c>
      <c r="J401" s="10" t="s">
        <v>55</v>
      </c>
      <c r="K401" s="10" t="str">
        <f t="shared" si="1"/>
        <v>Sara</v>
      </c>
      <c r="M401" s="13">
        <f t="shared" si="2"/>
        <v>517.2766</v>
      </c>
      <c r="N401" s="13">
        <f t="shared" si="3"/>
        <v>986.3325</v>
      </c>
      <c r="O401" s="8" t="str">
        <f t="shared" si="4"/>
        <v>Pass</v>
      </c>
      <c r="P401" s="8" t="str">
        <f t="shared" si="5"/>
        <v>May</v>
      </c>
    </row>
    <row r="402" ht="14.25" customHeight="1">
      <c r="A402" s="10" t="s">
        <v>531</v>
      </c>
      <c r="B402" s="11">
        <v>45495.0</v>
      </c>
      <c r="C402" s="10" t="s">
        <v>40</v>
      </c>
      <c r="D402" s="10" t="s">
        <v>134</v>
      </c>
      <c r="E402" s="10" t="s">
        <v>77</v>
      </c>
      <c r="F402" s="10" t="s">
        <v>23</v>
      </c>
      <c r="G402" s="10">
        <v>47.0</v>
      </c>
      <c r="H402" s="12">
        <v>417.04</v>
      </c>
      <c r="I402" s="12">
        <v>19600.88</v>
      </c>
      <c r="J402" s="10" t="s">
        <v>22</v>
      </c>
      <c r="K402" s="10" t="str">
        <f t="shared" si="1"/>
        <v>Tom</v>
      </c>
      <c r="M402" s="13">
        <f t="shared" si="2"/>
        <v>492.1072</v>
      </c>
      <c r="N402" s="13">
        <f t="shared" si="3"/>
        <v>980.044</v>
      </c>
      <c r="O402" s="8" t="str">
        <f t="shared" si="4"/>
        <v>Pass</v>
      </c>
      <c r="P402" s="8" t="str">
        <f t="shared" si="5"/>
        <v>Jul</v>
      </c>
    </row>
    <row r="403" ht="14.25" customHeight="1">
      <c r="A403" s="10" t="s">
        <v>532</v>
      </c>
      <c r="B403" s="11">
        <v>45610.0</v>
      </c>
      <c r="C403" s="10" t="s">
        <v>99</v>
      </c>
      <c r="D403" s="10" t="s">
        <v>90</v>
      </c>
      <c r="E403" s="10" t="s">
        <v>77</v>
      </c>
      <c r="F403" s="10" t="s">
        <v>32</v>
      </c>
      <c r="G403" s="10">
        <v>37.0</v>
      </c>
      <c r="H403" s="12">
        <v>486.29</v>
      </c>
      <c r="I403" s="12">
        <v>17992.73</v>
      </c>
      <c r="J403" s="10" t="s">
        <v>27</v>
      </c>
      <c r="K403" s="10" t="str">
        <f t="shared" si="1"/>
        <v>Alex</v>
      </c>
      <c r="M403" s="13">
        <f t="shared" si="2"/>
        <v>573.8222</v>
      </c>
      <c r="N403" s="13">
        <f t="shared" si="3"/>
        <v>899.6365</v>
      </c>
      <c r="O403" s="8" t="str">
        <f t="shared" si="4"/>
        <v>Pass</v>
      </c>
      <c r="P403" s="8" t="str">
        <f t="shared" si="5"/>
        <v>Nov</v>
      </c>
    </row>
    <row r="404" ht="14.25" customHeight="1">
      <c r="A404" s="10" t="s">
        <v>533</v>
      </c>
      <c r="B404" s="11">
        <v>45397.0</v>
      </c>
      <c r="C404" s="10" t="s">
        <v>50</v>
      </c>
      <c r="D404" s="10" t="s">
        <v>295</v>
      </c>
      <c r="E404" s="10" t="s">
        <v>77</v>
      </c>
      <c r="F404" s="10" t="s">
        <v>21</v>
      </c>
      <c r="G404" s="10">
        <v>36.0</v>
      </c>
      <c r="H404" s="12">
        <v>490.45</v>
      </c>
      <c r="I404" s="12">
        <v>17656.2</v>
      </c>
      <c r="J404" s="10" t="s">
        <v>27</v>
      </c>
      <c r="K404" s="10" t="str">
        <f t="shared" si="1"/>
        <v>Alex</v>
      </c>
      <c r="M404" s="13">
        <f t="shared" si="2"/>
        <v>578.731</v>
      </c>
      <c r="N404" s="13">
        <f t="shared" si="3"/>
        <v>882.81</v>
      </c>
      <c r="O404" s="8" t="str">
        <f t="shared" si="4"/>
        <v>Pass</v>
      </c>
      <c r="P404" s="8" t="str">
        <f t="shared" si="5"/>
        <v>Apr</v>
      </c>
    </row>
    <row r="405" ht="14.25" customHeight="1">
      <c r="A405" s="10" t="s">
        <v>534</v>
      </c>
      <c r="B405" s="11">
        <v>45392.0</v>
      </c>
      <c r="C405" s="10" t="s">
        <v>47</v>
      </c>
      <c r="D405" s="10" t="s">
        <v>280</v>
      </c>
      <c r="E405" s="10" t="s">
        <v>77</v>
      </c>
      <c r="F405" s="10" t="s">
        <v>32</v>
      </c>
      <c r="G405" s="10">
        <v>40.0</v>
      </c>
      <c r="H405" s="12">
        <v>434.53</v>
      </c>
      <c r="I405" s="12">
        <v>17381.2</v>
      </c>
      <c r="J405" s="10" t="s">
        <v>27</v>
      </c>
      <c r="K405" s="10" t="str">
        <f t="shared" si="1"/>
        <v>Alex</v>
      </c>
      <c r="M405" s="13">
        <f t="shared" si="2"/>
        <v>512.7454</v>
      </c>
      <c r="N405" s="13">
        <f t="shared" si="3"/>
        <v>869.06</v>
      </c>
      <c r="O405" s="8" t="str">
        <f t="shared" si="4"/>
        <v>Pass</v>
      </c>
      <c r="P405" s="8" t="str">
        <f t="shared" si="5"/>
        <v>Apr</v>
      </c>
    </row>
    <row r="406" ht="14.25" customHeight="1">
      <c r="A406" s="10" t="s">
        <v>535</v>
      </c>
      <c r="B406" s="11">
        <v>45640.0</v>
      </c>
      <c r="C406" s="10" t="s">
        <v>115</v>
      </c>
      <c r="D406" s="10" t="s">
        <v>59</v>
      </c>
      <c r="E406" s="10" t="s">
        <v>77</v>
      </c>
      <c r="F406" s="10" t="s">
        <v>28</v>
      </c>
      <c r="G406" s="10">
        <v>33.0</v>
      </c>
      <c r="H406" s="12">
        <v>490.25</v>
      </c>
      <c r="I406" s="12">
        <v>16178.25</v>
      </c>
      <c r="J406" s="10" t="s">
        <v>22</v>
      </c>
      <c r="K406" s="10" t="str">
        <f t="shared" si="1"/>
        <v>Tom</v>
      </c>
      <c r="M406" s="13">
        <f t="shared" si="2"/>
        <v>578.495</v>
      </c>
      <c r="N406" s="13">
        <f t="shared" si="3"/>
        <v>808.9125</v>
      </c>
      <c r="O406" s="8" t="str">
        <f t="shared" si="4"/>
        <v>Pass</v>
      </c>
      <c r="P406" s="8" t="str">
        <f t="shared" si="5"/>
        <v>Dec</v>
      </c>
    </row>
    <row r="407" ht="14.25" customHeight="1">
      <c r="A407" s="10" t="s">
        <v>536</v>
      </c>
      <c r="B407" s="11">
        <v>45329.0</v>
      </c>
      <c r="C407" s="10" t="s">
        <v>202</v>
      </c>
      <c r="D407" s="10" t="s">
        <v>295</v>
      </c>
      <c r="E407" s="10" t="s">
        <v>77</v>
      </c>
      <c r="F407" s="10" t="s">
        <v>32</v>
      </c>
      <c r="G407" s="10">
        <v>49.0</v>
      </c>
      <c r="H407" s="12">
        <v>315.03</v>
      </c>
      <c r="I407" s="12">
        <v>15436.47</v>
      </c>
      <c r="J407" s="10" t="s">
        <v>22</v>
      </c>
      <c r="K407" s="10" t="str">
        <f t="shared" si="1"/>
        <v>Tom</v>
      </c>
      <c r="M407" s="13">
        <f t="shared" si="2"/>
        <v>371.7354</v>
      </c>
      <c r="N407" s="13">
        <f t="shared" si="3"/>
        <v>771.8235</v>
      </c>
      <c r="O407" s="8" t="str">
        <f t="shared" si="4"/>
        <v>Pass</v>
      </c>
      <c r="P407" s="8" t="str">
        <f t="shared" si="5"/>
        <v>Feb</v>
      </c>
    </row>
    <row r="408" ht="14.25" customHeight="1">
      <c r="A408" s="10" t="s">
        <v>537</v>
      </c>
      <c r="B408" s="11">
        <v>45359.0</v>
      </c>
      <c r="C408" s="10" t="s">
        <v>86</v>
      </c>
      <c r="D408" s="10" t="s">
        <v>122</v>
      </c>
      <c r="E408" s="10" t="s">
        <v>77</v>
      </c>
      <c r="F408" s="10" t="s">
        <v>23</v>
      </c>
      <c r="G408" s="10">
        <v>30.0</v>
      </c>
      <c r="H408" s="12">
        <v>492.08</v>
      </c>
      <c r="I408" s="12">
        <v>14762.4</v>
      </c>
      <c r="J408" s="10" t="s">
        <v>42</v>
      </c>
      <c r="K408" s="10" t="str">
        <f t="shared" si="1"/>
        <v>John</v>
      </c>
      <c r="M408" s="13">
        <f t="shared" si="2"/>
        <v>580.6544</v>
      </c>
      <c r="N408" s="13">
        <f t="shared" si="3"/>
        <v>738.12</v>
      </c>
      <c r="O408" s="8" t="str">
        <f t="shared" si="4"/>
        <v>Pass</v>
      </c>
      <c r="P408" s="8" t="str">
        <f t="shared" si="5"/>
        <v>Mar</v>
      </c>
    </row>
    <row r="409" ht="14.25" customHeight="1">
      <c r="A409" s="10" t="s">
        <v>538</v>
      </c>
      <c r="B409" s="11">
        <v>45563.0</v>
      </c>
      <c r="C409" s="10" t="s">
        <v>126</v>
      </c>
      <c r="D409" s="10" t="s">
        <v>38</v>
      </c>
      <c r="E409" s="10" t="s">
        <v>77</v>
      </c>
      <c r="F409" s="10" t="s">
        <v>21</v>
      </c>
      <c r="G409" s="10">
        <v>48.0</v>
      </c>
      <c r="H409" s="12">
        <v>307.37</v>
      </c>
      <c r="I409" s="12">
        <v>14753.76</v>
      </c>
      <c r="J409" s="10" t="s">
        <v>55</v>
      </c>
      <c r="K409" s="10" t="str">
        <f t="shared" si="1"/>
        <v>Sara</v>
      </c>
      <c r="M409" s="13">
        <f t="shared" si="2"/>
        <v>362.6966</v>
      </c>
      <c r="N409" s="13">
        <f t="shared" si="3"/>
        <v>737.688</v>
      </c>
      <c r="O409" s="8" t="str">
        <f t="shared" si="4"/>
        <v>Pass</v>
      </c>
      <c r="P409" s="8" t="str">
        <f t="shared" si="5"/>
        <v>Sep</v>
      </c>
    </row>
    <row r="410" ht="14.25" customHeight="1">
      <c r="A410" s="10" t="s">
        <v>539</v>
      </c>
      <c r="B410" s="11">
        <v>45360.0</v>
      </c>
      <c r="C410" s="10" t="s">
        <v>212</v>
      </c>
      <c r="D410" s="10" t="s">
        <v>146</v>
      </c>
      <c r="E410" s="10" t="s">
        <v>77</v>
      </c>
      <c r="F410" s="10" t="s">
        <v>21</v>
      </c>
      <c r="G410" s="10">
        <v>30.0</v>
      </c>
      <c r="H410" s="12">
        <v>485.66</v>
      </c>
      <c r="I410" s="12">
        <v>14569.8</v>
      </c>
      <c r="J410" s="10" t="s">
        <v>27</v>
      </c>
      <c r="K410" s="10" t="str">
        <f t="shared" si="1"/>
        <v>Alex</v>
      </c>
      <c r="M410" s="13">
        <f t="shared" si="2"/>
        <v>573.0788</v>
      </c>
      <c r="N410" s="13">
        <f t="shared" si="3"/>
        <v>728.49</v>
      </c>
      <c r="O410" s="8" t="str">
        <f t="shared" si="4"/>
        <v>Pass</v>
      </c>
      <c r="P410" s="8" t="str">
        <f t="shared" si="5"/>
        <v>Mar</v>
      </c>
    </row>
    <row r="411" ht="14.25" customHeight="1">
      <c r="A411" s="10" t="s">
        <v>540</v>
      </c>
      <c r="B411" s="11">
        <v>45471.0</v>
      </c>
      <c r="C411" s="10" t="s">
        <v>89</v>
      </c>
      <c r="D411" s="10" t="s">
        <v>229</v>
      </c>
      <c r="E411" s="10" t="s">
        <v>77</v>
      </c>
      <c r="F411" s="10" t="s">
        <v>23</v>
      </c>
      <c r="G411" s="10">
        <v>41.0</v>
      </c>
      <c r="H411" s="12">
        <v>344.02</v>
      </c>
      <c r="I411" s="12">
        <v>14104.82</v>
      </c>
      <c r="J411" s="10" t="s">
        <v>27</v>
      </c>
      <c r="K411" s="10" t="str">
        <f t="shared" si="1"/>
        <v>Alex</v>
      </c>
      <c r="M411" s="13">
        <f t="shared" si="2"/>
        <v>405.9436</v>
      </c>
      <c r="N411" s="13">
        <f t="shared" si="3"/>
        <v>705.241</v>
      </c>
      <c r="O411" s="8" t="str">
        <f t="shared" si="4"/>
        <v>Pass</v>
      </c>
      <c r="P411" s="8" t="str">
        <f t="shared" si="5"/>
        <v>Jun</v>
      </c>
    </row>
    <row r="412" ht="14.25" customHeight="1">
      <c r="A412" s="10" t="s">
        <v>541</v>
      </c>
      <c r="B412" s="11">
        <v>45643.0</v>
      </c>
      <c r="C412" s="10" t="s">
        <v>188</v>
      </c>
      <c r="D412" s="10" t="s">
        <v>159</v>
      </c>
      <c r="E412" s="10" t="s">
        <v>77</v>
      </c>
      <c r="F412" s="10" t="s">
        <v>21</v>
      </c>
      <c r="G412" s="10">
        <v>35.0</v>
      </c>
      <c r="H412" s="12">
        <v>401.31</v>
      </c>
      <c r="I412" s="12">
        <v>14045.85</v>
      </c>
      <c r="J412" s="10" t="s">
        <v>57</v>
      </c>
      <c r="K412" s="10" t="str">
        <f t="shared" si="1"/>
        <v>Maria</v>
      </c>
      <c r="M412" s="13">
        <f t="shared" si="2"/>
        <v>473.5458</v>
      </c>
      <c r="N412" s="13">
        <f t="shared" si="3"/>
        <v>702.2925</v>
      </c>
      <c r="O412" s="8" t="str">
        <f t="shared" si="4"/>
        <v>Pass</v>
      </c>
      <c r="P412" s="8" t="str">
        <f t="shared" si="5"/>
        <v>Dec</v>
      </c>
    </row>
    <row r="413" ht="14.25" customHeight="1">
      <c r="A413" s="10" t="s">
        <v>542</v>
      </c>
      <c r="B413" s="11">
        <v>45548.0</v>
      </c>
      <c r="C413" s="10" t="s">
        <v>212</v>
      </c>
      <c r="D413" s="10" t="s">
        <v>80</v>
      </c>
      <c r="E413" s="10" t="s">
        <v>77</v>
      </c>
      <c r="F413" s="10" t="s">
        <v>32</v>
      </c>
      <c r="G413" s="10">
        <v>45.0</v>
      </c>
      <c r="H413" s="12">
        <v>303.57</v>
      </c>
      <c r="I413" s="12">
        <v>13660.65</v>
      </c>
      <c r="J413" s="10" t="s">
        <v>42</v>
      </c>
      <c r="K413" s="10" t="str">
        <f t="shared" si="1"/>
        <v>John</v>
      </c>
      <c r="M413" s="13">
        <f t="shared" si="2"/>
        <v>358.2126</v>
      </c>
      <c r="N413" s="13">
        <f t="shared" si="3"/>
        <v>683.0325</v>
      </c>
      <c r="O413" s="8" t="str">
        <f t="shared" si="4"/>
        <v>Pass</v>
      </c>
      <c r="P413" s="8" t="str">
        <f t="shared" si="5"/>
        <v>Sep</v>
      </c>
    </row>
    <row r="414" ht="14.25" customHeight="1">
      <c r="A414" s="10" t="s">
        <v>543</v>
      </c>
      <c r="B414" s="11">
        <v>45599.0</v>
      </c>
      <c r="C414" s="10" t="s">
        <v>92</v>
      </c>
      <c r="D414" s="10" t="s">
        <v>331</v>
      </c>
      <c r="E414" s="10" t="s">
        <v>77</v>
      </c>
      <c r="F414" s="10" t="s">
        <v>21</v>
      </c>
      <c r="G414" s="10">
        <v>45.0</v>
      </c>
      <c r="H414" s="12">
        <v>302.03</v>
      </c>
      <c r="I414" s="12">
        <v>13591.35</v>
      </c>
      <c r="J414" s="10" t="s">
        <v>55</v>
      </c>
      <c r="K414" s="10" t="str">
        <f t="shared" si="1"/>
        <v>Sara</v>
      </c>
      <c r="M414" s="13">
        <f t="shared" si="2"/>
        <v>356.3954</v>
      </c>
      <c r="N414" s="13">
        <f t="shared" si="3"/>
        <v>679.5675</v>
      </c>
      <c r="O414" s="8" t="str">
        <f t="shared" si="4"/>
        <v>Pass</v>
      </c>
      <c r="P414" s="8" t="str">
        <f t="shared" si="5"/>
        <v>Nov</v>
      </c>
    </row>
    <row r="415" ht="14.25" customHeight="1">
      <c r="A415" s="10" t="s">
        <v>544</v>
      </c>
      <c r="B415" s="11">
        <v>45327.0</v>
      </c>
      <c r="C415" s="10" t="s">
        <v>212</v>
      </c>
      <c r="D415" s="10" t="s">
        <v>31</v>
      </c>
      <c r="E415" s="10" t="s">
        <v>77</v>
      </c>
      <c r="F415" s="10" t="s">
        <v>23</v>
      </c>
      <c r="G415" s="10">
        <v>27.0</v>
      </c>
      <c r="H415" s="12">
        <v>498.57</v>
      </c>
      <c r="I415" s="12">
        <v>13461.39</v>
      </c>
      <c r="J415" s="10" t="s">
        <v>22</v>
      </c>
      <c r="K415" s="10" t="str">
        <f t="shared" si="1"/>
        <v>Tom</v>
      </c>
      <c r="M415" s="13">
        <f t="shared" si="2"/>
        <v>588.3126</v>
      </c>
      <c r="N415" s="13">
        <f t="shared" si="3"/>
        <v>673.0695</v>
      </c>
      <c r="O415" s="8" t="str">
        <f t="shared" si="4"/>
        <v>Pass</v>
      </c>
      <c r="P415" s="8" t="str">
        <f t="shared" si="5"/>
        <v>Feb</v>
      </c>
    </row>
    <row r="416" ht="14.25" customHeight="1">
      <c r="A416" s="10" t="s">
        <v>545</v>
      </c>
      <c r="B416" s="11">
        <v>45407.0</v>
      </c>
      <c r="C416" s="10" t="s">
        <v>251</v>
      </c>
      <c r="D416" s="10" t="s">
        <v>54</v>
      </c>
      <c r="E416" s="10" t="s">
        <v>77</v>
      </c>
      <c r="F416" s="10" t="s">
        <v>28</v>
      </c>
      <c r="G416" s="10">
        <v>34.0</v>
      </c>
      <c r="H416" s="12">
        <v>362.35</v>
      </c>
      <c r="I416" s="12">
        <v>12319.9</v>
      </c>
      <c r="J416" s="10" t="s">
        <v>27</v>
      </c>
      <c r="K416" s="10" t="str">
        <f t="shared" si="1"/>
        <v>Alex</v>
      </c>
      <c r="M416" s="13">
        <f t="shared" si="2"/>
        <v>427.573</v>
      </c>
      <c r="N416" s="13">
        <f t="shared" si="3"/>
        <v>615.995</v>
      </c>
      <c r="O416" s="8" t="str">
        <f t="shared" si="4"/>
        <v>Pass</v>
      </c>
      <c r="P416" s="8" t="str">
        <f t="shared" si="5"/>
        <v>Apr</v>
      </c>
    </row>
    <row r="417" ht="14.25" customHeight="1">
      <c r="A417" s="10" t="s">
        <v>546</v>
      </c>
      <c r="B417" s="11">
        <v>45390.0</v>
      </c>
      <c r="C417" s="10" t="s">
        <v>102</v>
      </c>
      <c r="D417" s="10" t="s">
        <v>87</v>
      </c>
      <c r="E417" s="10" t="s">
        <v>77</v>
      </c>
      <c r="F417" s="10" t="s">
        <v>28</v>
      </c>
      <c r="G417" s="10">
        <v>28.0</v>
      </c>
      <c r="H417" s="12">
        <v>439.86</v>
      </c>
      <c r="I417" s="12">
        <v>12316.08</v>
      </c>
      <c r="J417" s="10" t="s">
        <v>57</v>
      </c>
      <c r="K417" s="10" t="str">
        <f t="shared" si="1"/>
        <v>Maria</v>
      </c>
      <c r="M417" s="13">
        <f t="shared" si="2"/>
        <v>519.0348</v>
      </c>
      <c r="N417" s="13">
        <f t="shared" si="3"/>
        <v>615.804</v>
      </c>
      <c r="O417" s="8" t="str">
        <f t="shared" si="4"/>
        <v>Pass</v>
      </c>
      <c r="P417" s="8" t="str">
        <f t="shared" si="5"/>
        <v>Apr</v>
      </c>
    </row>
    <row r="418" ht="14.25" customHeight="1">
      <c r="A418" s="10" t="s">
        <v>547</v>
      </c>
      <c r="B418" s="11">
        <v>45312.0</v>
      </c>
      <c r="C418" s="10" t="s">
        <v>272</v>
      </c>
      <c r="D418" s="10" t="s">
        <v>87</v>
      </c>
      <c r="E418" s="10" t="s">
        <v>77</v>
      </c>
      <c r="F418" s="10" t="s">
        <v>21</v>
      </c>
      <c r="G418" s="10">
        <v>33.0</v>
      </c>
      <c r="H418" s="12">
        <v>355.95</v>
      </c>
      <c r="I418" s="12">
        <v>11746.35</v>
      </c>
      <c r="J418" s="10" t="s">
        <v>55</v>
      </c>
      <c r="K418" s="10" t="str">
        <f t="shared" si="1"/>
        <v>Sara</v>
      </c>
      <c r="M418" s="13">
        <f t="shared" si="2"/>
        <v>420.021</v>
      </c>
      <c r="N418" s="13">
        <f t="shared" si="3"/>
        <v>587.3175</v>
      </c>
      <c r="O418" s="8" t="str">
        <f t="shared" si="4"/>
        <v>Pass</v>
      </c>
      <c r="P418" s="8" t="str">
        <f t="shared" si="5"/>
        <v>Jan</v>
      </c>
    </row>
    <row r="419" ht="14.25" customHeight="1">
      <c r="A419" s="10" t="s">
        <v>548</v>
      </c>
      <c r="B419" s="11">
        <v>45646.0</v>
      </c>
      <c r="C419" s="10" t="s">
        <v>102</v>
      </c>
      <c r="D419" s="10" t="s">
        <v>38</v>
      </c>
      <c r="E419" s="10" t="s">
        <v>77</v>
      </c>
      <c r="F419" s="10" t="s">
        <v>23</v>
      </c>
      <c r="G419" s="10">
        <v>34.0</v>
      </c>
      <c r="H419" s="12">
        <v>322.56</v>
      </c>
      <c r="I419" s="12">
        <v>10967.04</v>
      </c>
      <c r="J419" s="10" t="s">
        <v>27</v>
      </c>
      <c r="K419" s="10" t="str">
        <f t="shared" si="1"/>
        <v>Alex</v>
      </c>
      <c r="M419" s="13">
        <f t="shared" si="2"/>
        <v>380.6208</v>
      </c>
      <c r="N419" s="13">
        <f t="shared" si="3"/>
        <v>548.352</v>
      </c>
      <c r="O419" s="8" t="str">
        <f t="shared" si="4"/>
        <v>Pass</v>
      </c>
      <c r="P419" s="8" t="str">
        <f t="shared" si="5"/>
        <v>Dec</v>
      </c>
    </row>
    <row r="420" ht="14.25" customHeight="1">
      <c r="A420" s="10" t="s">
        <v>549</v>
      </c>
      <c r="B420" s="11">
        <v>45577.0</v>
      </c>
      <c r="C420" s="10" t="s">
        <v>236</v>
      </c>
      <c r="D420" s="10" t="s">
        <v>161</v>
      </c>
      <c r="E420" s="10" t="s">
        <v>77</v>
      </c>
      <c r="F420" s="10" t="s">
        <v>21</v>
      </c>
      <c r="G420" s="10">
        <v>32.0</v>
      </c>
      <c r="H420" s="12">
        <v>329.32</v>
      </c>
      <c r="I420" s="12">
        <v>10538.24</v>
      </c>
      <c r="J420" s="10" t="s">
        <v>22</v>
      </c>
      <c r="K420" s="10" t="str">
        <f t="shared" si="1"/>
        <v>Tom</v>
      </c>
      <c r="M420" s="13">
        <f t="shared" si="2"/>
        <v>388.5976</v>
      </c>
      <c r="N420" s="13">
        <f t="shared" si="3"/>
        <v>526.912</v>
      </c>
      <c r="O420" s="8" t="str">
        <f t="shared" si="4"/>
        <v>Pass</v>
      </c>
      <c r="P420" s="8" t="str">
        <f t="shared" si="5"/>
        <v>Oct</v>
      </c>
    </row>
    <row r="421" ht="14.25" customHeight="1">
      <c r="A421" s="10" t="s">
        <v>550</v>
      </c>
      <c r="B421" s="11">
        <v>45328.0</v>
      </c>
      <c r="C421" s="10" t="s">
        <v>47</v>
      </c>
      <c r="D421" s="10" t="s">
        <v>163</v>
      </c>
      <c r="E421" s="10" t="s">
        <v>77</v>
      </c>
      <c r="F421" s="10" t="s">
        <v>28</v>
      </c>
      <c r="G421" s="10">
        <v>36.0</v>
      </c>
      <c r="H421" s="12">
        <v>290.94</v>
      </c>
      <c r="I421" s="12">
        <v>10473.84</v>
      </c>
      <c r="J421" s="10" t="s">
        <v>22</v>
      </c>
      <c r="K421" s="10" t="str">
        <f t="shared" si="1"/>
        <v>Tom</v>
      </c>
      <c r="M421" s="13">
        <f t="shared" si="2"/>
        <v>343.3092</v>
      </c>
      <c r="N421" s="13">
        <f t="shared" si="3"/>
        <v>523.692</v>
      </c>
      <c r="O421" s="8" t="str">
        <f t="shared" si="4"/>
        <v>Pass</v>
      </c>
      <c r="P421" s="8" t="str">
        <f t="shared" si="5"/>
        <v>Feb</v>
      </c>
    </row>
    <row r="422" ht="14.25" customHeight="1">
      <c r="A422" s="10" t="s">
        <v>551</v>
      </c>
      <c r="B422" s="11">
        <v>45390.0</v>
      </c>
      <c r="C422" s="10" t="s">
        <v>65</v>
      </c>
      <c r="D422" s="10" t="s">
        <v>93</v>
      </c>
      <c r="E422" s="10" t="s">
        <v>77</v>
      </c>
      <c r="F422" s="10" t="s">
        <v>32</v>
      </c>
      <c r="G422" s="10">
        <v>41.0</v>
      </c>
      <c r="H422" s="12">
        <v>249.3</v>
      </c>
      <c r="I422" s="12">
        <v>10221.3</v>
      </c>
      <c r="J422" s="10" t="s">
        <v>22</v>
      </c>
      <c r="K422" s="10" t="str">
        <f t="shared" si="1"/>
        <v>Tom</v>
      </c>
      <c r="M422" s="13">
        <f t="shared" si="2"/>
        <v>294.174</v>
      </c>
      <c r="N422" s="13">
        <f t="shared" si="3"/>
        <v>511.065</v>
      </c>
      <c r="O422" s="8" t="str">
        <f t="shared" si="4"/>
        <v>Pass</v>
      </c>
      <c r="P422" s="8" t="str">
        <f t="shared" si="5"/>
        <v>Apr</v>
      </c>
    </row>
    <row r="423" ht="14.25" customHeight="1">
      <c r="A423" s="10" t="s">
        <v>552</v>
      </c>
      <c r="B423" s="11">
        <v>45593.0</v>
      </c>
      <c r="C423" s="10" t="s">
        <v>143</v>
      </c>
      <c r="D423" s="10" t="s">
        <v>41</v>
      </c>
      <c r="E423" s="10" t="s">
        <v>77</v>
      </c>
      <c r="F423" s="10" t="s">
        <v>32</v>
      </c>
      <c r="G423" s="10">
        <v>27.0</v>
      </c>
      <c r="H423" s="12">
        <v>367.63</v>
      </c>
      <c r="I423" s="12">
        <v>9926.01</v>
      </c>
      <c r="J423" s="10" t="s">
        <v>55</v>
      </c>
      <c r="K423" s="10" t="str">
        <f t="shared" si="1"/>
        <v>Sara</v>
      </c>
      <c r="M423" s="13">
        <f t="shared" si="2"/>
        <v>433.8034</v>
      </c>
      <c r="N423" s="13">
        <f t="shared" si="3"/>
        <v>496.3005</v>
      </c>
      <c r="O423" s="8" t="str">
        <f t="shared" si="4"/>
        <v>Pass</v>
      </c>
      <c r="P423" s="8" t="str">
        <f t="shared" si="5"/>
        <v>Oct</v>
      </c>
    </row>
    <row r="424" ht="14.25" customHeight="1">
      <c r="A424" s="10" t="s">
        <v>553</v>
      </c>
      <c r="B424" s="11">
        <v>45511.0</v>
      </c>
      <c r="C424" s="10" t="s">
        <v>40</v>
      </c>
      <c r="D424" s="10" t="s">
        <v>377</v>
      </c>
      <c r="E424" s="10" t="s">
        <v>77</v>
      </c>
      <c r="F424" s="10" t="s">
        <v>28</v>
      </c>
      <c r="G424" s="10">
        <v>22.0</v>
      </c>
      <c r="H424" s="12">
        <v>441.13</v>
      </c>
      <c r="I424" s="12">
        <v>9704.86</v>
      </c>
      <c r="J424" s="10" t="s">
        <v>22</v>
      </c>
      <c r="K424" s="10" t="str">
        <f t="shared" si="1"/>
        <v>Tom</v>
      </c>
      <c r="M424" s="13">
        <f t="shared" si="2"/>
        <v>520.5334</v>
      </c>
      <c r="N424" s="13">
        <f t="shared" si="3"/>
        <v>485.243</v>
      </c>
      <c r="O424" s="8" t="str">
        <f t="shared" si="4"/>
        <v>Pass</v>
      </c>
      <c r="P424" s="8" t="str">
        <f t="shared" si="5"/>
        <v>Aug</v>
      </c>
    </row>
    <row r="425" ht="14.25" customHeight="1">
      <c r="A425" s="10" t="s">
        <v>554</v>
      </c>
      <c r="B425" s="11">
        <v>45618.0</v>
      </c>
      <c r="C425" s="10" t="s">
        <v>71</v>
      </c>
      <c r="D425" s="10" t="s">
        <v>48</v>
      </c>
      <c r="E425" s="10" t="s">
        <v>77</v>
      </c>
      <c r="F425" s="10" t="s">
        <v>23</v>
      </c>
      <c r="G425" s="10">
        <v>29.0</v>
      </c>
      <c r="H425" s="12">
        <v>333.22</v>
      </c>
      <c r="I425" s="12">
        <v>9663.380000000001</v>
      </c>
      <c r="J425" s="10" t="s">
        <v>42</v>
      </c>
      <c r="K425" s="10" t="str">
        <f t="shared" si="1"/>
        <v>John</v>
      </c>
      <c r="M425" s="13">
        <f t="shared" si="2"/>
        <v>393.1996</v>
      </c>
      <c r="N425" s="13">
        <f t="shared" si="3"/>
        <v>483.169</v>
      </c>
      <c r="O425" s="8" t="str">
        <f t="shared" si="4"/>
        <v>Pass</v>
      </c>
      <c r="P425" s="8" t="str">
        <f t="shared" si="5"/>
        <v>Nov</v>
      </c>
    </row>
    <row r="426" ht="14.25" customHeight="1">
      <c r="A426" s="10" t="s">
        <v>555</v>
      </c>
      <c r="B426" s="11">
        <v>45449.0</v>
      </c>
      <c r="C426" s="10" t="s">
        <v>202</v>
      </c>
      <c r="D426" s="10" t="s">
        <v>377</v>
      </c>
      <c r="E426" s="10" t="s">
        <v>77</v>
      </c>
      <c r="F426" s="10" t="s">
        <v>32</v>
      </c>
      <c r="G426" s="10">
        <v>39.0</v>
      </c>
      <c r="H426" s="12">
        <v>241.76</v>
      </c>
      <c r="I426" s="12">
        <v>9428.64</v>
      </c>
      <c r="J426" s="10" t="s">
        <v>27</v>
      </c>
      <c r="K426" s="10" t="str">
        <f t="shared" si="1"/>
        <v>Alex</v>
      </c>
      <c r="M426" s="13">
        <f t="shared" si="2"/>
        <v>285.2768</v>
      </c>
      <c r="N426" s="13">
        <f t="shared" si="3"/>
        <v>471.432</v>
      </c>
      <c r="O426" s="8" t="str">
        <f t="shared" si="4"/>
        <v>Pass</v>
      </c>
      <c r="P426" s="8" t="str">
        <f t="shared" si="5"/>
        <v>Jun</v>
      </c>
    </row>
    <row r="427" ht="14.25" customHeight="1">
      <c r="A427" s="10" t="s">
        <v>556</v>
      </c>
      <c r="B427" s="11">
        <v>45651.0</v>
      </c>
      <c r="C427" s="10" t="s">
        <v>165</v>
      </c>
      <c r="D427" s="10" t="s">
        <v>186</v>
      </c>
      <c r="E427" s="10" t="s">
        <v>77</v>
      </c>
      <c r="F427" s="10" t="s">
        <v>21</v>
      </c>
      <c r="G427" s="10">
        <v>28.0</v>
      </c>
      <c r="H427" s="12">
        <v>324.91</v>
      </c>
      <c r="I427" s="12">
        <v>9097.480000000001</v>
      </c>
      <c r="J427" s="10" t="s">
        <v>57</v>
      </c>
      <c r="K427" s="10" t="str">
        <f t="shared" si="1"/>
        <v>Maria</v>
      </c>
      <c r="M427" s="13">
        <f t="shared" si="2"/>
        <v>383.3938</v>
      </c>
      <c r="N427" s="13">
        <f t="shared" si="3"/>
        <v>454.874</v>
      </c>
      <c r="O427" s="8" t="str">
        <f t="shared" si="4"/>
        <v>Pass</v>
      </c>
      <c r="P427" s="8" t="str">
        <f t="shared" si="5"/>
        <v>Dec</v>
      </c>
    </row>
    <row r="428" ht="14.25" customHeight="1">
      <c r="A428" s="10" t="s">
        <v>557</v>
      </c>
      <c r="B428" s="11">
        <v>45451.0</v>
      </c>
      <c r="C428" s="10" t="s">
        <v>113</v>
      </c>
      <c r="D428" s="10" t="s">
        <v>183</v>
      </c>
      <c r="E428" s="10" t="s">
        <v>77</v>
      </c>
      <c r="F428" s="10" t="s">
        <v>28</v>
      </c>
      <c r="G428" s="10">
        <v>44.0</v>
      </c>
      <c r="H428" s="12">
        <v>195.96</v>
      </c>
      <c r="I428" s="12">
        <v>8622.24</v>
      </c>
      <c r="J428" s="10" t="s">
        <v>57</v>
      </c>
      <c r="K428" s="10" t="str">
        <f t="shared" si="1"/>
        <v>Maria</v>
      </c>
      <c r="M428" s="13">
        <f t="shared" si="2"/>
        <v>231.2328</v>
      </c>
      <c r="N428" s="13">
        <f t="shared" si="3"/>
        <v>431.112</v>
      </c>
      <c r="O428" s="8" t="str">
        <f t="shared" si="4"/>
        <v>Pass</v>
      </c>
      <c r="P428" s="8" t="str">
        <f t="shared" si="5"/>
        <v>Jun</v>
      </c>
    </row>
    <row r="429" ht="14.25" customHeight="1">
      <c r="A429" s="10" t="s">
        <v>558</v>
      </c>
      <c r="B429" s="11">
        <v>45449.0</v>
      </c>
      <c r="C429" s="10" t="s">
        <v>362</v>
      </c>
      <c r="D429" s="10" t="s">
        <v>66</v>
      </c>
      <c r="E429" s="10" t="s">
        <v>77</v>
      </c>
      <c r="F429" s="10" t="s">
        <v>23</v>
      </c>
      <c r="G429" s="10">
        <v>29.0</v>
      </c>
      <c r="H429" s="12">
        <v>294.31</v>
      </c>
      <c r="I429" s="12">
        <v>8534.99</v>
      </c>
      <c r="J429" s="10" t="s">
        <v>22</v>
      </c>
      <c r="K429" s="10" t="str">
        <f t="shared" si="1"/>
        <v>Tom</v>
      </c>
      <c r="M429" s="13">
        <f t="shared" si="2"/>
        <v>347.2858</v>
      </c>
      <c r="N429" s="13">
        <f t="shared" si="3"/>
        <v>426.7495</v>
      </c>
      <c r="O429" s="8" t="str">
        <f t="shared" si="4"/>
        <v>Pass</v>
      </c>
      <c r="P429" s="8" t="str">
        <f t="shared" si="5"/>
        <v>Jun</v>
      </c>
    </row>
    <row r="430" ht="14.25" customHeight="1">
      <c r="A430" s="10" t="s">
        <v>559</v>
      </c>
      <c r="B430" s="11">
        <v>45456.0</v>
      </c>
      <c r="C430" s="10" t="s">
        <v>71</v>
      </c>
      <c r="D430" s="10" t="s">
        <v>82</v>
      </c>
      <c r="E430" s="10" t="s">
        <v>77</v>
      </c>
      <c r="F430" s="10" t="s">
        <v>21</v>
      </c>
      <c r="G430" s="10">
        <v>29.0</v>
      </c>
      <c r="H430" s="12">
        <v>292.85</v>
      </c>
      <c r="I430" s="12">
        <v>8492.650000000001</v>
      </c>
      <c r="J430" s="10" t="s">
        <v>22</v>
      </c>
      <c r="K430" s="10" t="str">
        <f t="shared" si="1"/>
        <v>Tom</v>
      </c>
      <c r="M430" s="13">
        <f t="shared" si="2"/>
        <v>345.563</v>
      </c>
      <c r="N430" s="13">
        <f t="shared" si="3"/>
        <v>424.6325</v>
      </c>
      <c r="O430" s="8" t="str">
        <f t="shared" si="4"/>
        <v>Pass</v>
      </c>
      <c r="P430" s="8" t="str">
        <f t="shared" si="5"/>
        <v>Jun</v>
      </c>
    </row>
    <row r="431" ht="14.25" customHeight="1">
      <c r="A431" s="10" t="s">
        <v>560</v>
      </c>
      <c r="B431" s="11">
        <v>45492.0</v>
      </c>
      <c r="C431" s="10" t="s">
        <v>143</v>
      </c>
      <c r="D431" s="10" t="s">
        <v>163</v>
      </c>
      <c r="E431" s="10" t="s">
        <v>77</v>
      </c>
      <c r="F431" s="10" t="s">
        <v>21</v>
      </c>
      <c r="G431" s="10">
        <v>20.0</v>
      </c>
      <c r="H431" s="12">
        <v>421.34</v>
      </c>
      <c r="I431" s="12">
        <v>8426.8</v>
      </c>
      <c r="J431" s="10" t="s">
        <v>22</v>
      </c>
      <c r="K431" s="10" t="str">
        <f t="shared" si="1"/>
        <v>Tom</v>
      </c>
      <c r="M431" s="13">
        <f t="shared" si="2"/>
        <v>497.1812</v>
      </c>
      <c r="N431" s="13">
        <f t="shared" si="3"/>
        <v>421.34</v>
      </c>
      <c r="O431" s="8" t="str">
        <f t="shared" si="4"/>
        <v>Pass</v>
      </c>
      <c r="P431" s="8" t="str">
        <f t="shared" si="5"/>
        <v>Jul</v>
      </c>
    </row>
    <row r="432" ht="14.25" customHeight="1">
      <c r="A432" s="10" t="s">
        <v>561</v>
      </c>
      <c r="B432" s="11">
        <v>45562.0</v>
      </c>
      <c r="C432" s="10" t="s">
        <v>84</v>
      </c>
      <c r="D432" s="10" t="s">
        <v>116</v>
      </c>
      <c r="E432" s="10" t="s">
        <v>77</v>
      </c>
      <c r="F432" s="10" t="s">
        <v>23</v>
      </c>
      <c r="G432" s="10">
        <v>25.0</v>
      </c>
      <c r="H432" s="12">
        <v>335.45</v>
      </c>
      <c r="I432" s="12">
        <v>8386.25</v>
      </c>
      <c r="J432" s="10" t="s">
        <v>22</v>
      </c>
      <c r="K432" s="10" t="str">
        <f t="shared" si="1"/>
        <v>Tom</v>
      </c>
      <c r="M432" s="13">
        <f t="shared" si="2"/>
        <v>395.831</v>
      </c>
      <c r="N432" s="13">
        <f t="shared" si="3"/>
        <v>419.3125</v>
      </c>
      <c r="O432" s="8" t="str">
        <f t="shared" si="4"/>
        <v>Pass</v>
      </c>
      <c r="P432" s="8" t="str">
        <f t="shared" si="5"/>
        <v>Sep</v>
      </c>
    </row>
    <row r="433" ht="14.25" customHeight="1">
      <c r="A433" s="10" t="s">
        <v>562</v>
      </c>
      <c r="B433" s="11">
        <v>45387.0</v>
      </c>
      <c r="C433" s="10" t="s">
        <v>47</v>
      </c>
      <c r="D433" s="10" t="s">
        <v>124</v>
      </c>
      <c r="E433" s="10" t="s">
        <v>77</v>
      </c>
      <c r="F433" s="10" t="s">
        <v>28</v>
      </c>
      <c r="G433" s="10">
        <v>22.0</v>
      </c>
      <c r="H433" s="12">
        <v>372.47</v>
      </c>
      <c r="I433" s="12">
        <v>8194.34</v>
      </c>
      <c r="J433" s="10" t="s">
        <v>27</v>
      </c>
      <c r="K433" s="10" t="str">
        <f t="shared" si="1"/>
        <v>Alex</v>
      </c>
      <c r="M433" s="13">
        <f t="shared" si="2"/>
        <v>439.5146</v>
      </c>
      <c r="N433" s="13">
        <f t="shared" si="3"/>
        <v>409.717</v>
      </c>
      <c r="O433" s="8" t="str">
        <f t="shared" si="4"/>
        <v>Pass</v>
      </c>
      <c r="P433" s="8" t="str">
        <f t="shared" si="5"/>
        <v>Apr</v>
      </c>
    </row>
    <row r="434" ht="14.25" customHeight="1">
      <c r="A434" s="10" t="s">
        <v>563</v>
      </c>
      <c r="B434" s="11">
        <v>45394.0</v>
      </c>
      <c r="C434" s="10" t="s">
        <v>65</v>
      </c>
      <c r="D434" s="10" t="s">
        <v>124</v>
      </c>
      <c r="E434" s="10" t="s">
        <v>77</v>
      </c>
      <c r="F434" s="10" t="s">
        <v>21</v>
      </c>
      <c r="G434" s="10">
        <v>21.0</v>
      </c>
      <c r="H434" s="12">
        <v>383.33</v>
      </c>
      <c r="I434" s="12">
        <v>8049.929999999999</v>
      </c>
      <c r="J434" s="10" t="s">
        <v>55</v>
      </c>
      <c r="K434" s="10" t="str">
        <f t="shared" si="1"/>
        <v>Sara</v>
      </c>
      <c r="M434" s="13">
        <f t="shared" si="2"/>
        <v>452.3294</v>
      </c>
      <c r="N434" s="13">
        <f t="shared" si="3"/>
        <v>402.4965</v>
      </c>
      <c r="O434" s="8" t="str">
        <f t="shared" si="4"/>
        <v>Pass</v>
      </c>
      <c r="P434" s="8" t="str">
        <f t="shared" si="5"/>
        <v>Apr</v>
      </c>
    </row>
    <row r="435" ht="14.25" customHeight="1">
      <c r="A435" s="10" t="s">
        <v>564</v>
      </c>
      <c r="B435" s="11">
        <v>45509.0</v>
      </c>
      <c r="C435" s="10" t="s">
        <v>131</v>
      </c>
      <c r="D435" s="10" t="s">
        <v>26</v>
      </c>
      <c r="E435" s="10" t="s">
        <v>77</v>
      </c>
      <c r="F435" s="10" t="s">
        <v>21</v>
      </c>
      <c r="G435" s="10">
        <v>39.0</v>
      </c>
      <c r="H435" s="12">
        <v>187.92</v>
      </c>
      <c r="I435" s="12">
        <v>7328.879999999999</v>
      </c>
      <c r="J435" s="10" t="s">
        <v>55</v>
      </c>
      <c r="K435" s="10" t="str">
        <f t="shared" si="1"/>
        <v>Sara</v>
      </c>
      <c r="M435" s="13">
        <f t="shared" si="2"/>
        <v>221.7456</v>
      </c>
      <c r="N435" s="13">
        <f t="shared" si="3"/>
        <v>366.444</v>
      </c>
      <c r="O435" s="8" t="str">
        <f t="shared" si="4"/>
        <v>Pass</v>
      </c>
      <c r="P435" s="8" t="str">
        <f t="shared" si="5"/>
        <v>Aug</v>
      </c>
    </row>
    <row r="436" ht="14.25" customHeight="1">
      <c r="A436" s="10" t="s">
        <v>565</v>
      </c>
      <c r="B436" s="11">
        <v>45544.0</v>
      </c>
      <c r="C436" s="10" t="s">
        <v>86</v>
      </c>
      <c r="D436" s="10" t="s">
        <v>59</v>
      </c>
      <c r="E436" s="10" t="s">
        <v>77</v>
      </c>
      <c r="F436" s="10" t="s">
        <v>32</v>
      </c>
      <c r="G436" s="10">
        <v>15.0</v>
      </c>
      <c r="H436" s="12">
        <v>487.67</v>
      </c>
      <c r="I436" s="12">
        <v>7315.05</v>
      </c>
      <c r="J436" s="10" t="s">
        <v>22</v>
      </c>
      <c r="K436" s="10" t="str">
        <f t="shared" si="1"/>
        <v>Tom</v>
      </c>
      <c r="M436" s="13">
        <f t="shared" si="2"/>
        <v>575.4506</v>
      </c>
      <c r="N436" s="13">
        <f t="shared" si="3"/>
        <v>365.7525</v>
      </c>
      <c r="O436" s="8" t="str">
        <f t="shared" si="4"/>
        <v>Pass</v>
      </c>
      <c r="P436" s="8" t="str">
        <f t="shared" si="5"/>
        <v>Sep</v>
      </c>
    </row>
    <row r="437" ht="14.25" customHeight="1">
      <c r="A437" s="10" t="s">
        <v>566</v>
      </c>
      <c r="B437" s="11">
        <v>45399.0</v>
      </c>
      <c r="C437" s="10" t="s">
        <v>65</v>
      </c>
      <c r="D437" s="10" t="s">
        <v>132</v>
      </c>
      <c r="E437" s="10" t="s">
        <v>77</v>
      </c>
      <c r="F437" s="10" t="s">
        <v>23</v>
      </c>
      <c r="G437" s="10">
        <v>18.0</v>
      </c>
      <c r="H437" s="12">
        <v>382.2</v>
      </c>
      <c r="I437" s="12">
        <v>6879.599999999999</v>
      </c>
      <c r="J437" s="10" t="s">
        <v>57</v>
      </c>
      <c r="K437" s="10" t="str">
        <f t="shared" si="1"/>
        <v>Maria</v>
      </c>
      <c r="M437" s="13">
        <f t="shared" si="2"/>
        <v>450.996</v>
      </c>
      <c r="N437" s="13">
        <f t="shared" si="3"/>
        <v>343.98</v>
      </c>
      <c r="O437" s="8" t="str">
        <f t="shared" si="4"/>
        <v>Pass</v>
      </c>
      <c r="P437" s="8" t="str">
        <f t="shared" si="5"/>
        <v>Apr</v>
      </c>
    </row>
    <row r="438" ht="14.25" customHeight="1">
      <c r="A438" s="10" t="s">
        <v>567</v>
      </c>
      <c r="B438" s="11">
        <v>45463.0</v>
      </c>
      <c r="C438" s="10" t="s">
        <v>154</v>
      </c>
      <c r="D438" s="10" t="s">
        <v>107</v>
      </c>
      <c r="E438" s="10" t="s">
        <v>77</v>
      </c>
      <c r="F438" s="10" t="s">
        <v>21</v>
      </c>
      <c r="G438" s="10">
        <v>25.0</v>
      </c>
      <c r="H438" s="12">
        <v>270.48</v>
      </c>
      <c r="I438" s="12">
        <v>6762.0</v>
      </c>
      <c r="J438" s="10" t="s">
        <v>42</v>
      </c>
      <c r="K438" s="10" t="str">
        <f t="shared" si="1"/>
        <v>John</v>
      </c>
      <c r="M438" s="13">
        <f t="shared" si="2"/>
        <v>319.1664</v>
      </c>
      <c r="N438" s="13">
        <f t="shared" si="3"/>
        <v>338.1</v>
      </c>
      <c r="O438" s="8" t="str">
        <f t="shared" si="4"/>
        <v>Pass</v>
      </c>
      <c r="P438" s="8" t="str">
        <f t="shared" si="5"/>
        <v>Jun</v>
      </c>
    </row>
    <row r="439" ht="14.25" customHeight="1">
      <c r="A439" s="10" t="s">
        <v>568</v>
      </c>
      <c r="B439" s="11">
        <v>45609.0</v>
      </c>
      <c r="C439" s="10" t="s">
        <v>126</v>
      </c>
      <c r="D439" s="10" t="s">
        <v>48</v>
      </c>
      <c r="E439" s="10" t="s">
        <v>77</v>
      </c>
      <c r="F439" s="10" t="s">
        <v>28</v>
      </c>
      <c r="G439" s="10">
        <v>29.0</v>
      </c>
      <c r="H439" s="12">
        <v>223.4</v>
      </c>
      <c r="I439" s="12">
        <v>6478.6</v>
      </c>
      <c r="J439" s="10" t="s">
        <v>55</v>
      </c>
      <c r="K439" s="10" t="str">
        <f t="shared" si="1"/>
        <v>Sara</v>
      </c>
      <c r="M439" s="13">
        <f t="shared" si="2"/>
        <v>263.612</v>
      </c>
      <c r="N439" s="13">
        <f t="shared" si="3"/>
        <v>323.93</v>
      </c>
      <c r="O439" s="8" t="str">
        <f t="shared" si="4"/>
        <v>Pass</v>
      </c>
      <c r="P439" s="8" t="str">
        <f t="shared" si="5"/>
        <v>Nov</v>
      </c>
    </row>
    <row r="440" ht="14.25" customHeight="1">
      <c r="A440" s="10" t="s">
        <v>569</v>
      </c>
      <c r="B440" s="11">
        <v>45634.0</v>
      </c>
      <c r="C440" s="10" t="s">
        <v>236</v>
      </c>
      <c r="D440" s="10" t="s">
        <v>183</v>
      </c>
      <c r="E440" s="10" t="s">
        <v>77</v>
      </c>
      <c r="F440" s="10" t="s">
        <v>28</v>
      </c>
      <c r="G440" s="10">
        <v>15.0</v>
      </c>
      <c r="H440" s="12">
        <v>405.62</v>
      </c>
      <c r="I440" s="12">
        <v>6084.3</v>
      </c>
      <c r="J440" s="10" t="s">
        <v>57</v>
      </c>
      <c r="K440" s="10" t="str">
        <f t="shared" si="1"/>
        <v>Maria</v>
      </c>
      <c r="M440" s="13">
        <f t="shared" si="2"/>
        <v>478.6316</v>
      </c>
      <c r="N440" s="13">
        <f t="shared" si="3"/>
        <v>304.215</v>
      </c>
      <c r="O440" s="8" t="str">
        <f t="shared" si="4"/>
        <v>Pass</v>
      </c>
      <c r="P440" s="8" t="str">
        <f t="shared" si="5"/>
        <v>Dec</v>
      </c>
    </row>
    <row r="441" ht="14.25" customHeight="1">
      <c r="A441" s="10" t="s">
        <v>570</v>
      </c>
      <c r="B441" s="11">
        <v>45511.0</v>
      </c>
      <c r="C441" s="10" t="s">
        <v>215</v>
      </c>
      <c r="D441" s="10" t="s">
        <v>35</v>
      </c>
      <c r="E441" s="10" t="s">
        <v>77</v>
      </c>
      <c r="F441" s="10" t="s">
        <v>21</v>
      </c>
      <c r="G441" s="10">
        <v>17.0</v>
      </c>
      <c r="H441" s="12">
        <v>357.42</v>
      </c>
      <c r="I441" s="12">
        <v>6076.14</v>
      </c>
      <c r="J441" s="10" t="s">
        <v>27</v>
      </c>
      <c r="K441" s="10" t="str">
        <f t="shared" si="1"/>
        <v>Alex</v>
      </c>
      <c r="M441" s="13">
        <f t="shared" si="2"/>
        <v>421.7556</v>
      </c>
      <c r="N441" s="13">
        <f t="shared" si="3"/>
        <v>303.807</v>
      </c>
      <c r="O441" s="8" t="str">
        <f t="shared" si="4"/>
        <v>Pass</v>
      </c>
      <c r="P441" s="8" t="str">
        <f t="shared" si="5"/>
        <v>Aug</v>
      </c>
    </row>
    <row r="442" ht="14.25" customHeight="1">
      <c r="A442" s="10" t="s">
        <v>571</v>
      </c>
      <c r="B442" s="11">
        <v>45354.0</v>
      </c>
      <c r="C442" s="10" t="s">
        <v>99</v>
      </c>
      <c r="D442" s="10" t="s">
        <v>137</v>
      </c>
      <c r="E442" s="10" t="s">
        <v>77</v>
      </c>
      <c r="F442" s="10" t="s">
        <v>23</v>
      </c>
      <c r="G442" s="10">
        <v>37.0</v>
      </c>
      <c r="H442" s="12">
        <v>163.45</v>
      </c>
      <c r="I442" s="12">
        <v>6047.65</v>
      </c>
      <c r="J442" s="10" t="s">
        <v>22</v>
      </c>
      <c r="K442" s="10" t="str">
        <f t="shared" si="1"/>
        <v>Tom</v>
      </c>
      <c r="M442" s="13">
        <f t="shared" si="2"/>
        <v>192.871</v>
      </c>
      <c r="N442" s="13">
        <f t="shared" si="3"/>
        <v>302.3825</v>
      </c>
      <c r="O442" s="8" t="str">
        <f t="shared" si="4"/>
        <v>Pass</v>
      </c>
      <c r="P442" s="8" t="str">
        <f t="shared" si="5"/>
        <v>Mar</v>
      </c>
    </row>
    <row r="443" ht="14.25" customHeight="1">
      <c r="A443" s="10" t="s">
        <v>572</v>
      </c>
      <c r="B443" s="11">
        <v>45655.0</v>
      </c>
      <c r="C443" s="10" t="s">
        <v>223</v>
      </c>
      <c r="D443" s="10" t="s">
        <v>146</v>
      </c>
      <c r="E443" s="10" t="s">
        <v>77</v>
      </c>
      <c r="F443" s="10" t="s">
        <v>28</v>
      </c>
      <c r="G443" s="10">
        <v>35.0</v>
      </c>
      <c r="H443" s="12">
        <v>164.44</v>
      </c>
      <c r="I443" s="12">
        <v>5755.4</v>
      </c>
      <c r="J443" s="10" t="s">
        <v>27</v>
      </c>
      <c r="K443" s="10" t="str">
        <f t="shared" si="1"/>
        <v>Alex</v>
      </c>
      <c r="M443" s="13">
        <f t="shared" si="2"/>
        <v>194.0392</v>
      </c>
      <c r="N443" s="13">
        <f t="shared" si="3"/>
        <v>287.77</v>
      </c>
      <c r="O443" s="8" t="str">
        <f t="shared" si="4"/>
        <v>Pass</v>
      </c>
      <c r="P443" s="8" t="str">
        <f t="shared" si="5"/>
        <v>Dec</v>
      </c>
    </row>
    <row r="444" ht="14.25" customHeight="1">
      <c r="A444" s="10" t="s">
        <v>573</v>
      </c>
      <c r="B444" s="11">
        <v>45574.0</v>
      </c>
      <c r="C444" s="10" t="s">
        <v>37</v>
      </c>
      <c r="D444" s="10" t="s">
        <v>76</v>
      </c>
      <c r="E444" s="10" t="s">
        <v>77</v>
      </c>
      <c r="F444" s="10" t="s">
        <v>32</v>
      </c>
      <c r="G444" s="10">
        <v>21.0</v>
      </c>
      <c r="H444" s="12">
        <v>273.13</v>
      </c>
      <c r="I444" s="12">
        <v>5735.73</v>
      </c>
      <c r="J444" s="10" t="s">
        <v>22</v>
      </c>
      <c r="K444" s="10" t="str">
        <f t="shared" si="1"/>
        <v>Tom</v>
      </c>
      <c r="M444" s="13">
        <f t="shared" si="2"/>
        <v>322.2934</v>
      </c>
      <c r="N444" s="13">
        <f t="shared" si="3"/>
        <v>286.7865</v>
      </c>
      <c r="O444" s="8" t="str">
        <f t="shared" si="4"/>
        <v>Pass</v>
      </c>
      <c r="P444" s="8" t="str">
        <f t="shared" si="5"/>
        <v>Oct</v>
      </c>
    </row>
    <row r="445" ht="14.25" customHeight="1">
      <c r="A445" s="10" t="s">
        <v>574</v>
      </c>
      <c r="B445" s="11">
        <v>45543.0</v>
      </c>
      <c r="C445" s="10" t="s">
        <v>121</v>
      </c>
      <c r="D445" s="10" t="s">
        <v>90</v>
      </c>
      <c r="E445" s="10" t="s">
        <v>77</v>
      </c>
      <c r="F445" s="10" t="s">
        <v>21</v>
      </c>
      <c r="G445" s="10">
        <v>31.0</v>
      </c>
      <c r="H445" s="12">
        <v>176.8</v>
      </c>
      <c r="I445" s="12">
        <v>5480.8</v>
      </c>
      <c r="J445" s="10" t="s">
        <v>42</v>
      </c>
      <c r="K445" s="10" t="str">
        <f t="shared" si="1"/>
        <v>John</v>
      </c>
      <c r="M445" s="13">
        <f t="shared" si="2"/>
        <v>208.624</v>
      </c>
      <c r="N445" s="13">
        <f t="shared" si="3"/>
        <v>274.04</v>
      </c>
      <c r="O445" s="8" t="str">
        <f t="shared" si="4"/>
        <v>Pass</v>
      </c>
      <c r="P445" s="8" t="str">
        <f t="shared" si="5"/>
        <v>Sep</v>
      </c>
    </row>
    <row r="446" ht="14.25" customHeight="1">
      <c r="A446" s="10" t="s">
        <v>575</v>
      </c>
      <c r="B446" s="11">
        <v>45611.0</v>
      </c>
      <c r="C446" s="10" t="s">
        <v>106</v>
      </c>
      <c r="D446" s="10" t="s">
        <v>159</v>
      </c>
      <c r="E446" s="10" t="s">
        <v>77</v>
      </c>
      <c r="F446" s="10" t="s">
        <v>21</v>
      </c>
      <c r="G446" s="10">
        <v>42.0</v>
      </c>
      <c r="H446" s="12">
        <v>126.02</v>
      </c>
      <c r="I446" s="12">
        <v>5292.84</v>
      </c>
      <c r="J446" s="10" t="s">
        <v>55</v>
      </c>
      <c r="K446" s="10" t="str">
        <f t="shared" si="1"/>
        <v>Sara</v>
      </c>
      <c r="M446" s="13">
        <f t="shared" si="2"/>
        <v>148.7036</v>
      </c>
      <c r="N446" s="13">
        <f t="shared" si="3"/>
        <v>264.642</v>
      </c>
      <c r="O446" s="8" t="str">
        <f t="shared" si="4"/>
        <v>Pass</v>
      </c>
      <c r="P446" s="8" t="str">
        <f t="shared" si="5"/>
        <v>Nov</v>
      </c>
    </row>
    <row r="447" ht="14.25" customHeight="1">
      <c r="A447" s="10" t="s">
        <v>576</v>
      </c>
      <c r="B447" s="11">
        <v>45372.0</v>
      </c>
      <c r="C447" s="10" t="s">
        <v>196</v>
      </c>
      <c r="D447" s="10" t="s">
        <v>116</v>
      </c>
      <c r="E447" s="10" t="s">
        <v>77</v>
      </c>
      <c r="F447" s="10" t="s">
        <v>23</v>
      </c>
      <c r="G447" s="10">
        <v>28.0</v>
      </c>
      <c r="H447" s="12">
        <v>186.59</v>
      </c>
      <c r="I447" s="12">
        <v>5224.52</v>
      </c>
      <c r="J447" s="10" t="s">
        <v>57</v>
      </c>
      <c r="K447" s="10" t="str">
        <f t="shared" si="1"/>
        <v>Maria</v>
      </c>
      <c r="M447" s="13">
        <f t="shared" si="2"/>
        <v>220.1762</v>
      </c>
      <c r="N447" s="13">
        <f t="shared" si="3"/>
        <v>261.226</v>
      </c>
      <c r="O447" s="8" t="str">
        <f t="shared" si="4"/>
        <v>Pass</v>
      </c>
      <c r="P447" s="8" t="str">
        <f t="shared" si="5"/>
        <v>Mar</v>
      </c>
    </row>
    <row r="448" ht="14.25" customHeight="1">
      <c r="A448" s="10" t="s">
        <v>577</v>
      </c>
      <c r="B448" s="11">
        <v>45403.0</v>
      </c>
      <c r="C448" s="10" t="s">
        <v>165</v>
      </c>
      <c r="D448" s="10" t="s">
        <v>59</v>
      </c>
      <c r="E448" s="10" t="s">
        <v>77</v>
      </c>
      <c r="F448" s="10" t="s">
        <v>23</v>
      </c>
      <c r="G448" s="10">
        <v>11.0</v>
      </c>
      <c r="H448" s="12">
        <v>474.57</v>
      </c>
      <c r="I448" s="12">
        <v>5220.27</v>
      </c>
      <c r="J448" s="10" t="s">
        <v>57</v>
      </c>
      <c r="K448" s="10" t="str">
        <f t="shared" si="1"/>
        <v>Maria</v>
      </c>
      <c r="M448" s="13">
        <f t="shared" si="2"/>
        <v>559.9926</v>
      </c>
      <c r="N448" s="13">
        <f t="shared" si="3"/>
        <v>261.0135</v>
      </c>
      <c r="O448" s="8" t="str">
        <f t="shared" si="4"/>
        <v>Pass</v>
      </c>
      <c r="P448" s="8" t="str">
        <f t="shared" si="5"/>
        <v>Apr</v>
      </c>
    </row>
    <row r="449" ht="14.25" customHeight="1">
      <c r="A449" s="10" t="s">
        <v>578</v>
      </c>
      <c r="B449" s="11">
        <v>45587.0</v>
      </c>
      <c r="C449" s="10" t="s">
        <v>121</v>
      </c>
      <c r="D449" s="10" t="s">
        <v>80</v>
      </c>
      <c r="E449" s="10" t="s">
        <v>77</v>
      </c>
      <c r="F449" s="10" t="s">
        <v>28</v>
      </c>
      <c r="G449" s="10">
        <v>21.0</v>
      </c>
      <c r="H449" s="12">
        <v>235.48</v>
      </c>
      <c r="I449" s="12">
        <v>4945.08</v>
      </c>
      <c r="J449" s="10" t="s">
        <v>42</v>
      </c>
      <c r="K449" s="10" t="str">
        <f t="shared" si="1"/>
        <v>John</v>
      </c>
      <c r="M449" s="13">
        <f t="shared" si="2"/>
        <v>277.8664</v>
      </c>
      <c r="N449" s="13">
        <f t="shared" si="3"/>
        <v>247.254</v>
      </c>
      <c r="O449" s="8" t="str">
        <f t="shared" si="4"/>
        <v>Pass</v>
      </c>
      <c r="P449" s="8" t="str">
        <f t="shared" si="5"/>
        <v>Oct</v>
      </c>
    </row>
    <row r="450" ht="14.25" customHeight="1">
      <c r="A450" s="10" t="s">
        <v>579</v>
      </c>
      <c r="B450" s="11">
        <v>45505.0</v>
      </c>
      <c r="C450" s="10" t="s">
        <v>223</v>
      </c>
      <c r="D450" s="10" t="s">
        <v>31</v>
      </c>
      <c r="E450" s="10" t="s">
        <v>77</v>
      </c>
      <c r="F450" s="10" t="s">
        <v>21</v>
      </c>
      <c r="G450" s="10">
        <v>46.0</v>
      </c>
      <c r="H450" s="12">
        <v>105.96</v>
      </c>
      <c r="I450" s="12">
        <v>4874.16</v>
      </c>
      <c r="J450" s="10" t="s">
        <v>27</v>
      </c>
      <c r="K450" s="10" t="str">
        <f t="shared" si="1"/>
        <v>Alex</v>
      </c>
      <c r="M450" s="13">
        <f t="shared" si="2"/>
        <v>125.0328</v>
      </c>
      <c r="N450" s="13">
        <f t="shared" si="3"/>
        <v>243.708</v>
      </c>
      <c r="O450" s="8" t="str">
        <f t="shared" si="4"/>
        <v>Pass</v>
      </c>
      <c r="P450" s="8" t="str">
        <f t="shared" si="5"/>
        <v>Aug</v>
      </c>
    </row>
    <row r="451" ht="14.25" customHeight="1">
      <c r="A451" s="10" t="s">
        <v>580</v>
      </c>
      <c r="B451" s="11">
        <v>45319.0</v>
      </c>
      <c r="C451" s="10" t="s">
        <v>75</v>
      </c>
      <c r="D451" s="10" t="s">
        <v>146</v>
      </c>
      <c r="E451" s="10" t="s">
        <v>77</v>
      </c>
      <c r="F451" s="10" t="s">
        <v>21</v>
      </c>
      <c r="G451" s="10">
        <v>25.0</v>
      </c>
      <c r="H451" s="12">
        <v>192.25</v>
      </c>
      <c r="I451" s="12">
        <v>4806.25</v>
      </c>
      <c r="J451" s="10" t="s">
        <v>57</v>
      </c>
      <c r="K451" s="10" t="str">
        <f t="shared" si="1"/>
        <v>Maria</v>
      </c>
      <c r="M451" s="13">
        <f t="shared" si="2"/>
        <v>226.855</v>
      </c>
      <c r="N451" s="13">
        <f t="shared" si="3"/>
        <v>240.3125</v>
      </c>
      <c r="O451" s="8" t="str">
        <f t="shared" si="4"/>
        <v>Pass</v>
      </c>
      <c r="P451" s="8" t="str">
        <f t="shared" si="5"/>
        <v>Jan</v>
      </c>
    </row>
    <row r="452" ht="14.25" customHeight="1">
      <c r="A452" s="10" t="s">
        <v>581</v>
      </c>
      <c r="B452" s="11">
        <v>45508.0</v>
      </c>
      <c r="C452" s="10" t="s">
        <v>106</v>
      </c>
      <c r="D452" s="10" t="s">
        <v>189</v>
      </c>
      <c r="E452" s="10" t="s">
        <v>77</v>
      </c>
      <c r="F452" s="10" t="s">
        <v>32</v>
      </c>
      <c r="G452" s="10">
        <v>12.0</v>
      </c>
      <c r="H452" s="12">
        <v>399.05</v>
      </c>
      <c r="I452" s="12">
        <v>4788.6</v>
      </c>
      <c r="J452" s="10" t="s">
        <v>55</v>
      </c>
      <c r="K452" s="10" t="str">
        <f t="shared" si="1"/>
        <v>Sara</v>
      </c>
      <c r="M452" s="13">
        <f t="shared" si="2"/>
        <v>470.879</v>
      </c>
      <c r="N452" s="13">
        <f t="shared" si="3"/>
        <v>239.43</v>
      </c>
      <c r="O452" s="8" t="str">
        <f t="shared" si="4"/>
        <v>Pass</v>
      </c>
      <c r="P452" s="8" t="str">
        <f t="shared" si="5"/>
        <v>Aug</v>
      </c>
    </row>
    <row r="453" ht="14.25" customHeight="1">
      <c r="A453" s="10" t="s">
        <v>582</v>
      </c>
      <c r="B453" s="11">
        <v>45413.0</v>
      </c>
      <c r="C453" s="10" t="s">
        <v>109</v>
      </c>
      <c r="D453" s="10" t="s">
        <v>69</v>
      </c>
      <c r="E453" s="10" t="s">
        <v>77</v>
      </c>
      <c r="F453" s="10" t="s">
        <v>23</v>
      </c>
      <c r="G453" s="10">
        <v>19.0</v>
      </c>
      <c r="H453" s="12">
        <v>249.05</v>
      </c>
      <c r="I453" s="12">
        <v>4731.95</v>
      </c>
      <c r="J453" s="10" t="s">
        <v>57</v>
      </c>
      <c r="K453" s="10" t="str">
        <f t="shared" si="1"/>
        <v>Maria</v>
      </c>
      <c r="M453" s="13">
        <f t="shared" si="2"/>
        <v>293.879</v>
      </c>
      <c r="N453" s="13">
        <f t="shared" si="3"/>
        <v>236.5975</v>
      </c>
      <c r="O453" s="8" t="str">
        <f t="shared" si="4"/>
        <v>Pass</v>
      </c>
      <c r="P453" s="8" t="str">
        <f t="shared" si="5"/>
        <v>May</v>
      </c>
    </row>
    <row r="454" ht="14.25" customHeight="1">
      <c r="A454" s="10" t="s">
        <v>583</v>
      </c>
      <c r="B454" s="11">
        <v>45297.0</v>
      </c>
      <c r="C454" s="10" t="s">
        <v>95</v>
      </c>
      <c r="D454" s="10" t="s">
        <v>226</v>
      </c>
      <c r="E454" s="10" t="s">
        <v>77</v>
      </c>
      <c r="F454" s="10" t="s">
        <v>23</v>
      </c>
      <c r="G454" s="10">
        <v>13.0</v>
      </c>
      <c r="H454" s="12">
        <v>340.96</v>
      </c>
      <c r="I454" s="12">
        <v>4432.48</v>
      </c>
      <c r="J454" s="10" t="s">
        <v>42</v>
      </c>
      <c r="K454" s="10" t="str">
        <f t="shared" si="1"/>
        <v>John</v>
      </c>
      <c r="M454" s="13">
        <f t="shared" si="2"/>
        <v>402.3328</v>
      </c>
      <c r="N454" s="13">
        <f t="shared" si="3"/>
        <v>221.624</v>
      </c>
      <c r="O454" s="8" t="str">
        <f t="shared" si="4"/>
        <v>Pass</v>
      </c>
      <c r="P454" s="8" t="str">
        <f t="shared" si="5"/>
        <v>Jan</v>
      </c>
    </row>
    <row r="455" ht="14.25" customHeight="1">
      <c r="A455" s="10" t="s">
        <v>584</v>
      </c>
      <c r="B455" s="11">
        <v>45332.0</v>
      </c>
      <c r="C455" s="10" t="s">
        <v>215</v>
      </c>
      <c r="D455" s="10" t="s">
        <v>90</v>
      </c>
      <c r="E455" s="10" t="s">
        <v>77</v>
      </c>
      <c r="F455" s="10" t="s">
        <v>32</v>
      </c>
      <c r="G455" s="10">
        <v>10.0</v>
      </c>
      <c r="H455" s="12">
        <v>401.19</v>
      </c>
      <c r="I455" s="12">
        <v>4011.9</v>
      </c>
      <c r="J455" s="10" t="s">
        <v>42</v>
      </c>
      <c r="K455" s="10" t="str">
        <f t="shared" si="1"/>
        <v>John</v>
      </c>
      <c r="M455" s="13">
        <f t="shared" si="2"/>
        <v>473.4042</v>
      </c>
      <c r="N455" s="13">
        <f t="shared" si="3"/>
        <v>200.595</v>
      </c>
      <c r="O455" s="8" t="str">
        <f t="shared" si="4"/>
        <v>Fail</v>
      </c>
      <c r="P455" s="8" t="str">
        <f t="shared" si="5"/>
        <v>Feb</v>
      </c>
    </row>
    <row r="456" ht="14.25" customHeight="1">
      <c r="A456" s="10" t="s">
        <v>585</v>
      </c>
      <c r="B456" s="11">
        <v>45537.0</v>
      </c>
      <c r="C456" s="10" t="s">
        <v>18</v>
      </c>
      <c r="D456" s="10" t="s">
        <v>295</v>
      </c>
      <c r="E456" s="10" t="s">
        <v>77</v>
      </c>
      <c r="F456" s="10" t="s">
        <v>28</v>
      </c>
      <c r="G456" s="10">
        <v>10.0</v>
      </c>
      <c r="H456" s="12">
        <v>398.34</v>
      </c>
      <c r="I456" s="12">
        <v>3983.4</v>
      </c>
      <c r="J456" s="10" t="s">
        <v>27</v>
      </c>
      <c r="K456" s="10" t="str">
        <f t="shared" si="1"/>
        <v>Alex</v>
      </c>
      <c r="M456" s="13">
        <f t="shared" si="2"/>
        <v>470.0412</v>
      </c>
      <c r="N456" s="13">
        <f t="shared" si="3"/>
        <v>199.17</v>
      </c>
      <c r="O456" s="8" t="str">
        <f t="shared" si="4"/>
        <v>Fail</v>
      </c>
      <c r="P456" s="8" t="str">
        <f t="shared" si="5"/>
        <v>Sep</v>
      </c>
    </row>
    <row r="457" ht="14.25" customHeight="1">
      <c r="A457" s="10" t="s">
        <v>586</v>
      </c>
      <c r="B457" s="11">
        <v>45372.0</v>
      </c>
      <c r="C457" s="10" t="s">
        <v>89</v>
      </c>
      <c r="D457" s="10" t="s">
        <v>93</v>
      </c>
      <c r="E457" s="10" t="s">
        <v>77</v>
      </c>
      <c r="F457" s="10" t="s">
        <v>32</v>
      </c>
      <c r="G457" s="10">
        <v>10.0</v>
      </c>
      <c r="H457" s="12">
        <v>362.8</v>
      </c>
      <c r="I457" s="12">
        <v>3628.0</v>
      </c>
      <c r="J457" s="10" t="s">
        <v>55</v>
      </c>
      <c r="K457" s="10" t="str">
        <f t="shared" si="1"/>
        <v>Sara</v>
      </c>
      <c r="M457" s="13">
        <f t="shared" si="2"/>
        <v>428.104</v>
      </c>
      <c r="N457" s="13">
        <f t="shared" si="3"/>
        <v>181.4</v>
      </c>
      <c r="O457" s="8" t="str">
        <f t="shared" si="4"/>
        <v>Fail</v>
      </c>
      <c r="P457" s="8" t="str">
        <f t="shared" si="5"/>
        <v>Mar</v>
      </c>
    </row>
    <row r="458" ht="14.25" customHeight="1">
      <c r="A458" s="10" t="s">
        <v>587</v>
      </c>
      <c r="B458" s="11">
        <v>45579.0</v>
      </c>
      <c r="C458" s="10" t="s">
        <v>196</v>
      </c>
      <c r="D458" s="10" t="s">
        <v>76</v>
      </c>
      <c r="E458" s="10" t="s">
        <v>77</v>
      </c>
      <c r="F458" s="10" t="s">
        <v>28</v>
      </c>
      <c r="G458" s="10">
        <v>8.0</v>
      </c>
      <c r="H458" s="12">
        <v>451.16</v>
      </c>
      <c r="I458" s="12">
        <v>3609.28</v>
      </c>
      <c r="J458" s="10" t="s">
        <v>55</v>
      </c>
      <c r="K458" s="10" t="str">
        <f t="shared" si="1"/>
        <v>Sara</v>
      </c>
      <c r="M458" s="13">
        <f t="shared" si="2"/>
        <v>532.3688</v>
      </c>
      <c r="N458" s="13">
        <f t="shared" si="3"/>
        <v>180.464</v>
      </c>
      <c r="O458" s="8" t="str">
        <f t="shared" si="4"/>
        <v>Fail</v>
      </c>
      <c r="P458" s="8" t="str">
        <f t="shared" si="5"/>
        <v>Oct</v>
      </c>
    </row>
    <row r="459" ht="14.25" customHeight="1">
      <c r="A459" s="10" t="s">
        <v>588</v>
      </c>
      <c r="B459" s="11">
        <v>45518.0</v>
      </c>
      <c r="C459" s="10" t="s">
        <v>156</v>
      </c>
      <c r="D459" s="10" t="s">
        <v>107</v>
      </c>
      <c r="E459" s="10" t="s">
        <v>77</v>
      </c>
      <c r="F459" s="10" t="s">
        <v>23</v>
      </c>
      <c r="G459" s="10">
        <v>34.0</v>
      </c>
      <c r="H459" s="12">
        <v>93.59</v>
      </c>
      <c r="I459" s="12">
        <v>3182.06</v>
      </c>
      <c r="J459" s="10" t="s">
        <v>55</v>
      </c>
      <c r="K459" s="10" t="str">
        <f t="shared" si="1"/>
        <v>Sara</v>
      </c>
      <c r="M459" s="13">
        <f t="shared" si="2"/>
        <v>110.4362</v>
      </c>
      <c r="N459" s="13">
        <f t="shared" si="3"/>
        <v>159.103</v>
      </c>
      <c r="O459" s="8" t="str">
        <f t="shared" si="4"/>
        <v>Pass</v>
      </c>
      <c r="P459" s="8" t="str">
        <f t="shared" si="5"/>
        <v>Aug</v>
      </c>
    </row>
    <row r="460" ht="14.25" customHeight="1">
      <c r="A460" s="10" t="s">
        <v>589</v>
      </c>
      <c r="B460" s="11">
        <v>45605.0</v>
      </c>
      <c r="C460" s="10" t="s">
        <v>202</v>
      </c>
      <c r="D460" s="10" t="s">
        <v>35</v>
      </c>
      <c r="E460" s="10" t="s">
        <v>77</v>
      </c>
      <c r="F460" s="10" t="s">
        <v>28</v>
      </c>
      <c r="G460" s="10">
        <v>16.0</v>
      </c>
      <c r="H460" s="12">
        <v>198.28</v>
      </c>
      <c r="I460" s="12">
        <v>3172.48</v>
      </c>
      <c r="J460" s="10" t="s">
        <v>57</v>
      </c>
      <c r="K460" s="10" t="str">
        <f t="shared" si="1"/>
        <v>Maria</v>
      </c>
      <c r="M460" s="13">
        <f t="shared" si="2"/>
        <v>233.9704</v>
      </c>
      <c r="N460" s="13">
        <f t="shared" si="3"/>
        <v>158.624</v>
      </c>
      <c r="O460" s="8" t="str">
        <f t="shared" si="4"/>
        <v>Pass</v>
      </c>
      <c r="P460" s="8" t="str">
        <f t="shared" si="5"/>
        <v>Nov</v>
      </c>
    </row>
    <row r="461" ht="14.25" customHeight="1">
      <c r="A461" s="10" t="s">
        <v>590</v>
      </c>
      <c r="B461" s="11">
        <v>45363.0</v>
      </c>
      <c r="C461" s="10" t="s">
        <v>53</v>
      </c>
      <c r="D461" s="10" t="s">
        <v>31</v>
      </c>
      <c r="E461" s="10" t="s">
        <v>77</v>
      </c>
      <c r="F461" s="10" t="s">
        <v>28</v>
      </c>
      <c r="G461" s="10">
        <v>14.0</v>
      </c>
      <c r="H461" s="12">
        <v>223.24</v>
      </c>
      <c r="I461" s="12">
        <v>3125.36</v>
      </c>
      <c r="J461" s="10" t="s">
        <v>55</v>
      </c>
      <c r="K461" s="10" t="str">
        <f t="shared" si="1"/>
        <v>Sara</v>
      </c>
      <c r="M461" s="13">
        <f t="shared" si="2"/>
        <v>263.4232</v>
      </c>
      <c r="N461" s="13">
        <f t="shared" si="3"/>
        <v>156.268</v>
      </c>
      <c r="O461" s="8" t="str">
        <f t="shared" si="4"/>
        <v>Pass</v>
      </c>
      <c r="P461" s="8" t="str">
        <f t="shared" si="5"/>
        <v>Mar</v>
      </c>
    </row>
    <row r="462" ht="14.25" customHeight="1">
      <c r="A462" s="10" t="s">
        <v>591</v>
      </c>
      <c r="B462" s="11">
        <v>45481.0</v>
      </c>
      <c r="C462" s="10" t="s">
        <v>25</v>
      </c>
      <c r="D462" s="10" t="s">
        <v>331</v>
      </c>
      <c r="E462" s="10" t="s">
        <v>77</v>
      </c>
      <c r="F462" s="10" t="s">
        <v>21</v>
      </c>
      <c r="G462" s="10">
        <v>11.0</v>
      </c>
      <c r="H462" s="12">
        <v>267.46</v>
      </c>
      <c r="I462" s="12">
        <v>2942.06</v>
      </c>
      <c r="J462" s="10" t="s">
        <v>42</v>
      </c>
      <c r="K462" s="10" t="str">
        <f t="shared" si="1"/>
        <v>John</v>
      </c>
      <c r="M462" s="13">
        <f t="shared" si="2"/>
        <v>315.6028</v>
      </c>
      <c r="N462" s="13">
        <f t="shared" si="3"/>
        <v>147.103</v>
      </c>
      <c r="O462" s="8" t="str">
        <f t="shared" si="4"/>
        <v>Pass</v>
      </c>
      <c r="P462" s="8" t="str">
        <f t="shared" si="5"/>
        <v>Jul</v>
      </c>
    </row>
    <row r="463" ht="14.25" customHeight="1">
      <c r="A463" s="10" t="s">
        <v>592</v>
      </c>
      <c r="B463" s="11">
        <v>45601.0</v>
      </c>
      <c r="C463" s="10" t="s">
        <v>141</v>
      </c>
      <c r="D463" s="10" t="s">
        <v>69</v>
      </c>
      <c r="E463" s="10" t="s">
        <v>77</v>
      </c>
      <c r="F463" s="10" t="s">
        <v>23</v>
      </c>
      <c r="G463" s="10">
        <v>14.0</v>
      </c>
      <c r="H463" s="12">
        <v>207.95</v>
      </c>
      <c r="I463" s="12">
        <v>2911.3</v>
      </c>
      <c r="J463" s="10" t="s">
        <v>27</v>
      </c>
      <c r="K463" s="10" t="str">
        <f t="shared" si="1"/>
        <v>Alex</v>
      </c>
      <c r="M463" s="13">
        <f t="shared" si="2"/>
        <v>245.381</v>
      </c>
      <c r="N463" s="13">
        <f t="shared" si="3"/>
        <v>145.565</v>
      </c>
      <c r="O463" s="8" t="str">
        <f t="shared" si="4"/>
        <v>Pass</v>
      </c>
      <c r="P463" s="8" t="str">
        <f t="shared" si="5"/>
        <v>Nov</v>
      </c>
    </row>
    <row r="464" ht="14.25" customHeight="1">
      <c r="A464" s="10" t="s">
        <v>593</v>
      </c>
      <c r="B464" s="11">
        <v>45458.0</v>
      </c>
      <c r="C464" s="10" t="s">
        <v>143</v>
      </c>
      <c r="D464" s="10" t="s">
        <v>232</v>
      </c>
      <c r="E464" s="10" t="s">
        <v>77</v>
      </c>
      <c r="F464" s="10" t="s">
        <v>23</v>
      </c>
      <c r="G464" s="10">
        <v>7.0</v>
      </c>
      <c r="H464" s="12">
        <v>415.66</v>
      </c>
      <c r="I464" s="12">
        <v>2909.62</v>
      </c>
      <c r="J464" s="10" t="s">
        <v>27</v>
      </c>
      <c r="K464" s="10" t="str">
        <f t="shared" si="1"/>
        <v>Alex</v>
      </c>
      <c r="M464" s="13">
        <f t="shared" si="2"/>
        <v>490.4788</v>
      </c>
      <c r="N464" s="13">
        <f t="shared" si="3"/>
        <v>145.481</v>
      </c>
      <c r="O464" s="8" t="str">
        <f t="shared" si="4"/>
        <v>Fail</v>
      </c>
      <c r="P464" s="8" t="str">
        <f t="shared" si="5"/>
        <v>Jun</v>
      </c>
    </row>
    <row r="465" ht="14.25" customHeight="1">
      <c r="A465" s="10" t="s">
        <v>594</v>
      </c>
      <c r="B465" s="11">
        <v>45545.0</v>
      </c>
      <c r="C465" s="10" t="s">
        <v>102</v>
      </c>
      <c r="D465" s="10" t="s">
        <v>183</v>
      </c>
      <c r="E465" s="10" t="s">
        <v>77</v>
      </c>
      <c r="F465" s="10" t="s">
        <v>21</v>
      </c>
      <c r="G465" s="10">
        <v>32.0</v>
      </c>
      <c r="H465" s="12">
        <v>90.76</v>
      </c>
      <c r="I465" s="12">
        <v>2904.32</v>
      </c>
      <c r="J465" s="10" t="s">
        <v>55</v>
      </c>
      <c r="K465" s="10" t="str">
        <f t="shared" si="1"/>
        <v>Sara</v>
      </c>
      <c r="M465" s="13">
        <f t="shared" si="2"/>
        <v>107.0968</v>
      </c>
      <c r="N465" s="13">
        <f t="shared" si="3"/>
        <v>145.216</v>
      </c>
      <c r="O465" s="8" t="str">
        <f t="shared" si="4"/>
        <v>Pass</v>
      </c>
      <c r="P465" s="8" t="str">
        <f t="shared" si="5"/>
        <v>Sep</v>
      </c>
    </row>
    <row r="466" ht="14.25" customHeight="1">
      <c r="A466" s="10" t="s">
        <v>595</v>
      </c>
      <c r="B466" s="11">
        <v>45380.0</v>
      </c>
      <c r="C466" s="10" t="s">
        <v>121</v>
      </c>
      <c r="D466" s="10" t="s">
        <v>137</v>
      </c>
      <c r="E466" s="10" t="s">
        <v>77</v>
      </c>
      <c r="F466" s="10" t="s">
        <v>21</v>
      </c>
      <c r="G466" s="10">
        <v>9.0</v>
      </c>
      <c r="H466" s="12">
        <v>315.97</v>
      </c>
      <c r="I466" s="12">
        <v>2843.73</v>
      </c>
      <c r="J466" s="10" t="s">
        <v>57</v>
      </c>
      <c r="K466" s="10" t="str">
        <f t="shared" si="1"/>
        <v>Maria</v>
      </c>
      <c r="M466" s="13">
        <f t="shared" si="2"/>
        <v>372.8446</v>
      </c>
      <c r="N466" s="13">
        <f t="shared" si="3"/>
        <v>142.1865</v>
      </c>
      <c r="O466" s="8" t="str">
        <f t="shared" si="4"/>
        <v>Fail</v>
      </c>
      <c r="P466" s="8" t="str">
        <f t="shared" si="5"/>
        <v>Mar</v>
      </c>
    </row>
    <row r="467" ht="14.25" customHeight="1">
      <c r="A467" s="10" t="s">
        <v>596</v>
      </c>
      <c r="B467" s="11">
        <v>45533.0</v>
      </c>
      <c r="C467" s="10" t="s">
        <v>223</v>
      </c>
      <c r="D467" s="10" t="s">
        <v>80</v>
      </c>
      <c r="E467" s="10" t="s">
        <v>77</v>
      </c>
      <c r="F467" s="10" t="s">
        <v>32</v>
      </c>
      <c r="G467" s="10">
        <v>35.0</v>
      </c>
      <c r="H467" s="12">
        <v>81.03</v>
      </c>
      <c r="I467" s="12">
        <v>2836.05</v>
      </c>
      <c r="J467" s="10" t="s">
        <v>57</v>
      </c>
      <c r="K467" s="10" t="str">
        <f t="shared" si="1"/>
        <v>Maria</v>
      </c>
      <c r="M467" s="13">
        <f t="shared" si="2"/>
        <v>95.6154</v>
      </c>
      <c r="N467" s="13">
        <f t="shared" si="3"/>
        <v>141.8025</v>
      </c>
      <c r="O467" s="8" t="str">
        <f t="shared" si="4"/>
        <v>Pass</v>
      </c>
      <c r="P467" s="8" t="str">
        <f t="shared" si="5"/>
        <v>Aug</v>
      </c>
    </row>
    <row r="468" ht="14.25" customHeight="1">
      <c r="A468" s="10" t="s">
        <v>597</v>
      </c>
      <c r="B468" s="11">
        <v>45387.0</v>
      </c>
      <c r="C468" s="10" t="s">
        <v>188</v>
      </c>
      <c r="D468" s="10" t="s">
        <v>26</v>
      </c>
      <c r="E468" s="10" t="s">
        <v>77</v>
      </c>
      <c r="F468" s="10" t="s">
        <v>32</v>
      </c>
      <c r="G468" s="10">
        <v>17.0</v>
      </c>
      <c r="H468" s="12">
        <v>164.31</v>
      </c>
      <c r="I468" s="12">
        <v>2793.27</v>
      </c>
      <c r="J468" s="10" t="s">
        <v>42</v>
      </c>
      <c r="K468" s="10" t="str">
        <f t="shared" si="1"/>
        <v>John</v>
      </c>
      <c r="M468" s="13">
        <f t="shared" si="2"/>
        <v>193.8858</v>
      </c>
      <c r="N468" s="13">
        <f t="shared" si="3"/>
        <v>139.6635</v>
      </c>
      <c r="O468" s="8" t="str">
        <f t="shared" si="4"/>
        <v>Pass</v>
      </c>
      <c r="P468" s="8" t="str">
        <f t="shared" si="5"/>
        <v>Apr</v>
      </c>
    </row>
    <row r="469" ht="14.25" customHeight="1">
      <c r="A469" s="10" t="s">
        <v>598</v>
      </c>
      <c r="B469" s="11">
        <v>45442.0</v>
      </c>
      <c r="C469" s="10" t="s">
        <v>207</v>
      </c>
      <c r="D469" s="10" t="s">
        <v>213</v>
      </c>
      <c r="E469" s="10" t="s">
        <v>77</v>
      </c>
      <c r="F469" s="10" t="s">
        <v>28</v>
      </c>
      <c r="G469" s="10">
        <v>16.0</v>
      </c>
      <c r="H469" s="12">
        <v>167.33</v>
      </c>
      <c r="I469" s="12">
        <v>2677.28</v>
      </c>
      <c r="J469" s="10" t="s">
        <v>22</v>
      </c>
      <c r="K469" s="10" t="str">
        <f t="shared" si="1"/>
        <v>Tom</v>
      </c>
      <c r="M469" s="13">
        <f t="shared" si="2"/>
        <v>197.4494</v>
      </c>
      <c r="N469" s="13">
        <f t="shared" si="3"/>
        <v>133.864</v>
      </c>
      <c r="O469" s="8" t="str">
        <f t="shared" si="4"/>
        <v>Pass</v>
      </c>
      <c r="P469" s="8" t="str">
        <f t="shared" si="5"/>
        <v>May</v>
      </c>
    </row>
    <row r="470" ht="14.25" customHeight="1">
      <c r="A470" s="10" t="s">
        <v>599</v>
      </c>
      <c r="B470" s="11">
        <v>45595.0</v>
      </c>
      <c r="C470" s="10" t="s">
        <v>209</v>
      </c>
      <c r="D470" s="10" t="s">
        <v>189</v>
      </c>
      <c r="E470" s="10" t="s">
        <v>77</v>
      </c>
      <c r="F470" s="10" t="s">
        <v>21</v>
      </c>
      <c r="G470" s="10">
        <v>10.0</v>
      </c>
      <c r="H470" s="12">
        <v>267.37</v>
      </c>
      <c r="I470" s="12">
        <v>2673.7</v>
      </c>
      <c r="J470" s="10" t="s">
        <v>55</v>
      </c>
      <c r="K470" s="10" t="str">
        <f t="shared" si="1"/>
        <v>Sara</v>
      </c>
      <c r="M470" s="13">
        <f t="shared" si="2"/>
        <v>315.4966</v>
      </c>
      <c r="N470" s="13">
        <f t="shared" si="3"/>
        <v>133.685</v>
      </c>
      <c r="O470" s="8" t="str">
        <f t="shared" si="4"/>
        <v>Fail</v>
      </c>
      <c r="P470" s="8" t="str">
        <f t="shared" si="5"/>
        <v>Oct</v>
      </c>
    </row>
    <row r="471" ht="14.25" customHeight="1">
      <c r="A471" s="10" t="s">
        <v>600</v>
      </c>
      <c r="B471" s="11">
        <v>45419.0</v>
      </c>
      <c r="C471" s="10" t="s">
        <v>75</v>
      </c>
      <c r="D471" s="10" t="s">
        <v>159</v>
      </c>
      <c r="E471" s="10" t="s">
        <v>77</v>
      </c>
      <c r="F471" s="10" t="s">
        <v>32</v>
      </c>
      <c r="G471" s="10">
        <v>17.0</v>
      </c>
      <c r="H471" s="12">
        <v>134.62</v>
      </c>
      <c r="I471" s="12">
        <v>2288.54</v>
      </c>
      <c r="J471" s="10" t="s">
        <v>55</v>
      </c>
      <c r="K471" s="10" t="str">
        <f t="shared" si="1"/>
        <v>Sara</v>
      </c>
      <c r="M471" s="13">
        <f t="shared" si="2"/>
        <v>158.8516</v>
      </c>
      <c r="N471" s="13">
        <f t="shared" si="3"/>
        <v>114.427</v>
      </c>
      <c r="O471" s="8" t="str">
        <f t="shared" si="4"/>
        <v>Pass</v>
      </c>
      <c r="P471" s="8" t="str">
        <f t="shared" si="5"/>
        <v>May</v>
      </c>
    </row>
    <row r="472" ht="14.25" customHeight="1">
      <c r="A472" s="10" t="s">
        <v>601</v>
      </c>
      <c r="B472" s="11">
        <v>45492.0</v>
      </c>
      <c r="C472" s="10" t="s">
        <v>86</v>
      </c>
      <c r="D472" s="10" t="s">
        <v>137</v>
      </c>
      <c r="E472" s="10" t="s">
        <v>77</v>
      </c>
      <c r="F472" s="10" t="s">
        <v>28</v>
      </c>
      <c r="G472" s="10">
        <v>11.0</v>
      </c>
      <c r="H472" s="12">
        <v>204.72</v>
      </c>
      <c r="I472" s="12">
        <v>2251.92</v>
      </c>
      <c r="J472" s="10" t="s">
        <v>55</v>
      </c>
      <c r="K472" s="10" t="str">
        <f t="shared" si="1"/>
        <v>Sara</v>
      </c>
      <c r="M472" s="13">
        <f t="shared" si="2"/>
        <v>241.5696</v>
      </c>
      <c r="N472" s="13">
        <f t="shared" si="3"/>
        <v>112.596</v>
      </c>
      <c r="O472" s="8" t="str">
        <f t="shared" si="4"/>
        <v>Pass</v>
      </c>
      <c r="P472" s="8" t="str">
        <f t="shared" si="5"/>
        <v>Jul</v>
      </c>
    </row>
    <row r="473" ht="14.25" customHeight="1">
      <c r="A473" s="10" t="s">
        <v>602</v>
      </c>
      <c r="B473" s="11">
        <v>45392.0</v>
      </c>
      <c r="C473" s="10" t="s">
        <v>30</v>
      </c>
      <c r="D473" s="10" t="s">
        <v>286</v>
      </c>
      <c r="E473" s="10" t="s">
        <v>77</v>
      </c>
      <c r="F473" s="10" t="s">
        <v>23</v>
      </c>
      <c r="G473" s="10">
        <v>10.0</v>
      </c>
      <c r="H473" s="12">
        <v>202.56</v>
      </c>
      <c r="I473" s="12">
        <v>2025.6</v>
      </c>
      <c r="J473" s="10" t="s">
        <v>22</v>
      </c>
      <c r="K473" s="10" t="str">
        <f t="shared" si="1"/>
        <v>Tom</v>
      </c>
      <c r="M473" s="13">
        <f t="shared" si="2"/>
        <v>239.0208</v>
      </c>
      <c r="N473" s="13">
        <f t="shared" si="3"/>
        <v>101.28</v>
      </c>
      <c r="O473" s="8" t="str">
        <f t="shared" si="4"/>
        <v>Fail</v>
      </c>
      <c r="P473" s="8" t="str">
        <f t="shared" si="5"/>
        <v>Apr</v>
      </c>
    </row>
    <row r="474" ht="14.25" customHeight="1">
      <c r="A474" s="10" t="s">
        <v>603</v>
      </c>
      <c r="B474" s="11">
        <v>45388.0</v>
      </c>
      <c r="C474" s="10" t="s">
        <v>285</v>
      </c>
      <c r="D474" s="10" t="s">
        <v>137</v>
      </c>
      <c r="E474" s="10" t="s">
        <v>77</v>
      </c>
      <c r="F474" s="10" t="s">
        <v>21</v>
      </c>
      <c r="G474" s="10">
        <v>5.0</v>
      </c>
      <c r="H474" s="12">
        <v>352.66</v>
      </c>
      <c r="I474" s="12">
        <v>1763.3</v>
      </c>
      <c r="J474" s="10" t="s">
        <v>55</v>
      </c>
      <c r="K474" s="10" t="str">
        <f t="shared" si="1"/>
        <v>Sara</v>
      </c>
      <c r="M474" s="13">
        <f t="shared" si="2"/>
        <v>416.1388</v>
      </c>
      <c r="N474" s="13">
        <f t="shared" si="3"/>
        <v>88.165</v>
      </c>
      <c r="O474" s="8" t="str">
        <f t="shared" si="4"/>
        <v>Fail</v>
      </c>
      <c r="P474" s="8" t="str">
        <f t="shared" si="5"/>
        <v>Apr</v>
      </c>
    </row>
    <row r="475" ht="14.25" customHeight="1">
      <c r="A475" s="10" t="s">
        <v>604</v>
      </c>
      <c r="B475" s="11">
        <v>45633.0</v>
      </c>
      <c r="C475" s="10" t="s">
        <v>285</v>
      </c>
      <c r="D475" s="10" t="s">
        <v>80</v>
      </c>
      <c r="E475" s="10" t="s">
        <v>77</v>
      </c>
      <c r="F475" s="10" t="s">
        <v>21</v>
      </c>
      <c r="G475" s="10">
        <v>6.0</v>
      </c>
      <c r="H475" s="12">
        <v>293.84</v>
      </c>
      <c r="I475" s="12">
        <v>1763.04</v>
      </c>
      <c r="J475" s="10" t="s">
        <v>22</v>
      </c>
      <c r="K475" s="10" t="str">
        <f t="shared" si="1"/>
        <v>Tom</v>
      </c>
      <c r="M475" s="13">
        <f t="shared" si="2"/>
        <v>346.7312</v>
      </c>
      <c r="N475" s="13">
        <f t="shared" si="3"/>
        <v>88.152</v>
      </c>
      <c r="O475" s="8" t="str">
        <f t="shared" si="4"/>
        <v>Fail</v>
      </c>
      <c r="P475" s="8" t="str">
        <f t="shared" si="5"/>
        <v>Dec</v>
      </c>
    </row>
    <row r="476" ht="14.25" customHeight="1">
      <c r="A476" s="10" t="s">
        <v>605</v>
      </c>
      <c r="B476" s="11">
        <v>45629.0</v>
      </c>
      <c r="C476" s="10" t="s">
        <v>207</v>
      </c>
      <c r="D476" s="10" t="s">
        <v>295</v>
      </c>
      <c r="E476" s="10" t="s">
        <v>77</v>
      </c>
      <c r="F476" s="10" t="s">
        <v>21</v>
      </c>
      <c r="G476" s="10">
        <v>18.0</v>
      </c>
      <c r="H476" s="12">
        <v>74.53</v>
      </c>
      <c r="I476" s="12">
        <v>1341.54</v>
      </c>
      <c r="J476" s="10" t="s">
        <v>22</v>
      </c>
      <c r="K476" s="10" t="str">
        <f t="shared" si="1"/>
        <v>Tom</v>
      </c>
      <c r="M476" s="13">
        <f t="shared" si="2"/>
        <v>87.9454</v>
      </c>
      <c r="N476" s="13">
        <f t="shared" si="3"/>
        <v>67.077</v>
      </c>
      <c r="O476" s="8" t="str">
        <f t="shared" si="4"/>
        <v>Pass</v>
      </c>
      <c r="P476" s="8" t="str">
        <f t="shared" si="5"/>
        <v>Dec</v>
      </c>
    </row>
    <row r="477" ht="14.25" customHeight="1">
      <c r="A477" s="10" t="s">
        <v>606</v>
      </c>
      <c r="B477" s="11">
        <v>45636.0</v>
      </c>
      <c r="C477" s="10" t="s">
        <v>188</v>
      </c>
      <c r="D477" s="10" t="s">
        <v>82</v>
      </c>
      <c r="E477" s="10" t="s">
        <v>77</v>
      </c>
      <c r="F477" s="10" t="s">
        <v>21</v>
      </c>
      <c r="G477" s="10">
        <v>18.0</v>
      </c>
      <c r="H477" s="12">
        <v>71.86</v>
      </c>
      <c r="I477" s="12">
        <v>1293.48</v>
      </c>
      <c r="J477" s="10" t="s">
        <v>42</v>
      </c>
      <c r="K477" s="10" t="str">
        <f t="shared" si="1"/>
        <v>John</v>
      </c>
      <c r="M477" s="13">
        <f t="shared" si="2"/>
        <v>84.7948</v>
      </c>
      <c r="N477" s="13">
        <f t="shared" si="3"/>
        <v>64.674</v>
      </c>
      <c r="O477" s="8" t="str">
        <f t="shared" si="4"/>
        <v>Pass</v>
      </c>
      <c r="P477" s="8" t="str">
        <f t="shared" si="5"/>
        <v>Dec</v>
      </c>
    </row>
    <row r="478" ht="14.25" customHeight="1">
      <c r="A478" s="10" t="s">
        <v>607</v>
      </c>
      <c r="B478" s="11">
        <v>45435.0</v>
      </c>
      <c r="C478" s="10" t="s">
        <v>240</v>
      </c>
      <c r="D478" s="10" t="s">
        <v>62</v>
      </c>
      <c r="E478" s="10" t="s">
        <v>77</v>
      </c>
      <c r="F478" s="10" t="s">
        <v>28</v>
      </c>
      <c r="G478" s="10">
        <v>20.0</v>
      </c>
      <c r="H478" s="12">
        <v>59.62</v>
      </c>
      <c r="I478" s="12">
        <v>1192.4</v>
      </c>
      <c r="J478" s="10" t="s">
        <v>55</v>
      </c>
      <c r="K478" s="10" t="str">
        <f t="shared" si="1"/>
        <v>Sara</v>
      </c>
      <c r="M478" s="13">
        <f t="shared" si="2"/>
        <v>70.3516</v>
      </c>
      <c r="N478" s="13">
        <f t="shared" si="3"/>
        <v>59.62</v>
      </c>
      <c r="O478" s="8" t="str">
        <f t="shared" si="4"/>
        <v>Pass</v>
      </c>
      <c r="P478" s="8" t="str">
        <f t="shared" si="5"/>
        <v>May</v>
      </c>
    </row>
    <row r="479" ht="14.25" customHeight="1">
      <c r="A479" s="10" t="s">
        <v>608</v>
      </c>
      <c r="B479" s="11">
        <v>45443.0</v>
      </c>
      <c r="C479" s="10" t="s">
        <v>141</v>
      </c>
      <c r="D479" s="10" t="s">
        <v>66</v>
      </c>
      <c r="E479" s="10" t="s">
        <v>77</v>
      </c>
      <c r="F479" s="10" t="s">
        <v>23</v>
      </c>
      <c r="G479" s="10">
        <v>9.0</v>
      </c>
      <c r="H479" s="12">
        <v>120.36</v>
      </c>
      <c r="I479" s="12">
        <v>1083.24</v>
      </c>
      <c r="J479" s="10" t="s">
        <v>27</v>
      </c>
      <c r="K479" s="10" t="str">
        <f t="shared" si="1"/>
        <v>Alex</v>
      </c>
      <c r="M479" s="13">
        <f t="shared" si="2"/>
        <v>142.0248</v>
      </c>
      <c r="N479" s="13">
        <f t="shared" si="3"/>
        <v>54.162</v>
      </c>
      <c r="O479" s="8" t="str">
        <f t="shared" si="4"/>
        <v>Fail</v>
      </c>
      <c r="P479" s="8" t="str">
        <f t="shared" si="5"/>
        <v>May</v>
      </c>
    </row>
    <row r="480" ht="14.25" customHeight="1">
      <c r="A480" s="10" t="s">
        <v>609</v>
      </c>
      <c r="B480" s="11">
        <v>45338.0</v>
      </c>
      <c r="C480" s="10" t="s">
        <v>141</v>
      </c>
      <c r="D480" s="10" t="s">
        <v>54</v>
      </c>
      <c r="E480" s="10" t="s">
        <v>77</v>
      </c>
      <c r="F480" s="10" t="s">
        <v>28</v>
      </c>
      <c r="G480" s="10">
        <v>4.0</v>
      </c>
      <c r="H480" s="12">
        <v>258.65</v>
      </c>
      <c r="I480" s="12">
        <v>1034.6</v>
      </c>
      <c r="J480" s="10" t="s">
        <v>22</v>
      </c>
      <c r="K480" s="10" t="str">
        <f t="shared" si="1"/>
        <v>Tom</v>
      </c>
      <c r="M480" s="13">
        <f t="shared" si="2"/>
        <v>305.207</v>
      </c>
      <c r="N480" s="13">
        <f t="shared" si="3"/>
        <v>51.73</v>
      </c>
      <c r="O480" s="8" t="str">
        <f t="shared" si="4"/>
        <v>Fail</v>
      </c>
      <c r="P480" s="8" t="str">
        <f t="shared" si="5"/>
        <v>Feb</v>
      </c>
    </row>
    <row r="481" ht="14.25" customHeight="1">
      <c r="A481" s="10" t="s">
        <v>610</v>
      </c>
      <c r="B481" s="11">
        <v>45629.0</v>
      </c>
      <c r="C481" s="10" t="s">
        <v>34</v>
      </c>
      <c r="D481" s="10" t="s">
        <v>19</v>
      </c>
      <c r="E481" s="10" t="s">
        <v>77</v>
      </c>
      <c r="F481" s="10" t="s">
        <v>28</v>
      </c>
      <c r="G481" s="10">
        <v>15.0</v>
      </c>
      <c r="H481" s="12">
        <v>64.85</v>
      </c>
      <c r="I481" s="12">
        <v>972.7499999999999</v>
      </c>
      <c r="J481" s="10" t="s">
        <v>42</v>
      </c>
      <c r="K481" s="10" t="str">
        <f t="shared" si="1"/>
        <v>John</v>
      </c>
      <c r="M481" s="13">
        <f t="shared" si="2"/>
        <v>76.523</v>
      </c>
      <c r="N481" s="13">
        <f t="shared" si="3"/>
        <v>48.6375</v>
      </c>
      <c r="O481" s="8" t="str">
        <f t="shared" si="4"/>
        <v>Pass</v>
      </c>
      <c r="P481" s="8" t="str">
        <f t="shared" si="5"/>
        <v>Dec</v>
      </c>
    </row>
    <row r="482" ht="14.25" customHeight="1">
      <c r="A482" s="10" t="s">
        <v>611</v>
      </c>
      <c r="B482" s="11">
        <v>45301.0</v>
      </c>
      <c r="C482" s="10" t="s">
        <v>202</v>
      </c>
      <c r="D482" s="10" t="s">
        <v>76</v>
      </c>
      <c r="E482" s="10" t="s">
        <v>77</v>
      </c>
      <c r="F482" s="10" t="s">
        <v>28</v>
      </c>
      <c r="G482" s="10">
        <v>5.0</v>
      </c>
      <c r="H482" s="12">
        <v>169.65</v>
      </c>
      <c r="I482" s="12">
        <v>848.25</v>
      </c>
      <c r="J482" s="10" t="s">
        <v>57</v>
      </c>
      <c r="K482" s="10" t="str">
        <f t="shared" si="1"/>
        <v>Maria</v>
      </c>
      <c r="M482" s="13">
        <f t="shared" si="2"/>
        <v>200.187</v>
      </c>
      <c r="N482" s="13">
        <f t="shared" si="3"/>
        <v>42.4125</v>
      </c>
      <c r="O482" s="8" t="str">
        <f t="shared" si="4"/>
        <v>Fail</v>
      </c>
      <c r="P482" s="8" t="str">
        <f t="shared" si="5"/>
        <v>Jan</v>
      </c>
    </row>
    <row r="483" ht="14.25" customHeight="1">
      <c r="A483" s="10" t="s">
        <v>612</v>
      </c>
      <c r="B483" s="11">
        <v>45562.0</v>
      </c>
      <c r="C483" s="10" t="s">
        <v>236</v>
      </c>
      <c r="D483" s="10" t="s">
        <v>186</v>
      </c>
      <c r="E483" s="10" t="s">
        <v>77</v>
      </c>
      <c r="F483" s="10" t="s">
        <v>28</v>
      </c>
      <c r="G483" s="10">
        <v>4.0</v>
      </c>
      <c r="H483" s="12">
        <v>191.33</v>
      </c>
      <c r="I483" s="12">
        <v>765.32</v>
      </c>
      <c r="J483" s="10" t="s">
        <v>57</v>
      </c>
      <c r="K483" s="10" t="str">
        <f t="shared" si="1"/>
        <v>Maria</v>
      </c>
      <c r="M483" s="13">
        <f t="shared" si="2"/>
        <v>225.7694</v>
      </c>
      <c r="N483" s="13">
        <f t="shared" si="3"/>
        <v>38.266</v>
      </c>
      <c r="O483" s="8" t="str">
        <f t="shared" si="4"/>
        <v>Fail</v>
      </c>
      <c r="P483" s="8" t="str">
        <f t="shared" si="5"/>
        <v>Sep</v>
      </c>
    </row>
    <row r="484" ht="14.25" customHeight="1">
      <c r="A484" s="10" t="s">
        <v>613</v>
      </c>
      <c r="B484" s="11">
        <v>45354.0</v>
      </c>
      <c r="C484" s="10" t="s">
        <v>121</v>
      </c>
      <c r="D484" s="10" t="s">
        <v>377</v>
      </c>
      <c r="E484" s="10" t="s">
        <v>77</v>
      </c>
      <c r="F484" s="10" t="s">
        <v>23</v>
      </c>
      <c r="G484" s="10">
        <v>2.0</v>
      </c>
      <c r="H484" s="12">
        <v>377.86</v>
      </c>
      <c r="I484" s="12">
        <v>755.72</v>
      </c>
      <c r="J484" s="10" t="s">
        <v>55</v>
      </c>
      <c r="K484" s="10" t="str">
        <f t="shared" si="1"/>
        <v>Sara</v>
      </c>
      <c r="M484" s="13">
        <f t="shared" si="2"/>
        <v>445.8748</v>
      </c>
      <c r="N484" s="13">
        <f t="shared" si="3"/>
        <v>37.786</v>
      </c>
      <c r="O484" s="8" t="str">
        <f t="shared" si="4"/>
        <v>Fail</v>
      </c>
      <c r="P484" s="8" t="str">
        <f t="shared" si="5"/>
        <v>Mar</v>
      </c>
    </row>
    <row r="485" ht="14.25" customHeight="1">
      <c r="A485" s="10" t="s">
        <v>614</v>
      </c>
      <c r="B485" s="11">
        <v>45517.0</v>
      </c>
      <c r="C485" s="10" t="s">
        <v>102</v>
      </c>
      <c r="D485" s="10" t="s">
        <v>179</v>
      </c>
      <c r="E485" s="10" t="s">
        <v>77</v>
      </c>
      <c r="F485" s="10" t="s">
        <v>23</v>
      </c>
      <c r="G485" s="10">
        <v>21.0</v>
      </c>
      <c r="H485" s="12">
        <v>34.25</v>
      </c>
      <c r="I485" s="12">
        <v>719.25</v>
      </c>
      <c r="J485" s="10" t="s">
        <v>22</v>
      </c>
      <c r="K485" s="10" t="str">
        <f t="shared" si="1"/>
        <v>Tom</v>
      </c>
      <c r="M485" s="13">
        <f t="shared" si="2"/>
        <v>40.415</v>
      </c>
      <c r="N485" s="13">
        <f t="shared" si="3"/>
        <v>35.9625</v>
      </c>
      <c r="O485" s="8" t="str">
        <f t="shared" si="4"/>
        <v>Pass</v>
      </c>
      <c r="P485" s="8" t="str">
        <f t="shared" si="5"/>
        <v>Aug</v>
      </c>
    </row>
    <row r="486" ht="14.25" customHeight="1">
      <c r="A486" s="10" t="s">
        <v>615</v>
      </c>
      <c r="B486" s="11">
        <v>45609.0</v>
      </c>
      <c r="C486" s="10" t="s">
        <v>106</v>
      </c>
      <c r="D486" s="10" t="s">
        <v>80</v>
      </c>
      <c r="E486" s="10" t="s">
        <v>77</v>
      </c>
      <c r="F486" s="10" t="s">
        <v>28</v>
      </c>
      <c r="G486" s="10">
        <v>2.0</v>
      </c>
      <c r="H486" s="12">
        <v>331.09</v>
      </c>
      <c r="I486" s="12">
        <v>662.18</v>
      </c>
      <c r="J486" s="10" t="s">
        <v>27</v>
      </c>
      <c r="K486" s="10" t="str">
        <f t="shared" si="1"/>
        <v>Alex</v>
      </c>
      <c r="M486" s="13">
        <f t="shared" si="2"/>
        <v>390.6862</v>
      </c>
      <c r="N486" s="13">
        <f t="shared" si="3"/>
        <v>33.109</v>
      </c>
      <c r="O486" s="8" t="str">
        <f t="shared" si="4"/>
        <v>Fail</v>
      </c>
      <c r="P486" s="8" t="str">
        <f t="shared" si="5"/>
        <v>Nov</v>
      </c>
    </row>
    <row r="487" ht="14.25" customHeight="1">
      <c r="A487" s="10" t="s">
        <v>616</v>
      </c>
      <c r="B487" s="11">
        <v>45360.0</v>
      </c>
      <c r="C487" s="10" t="s">
        <v>106</v>
      </c>
      <c r="D487" s="10" t="s">
        <v>134</v>
      </c>
      <c r="E487" s="10" t="s">
        <v>77</v>
      </c>
      <c r="F487" s="10" t="s">
        <v>28</v>
      </c>
      <c r="G487" s="10">
        <v>6.0</v>
      </c>
      <c r="H487" s="12">
        <v>96.81</v>
      </c>
      <c r="I487" s="12">
        <v>580.86</v>
      </c>
      <c r="J487" s="10" t="s">
        <v>42</v>
      </c>
      <c r="K487" s="10" t="str">
        <f t="shared" si="1"/>
        <v>John</v>
      </c>
      <c r="M487" s="13">
        <f t="shared" si="2"/>
        <v>114.2358</v>
      </c>
      <c r="N487" s="13">
        <f t="shared" si="3"/>
        <v>29.043</v>
      </c>
      <c r="O487" s="8" t="str">
        <f t="shared" si="4"/>
        <v>Fail</v>
      </c>
      <c r="P487" s="8" t="str">
        <f t="shared" si="5"/>
        <v>Mar</v>
      </c>
    </row>
    <row r="488" ht="14.25" customHeight="1">
      <c r="A488" s="10" t="s">
        <v>617</v>
      </c>
      <c r="B488" s="11">
        <v>45483.0</v>
      </c>
      <c r="C488" s="10" t="s">
        <v>362</v>
      </c>
      <c r="D488" s="10" t="s">
        <v>161</v>
      </c>
      <c r="E488" s="10" t="s">
        <v>77</v>
      </c>
      <c r="F488" s="10" t="s">
        <v>28</v>
      </c>
      <c r="G488" s="10">
        <v>18.0</v>
      </c>
      <c r="H488" s="12">
        <v>31.85</v>
      </c>
      <c r="I488" s="12">
        <v>573.3000000000001</v>
      </c>
      <c r="J488" s="10" t="s">
        <v>27</v>
      </c>
      <c r="K488" s="10" t="str">
        <f t="shared" si="1"/>
        <v>Alex</v>
      </c>
      <c r="M488" s="13">
        <f t="shared" si="2"/>
        <v>37.583</v>
      </c>
      <c r="N488" s="13">
        <f t="shared" si="3"/>
        <v>28.665</v>
      </c>
      <c r="O488" s="8" t="str">
        <f t="shared" si="4"/>
        <v>Pass</v>
      </c>
      <c r="P488" s="8" t="str">
        <f t="shared" si="5"/>
        <v>Jul</v>
      </c>
    </row>
    <row r="489" ht="14.25" customHeight="1">
      <c r="A489" s="10" t="s">
        <v>618</v>
      </c>
      <c r="B489" s="11">
        <v>45499.0</v>
      </c>
      <c r="C489" s="10" t="s">
        <v>86</v>
      </c>
      <c r="D489" s="10" t="s">
        <v>377</v>
      </c>
      <c r="E489" s="10" t="s">
        <v>77</v>
      </c>
      <c r="F489" s="10" t="s">
        <v>21</v>
      </c>
      <c r="G489" s="10">
        <v>21.0</v>
      </c>
      <c r="H489" s="12">
        <v>26.0</v>
      </c>
      <c r="I489" s="12">
        <v>546.0</v>
      </c>
      <c r="J489" s="10" t="s">
        <v>55</v>
      </c>
      <c r="K489" s="10" t="str">
        <f t="shared" si="1"/>
        <v>Sara</v>
      </c>
      <c r="M489" s="13">
        <f t="shared" si="2"/>
        <v>30.68</v>
      </c>
      <c r="N489" s="13">
        <f t="shared" si="3"/>
        <v>27.3</v>
      </c>
      <c r="O489" s="8" t="str">
        <f t="shared" si="4"/>
        <v>Pass</v>
      </c>
      <c r="P489" s="8" t="str">
        <f t="shared" si="5"/>
        <v>Jul</v>
      </c>
    </row>
    <row r="490" ht="14.25" customHeight="1">
      <c r="A490" s="10" t="s">
        <v>619</v>
      </c>
      <c r="B490" s="11">
        <v>45300.0</v>
      </c>
      <c r="C490" s="10" t="s">
        <v>196</v>
      </c>
      <c r="D490" s="10" t="s">
        <v>72</v>
      </c>
      <c r="E490" s="10" t="s">
        <v>77</v>
      </c>
      <c r="F490" s="10" t="s">
        <v>32</v>
      </c>
      <c r="G490" s="10">
        <v>6.0</v>
      </c>
      <c r="H490" s="12">
        <v>89.19</v>
      </c>
      <c r="I490" s="12">
        <v>535.14</v>
      </c>
      <c r="J490" s="10" t="s">
        <v>22</v>
      </c>
      <c r="K490" s="10" t="str">
        <f t="shared" si="1"/>
        <v>Tom</v>
      </c>
      <c r="M490" s="13">
        <f t="shared" si="2"/>
        <v>105.2442</v>
      </c>
      <c r="N490" s="13">
        <f t="shared" si="3"/>
        <v>26.757</v>
      </c>
      <c r="O490" s="8" t="str">
        <f t="shared" si="4"/>
        <v>Fail</v>
      </c>
      <c r="P490" s="8" t="str">
        <f t="shared" si="5"/>
        <v>Jan</v>
      </c>
    </row>
    <row r="491" ht="14.25" customHeight="1">
      <c r="A491" s="10" t="s">
        <v>620</v>
      </c>
      <c r="B491" s="11">
        <v>45345.0</v>
      </c>
      <c r="C491" s="10" t="s">
        <v>34</v>
      </c>
      <c r="D491" s="10" t="s">
        <v>26</v>
      </c>
      <c r="E491" s="10" t="s">
        <v>77</v>
      </c>
      <c r="F491" s="10" t="s">
        <v>21</v>
      </c>
      <c r="G491" s="10">
        <v>20.0</v>
      </c>
      <c r="H491" s="12">
        <v>23.44</v>
      </c>
      <c r="I491" s="12">
        <v>468.8</v>
      </c>
      <c r="J491" s="10" t="s">
        <v>55</v>
      </c>
      <c r="K491" s="10" t="str">
        <f t="shared" si="1"/>
        <v>Sara</v>
      </c>
      <c r="M491" s="13">
        <f t="shared" si="2"/>
        <v>27.6592</v>
      </c>
      <c r="N491" s="13">
        <f t="shared" si="3"/>
        <v>23.44</v>
      </c>
      <c r="O491" s="8" t="str">
        <f t="shared" si="4"/>
        <v>Pass</v>
      </c>
      <c r="P491" s="8" t="str">
        <f t="shared" si="5"/>
        <v>Feb</v>
      </c>
    </row>
    <row r="492" ht="14.25" customHeight="1">
      <c r="A492" s="10" t="s">
        <v>621</v>
      </c>
      <c r="B492" s="11">
        <v>45524.0</v>
      </c>
      <c r="C492" s="10" t="s">
        <v>202</v>
      </c>
      <c r="D492" s="10" t="s">
        <v>80</v>
      </c>
      <c r="E492" s="10" t="s">
        <v>77</v>
      </c>
      <c r="F492" s="10" t="s">
        <v>28</v>
      </c>
      <c r="G492" s="10">
        <v>2.0</v>
      </c>
      <c r="H492" s="12">
        <v>230.79</v>
      </c>
      <c r="I492" s="12">
        <v>461.58</v>
      </c>
      <c r="J492" s="10" t="s">
        <v>55</v>
      </c>
      <c r="K492" s="10" t="str">
        <f t="shared" si="1"/>
        <v>Sara</v>
      </c>
      <c r="M492" s="13">
        <f t="shared" si="2"/>
        <v>272.3322</v>
      </c>
      <c r="N492" s="13">
        <f t="shared" si="3"/>
        <v>23.079</v>
      </c>
      <c r="O492" s="8" t="str">
        <f t="shared" si="4"/>
        <v>Fail</v>
      </c>
      <c r="P492" s="8" t="str">
        <f t="shared" si="5"/>
        <v>Aug</v>
      </c>
    </row>
    <row r="493" ht="14.25" customHeight="1">
      <c r="A493" s="10" t="s">
        <v>622</v>
      </c>
      <c r="B493" s="11">
        <v>45546.0</v>
      </c>
      <c r="C493" s="10" t="s">
        <v>212</v>
      </c>
      <c r="D493" s="10" t="s">
        <v>159</v>
      </c>
      <c r="E493" s="10" t="s">
        <v>77</v>
      </c>
      <c r="F493" s="10" t="s">
        <v>28</v>
      </c>
      <c r="G493" s="10">
        <v>23.0</v>
      </c>
      <c r="H493" s="12">
        <v>18.82</v>
      </c>
      <c r="I493" s="12">
        <v>432.86</v>
      </c>
      <c r="J493" s="10" t="s">
        <v>27</v>
      </c>
      <c r="K493" s="10" t="str">
        <f t="shared" si="1"/>
        <v>Alex</v>
      </c>
      <c r="M493" s="13">
        <f t="shared" si="2"/>
        <v>22.2076</v>
      </c>
      <c r="N493" s="13">
        <f t="shared" si="3"/>
        <v>21.643</v>
      </c>
      <c r="O493" s="8" t="str">
        <f t="shared" si="4"/>
        <v>Pass</v>
      </c>
      <c r="P493" s="8" t="str">
        <f t="shared" si="5"/>
        <v>Sep</v>
      </c>
    </row>
    <row r="494" ht="14.25" customHeight="1">
      <c r="A494" s="10" t="s">
        <v>623</v>
      </c>
      <c r="B494" s="11">
        <v>45635.0</v>
      </c>
      <c r="C494" s="10" t="s">
        <v>131</v>
      </c>
      <c r="D494" s="10" t="s">
        <v>229</v>
      </c>
      <c r="E494" s="10" t="s">
        <v>77</v>
      </c>
      <c r="F494" s="10" t="s">
        <v>21</v>
      </c>
      <c r="G494" s="10">
        <v>26.0</v>
      </c>
      <c r="H494" s="12">
        <v>16.57</v>
      </c>
      <c r="I494" s="12">
        <v>430.82</v>
      </c>
      <c r="J494" s="10" t="s">
        <v>27</v>
      </c>
      <c r="K494" s="10" t="str">
        <f t="shared" si="1"/>
        <v>Alex</v>
      </c>
      <c r="M494" s="13">
        <f t="shared" si="2"/>
        <v>19.5526</v>
      </c>
      <c r="N494" s="13">
        <f t="shared" si="3"/>
        <v>21.541</v>
      </c>
      <c r="O494" s="8" t="str">
        <f t="shared" si="4"/>
        <v>Pass</v>
      </c>
      <c r="P494" s="8" t="str">
        <f t="shared" si="5"/>
        <v>Dec</v>
      </c>
    </row>
    <row r="495" ht="14.25" customHeight="1">
      <c r="A495" s="10" t="s">
        <v>624</v>
      </c>
      <c r="B495" s="11">
        <v>45497.0</v>
      </c>
      <c r="C495" s="10" t="s">
        <v>212</v>
      </c>
      <c r="D495" s="10" t="s">
        <v>51</v>
      </c>
      <c r="E495" s="10" t="s">
        <v>77</v>
      </c>
      <c r="F495" s="10" t="s">
        <v>23</v>
      </c>
      <c r="G495" s="10">
        <v>18.0</v>
      </c>
      <c r="H495" s="12">
        <v>20.8</v>
      </c>
      <c r="I495" s="12">
        <v>374.4</v>
      </c>
      <c r="J495" s="10" t="s">
        <v>22</v>
      </c>
      <c r="K495" s="10" t="str">
        <f t="shared" si="1"/>
        <v>Tom</v>
      </c>
      <c r="M495" s="13">
        <f t="shared" si="2"/>
        <v>24.544</v>
      </c>
      <c r="N495" s="13">
        <f t="shared" si="3"/>
        <v>18.72</v>
      </c>
      <c r="O495" s="8" t="str">
        <f t="shared" si="4"/>
        <v>Pass</v>
      </c>
      <c r="P495" s="8" t="str">
        <f t="shared" si="5"/>
        <v>Jul</v>
      </c>
    </row>
    <row r="496" ht="14.25" customHeight="1">
      <c r="A496" s="10" t="s">
        <v>625</v>
      </c>
      <c r="B496" s="11">
        <v>45629.0</v>
      </c>
      <c r="C496" s="10" t="s">
        <v>47</v>
      </c>
      <c r="D496" s="10" t="s">
        <v>132</v>
      </c>
      <c r="E496" s="10" t="s">
        <v>77</v>
      </c>
      <c r="F496" s="10" t="s">
        <v>21</v>
      </c>
      <c r="G496" s="10">
        <v>8.0</v>
      </c>
      <c r="H496" s="12">
        <v>46.38</v>
      </c>
      <c r="I496" s="12">
        <v>371.04</v>
      </c>
      <c r="J496" s="10" t="s">
        <v>27</v>
      </c>
      <c r="K496" s="10" t="str">
        <f t="shared" si="1"/>
        <v>Alex</v>
      </c>
      <c r="M496" s="13">
        <f t="shared" si="2"/>
        <v>54.7284</v>
      </c>
      <c r="N496" s="13">
        <f t="shared" si="3"/>
        <v>18.552</v>
      </c>
      <c r="O496" s="8" t="str">
        <f t="shared" si="4"/>
        <v>Fail</v>
      </c>
      <c r="P496" s="8" t="str">
        <f t="shared" si="5"/>
        <v>Dec</v>
      </c>
    </row>
    <row r="497" ht="14.25" customHeight="1">
      <c r="A497" s="10" t="s">
        <v>626</v>
      </c>
      <c r="B497" s="11">
        <v>45482.0</v>
      </c>
      <c r="C497" s="10" t="s">
        <v>79</v>
      </c>
      <c r="D497" s="10" t="s">
        <v>134</v>
      </c>
      <c r="E497" s="10" t="s">
        <v>77</v>
      </c>
      <c r="F497" s="10" t="s">
        <v>28</v>
      </c>
      <c r="G497" s="10">
        <v>1.0</v>
      </c>
      <c r="H497" s="12">
        <v>275.85</v>
      </c>
      <c r="I497" s="12">
        <v>275.85</v>
      </c>
      <c r="J497" s="10" t="s">
        <v>57</v>
      </c>
      <c r="K497" s="10" t="str">
        <f t="shared" si="1"/>
        <v>Maria</v>
      </c>
      <c r="M497" s="13">
        <f t="shared" si="2"/>
        <v>325.503</v>
      </c>
      <c r="N497" s="13">
        <f t="shared" si="3"/>
        <v>13.7925</v>
      </c>
      <c r="O497" s="8" t="str">
        <f t="shared" si="4"/>
        <v>Fail</v>
      </c>
      <c r="P497" s="8" t="str">
        <f t="shared" si="5"/>
        <v>Jul</v>
      </c>
    </row>
    <row r="498" ht="14.25" customHeight="1">
      <c r="A498" s="10" t="s">
        <v>627</v>
      </c>
      <c r="B498" s="11">
        <v>45412.0</v>
      </c>
      <c r="C498" s="10" t="s">
        <v>121</v>
      </c>
      <c r="D498" s="10" t="s">
        <v>59</v>
      </c>
      <c r="E498" s="10" t="s">
        <v>77</v>
      </c>
      <c r="F498" s="10" t="s">
        <v>21</v>
      </c>
      <c r="G498" s="10">
        <v>4.0</v>
      </c>
      <c r="H498" s="12">
        <v>52.72</v>
      </c>
      <c r="I498" s="12">
        <v>210.88</v>
      </c>
      <c r="J498" s="10" t="s">
        <v>27</v>
      </c>
      <c r="K498" s="10" t="str">
        <f t="shared" si="1"/>
        <v>Alex</v>
      </c>
      <c r="M498" s="13">
        <f t="shared" si="2"/>
        <v>62.2096</v>
      </c>
      <c r="N498" s="13">
        <f t="shared" si="3"/>
        <v>10.544</v>
      </c>
      <c r="O498" s="8" t="str">
        <f t="shared" si="4"/>
        <v>Fail</v>
      </c>
      <c r="P498" s="8" t="str">
        <f t="shared" si="5"/>
        <v>Apr</v>
      </c>
    </row>
    <row r="499" ht="14.25" customHeight="1">
      <c r="A499" s="10" t="s">
        <v>628</v>
      </c>
      <c r="B499" s="11">
        <v>45461.0</v>
      </c>
      <c r="C499" s="10" t="s">
        <v>188</v>
      </c>
      <c r="D499" s="10" t="s">
        <v>137</v>
      </c>
      <c r="E499" s="10" t="s">
        <v>77</v>
      </c>
      <c r="F499" s="10" t="s">
        <v>32</v>
      </c>
      <c r="G499" s="10">
        <v>1.0</v>
      </c>
      <c r="H499" s="12">
        <v>195.72</v>
      </c>
      <c r="I499" s="12">
        <v>195.72</v>
      </c>
      <c r="J499" s="10" t="s">
        <v>55</v>
      </c>
      <c r="K499" s="10" t="str">
        <f t="shared" si="1"/>
        <v>Sara</v>
      </c>
      <c r="M499" s="13">
        <f t="shared" si="2"/>
        <v>230.9496</v>
      </c>
      <c r="N499" s="13">
        <f t="shared" si="3"/>
        <v>9.786</v>
      </c>
      <c r="O499" s="8" t="str">
        <f t="shared" si="4"/>
        <v>Fail</v>
      </c>
      <c r="P499" s="8" t="str">
        <f t="shared" si="5"/>
        <v>Jun</v>
      </c>
    </row>
    <row r="500" ht="14.25" customHeight="1">
      <c r="A500" s="10" t="s">
        <v>629</v>
      </c>
      <c r="B500" s="11">
        <v>45344.0</v>
      </c>
      <c r="C500" s="10" t="s">
        <v>236</v>
      </c>
      <c r="D500" s="10" t="s">
        <v>45</v>
      </c>
      <c r="E500" s="10" t="s">
        <v>77</v>
      </c>
      <c r="F500" s="10" t="s">
        <v>28</v>
      </c>
      <c r="G500" s="10">
        <v>19.0</v>
      </c>
      <c r="H500" s="12">
        <v>10.09</v>
      </c>
      <c r="I500" s="12">
        <v>191.71</v>
      </c>
      <c r="J500" s="10" t="s">
        <v>42</v>
      </c>
      <c r="K500" s="10" t="str">
        <f t="shared" si="1"/>
        <v>John</v>
      </c>
      <c r="M500" s="13">
        <f t="shared" si="2"/>
        <v>11.9062</v>
      </c>
      <c r="N500" s="13">
        <f t="shared" si="3"/>
        <v>9.5855</v>
      </c>
      <c r="O500" s="8" t="str">
        <f t="shared" si="4"/>
        <v>Pass</v>
      </c>
      <c r="P500" s="8" t="str">
        <f t="shared" si="5"/>
        <v>Feb</v>
      </c>
    </row>
    <row r="501" ht="14.25" customHeight="1">
      <c r="A501" s="10" t="s">
        <v>630</v>
      </c>
      <c r="B501" s="11">
        <v>45436.0</v>
      </c>
      <c r="C501" s="10" t="s">
        <v>126</v>
      </c>
      <c r="D501" s="10" t="s">
        <v>159</v>
      </c>
      <c r="E501" s="10" t="s">
        <v>77</v>
      </c>
      <c r="F501" s="10" t="s">
        <v>28</v>
      </c>
      <c r="G501" s="10">
        <v>3.0</v>
      </c>
      <c r="H501" s="12">
        <v>61.58</v>
      </c>
      <c r="I501" s="12">
        <v>184.74</v>
      </c>
      <c r="J501" s="10" t="s">
        <v>57</v>
      </c>
      <c r="K501" s="10" t="str">
        <f t="shared" si="1"/>
        <v>Maria</v>
      </c>
      <c r="M501" s="13">
        <f t="shared" si="2"/>
        <v>72.6644</v>
      </c>
      <c r="N501" s="13">
        <f t="shared" si="3"/>
        <v>9.237</v>
      </c>
      <c r="O501" s="8" t="str">
        <f t="shared" si="4"/>
        <v>Fail</v>
      </c>
      <c r="P501" s="8" t="str">
        <f t="shared" si="5"/>
        <v>May</v>
      </c>
    </row>
    <row r="502" ht="14.25" customHeight="1">
      <c r="H502" s="13"/>
      <c r="I502" s="13"/>
    </row>
    <row r="503" ht="14.25" customHeight="1">
      <c r="H503" s="13"/>
      <c r="I503" s="13"/>
    </row>
    <row r="504" ht="14.25" customHeight="1">
      <c r="H504" s="13"/>
      <c r="I504" s="13"/>
    </row>
    <row r="505" ht="14.25" customHeight="1">
      <c r="H505" s="13"/>
      <c r="I505" s="13"/>
    </row>
    <row r="506" ht="14.25" customHeight="1">
      <c r="H506" s="13"/>
      <c r="I506" s="13"/>
    </row>
    <row r="507" ht="14.25" customHeight="1">
      <c r="H507" s="13"/>
      <c r="I507" s="13"/>
    </row>
    <row r="508" ht="14.25" customHeight="1">
      <c r="H508" s="13"/>
      <c r="I508" s="13"/>
    </row>
    <row r="509" ht="14.25" customHeight="1">
      <c r="H509" s="13"/>
      <c r="I509" s="13"/>
    </row>
    <row r="510" ht="14.25" customHeight="1">
      <c r="H510" s="13"/>
      <c r="I510" s="13"/>
    </row>
    <row r="511" ht="14.25" customHeight="1">
      <c r="H511" s="13"/>
      <c r="I511" s="13"/>
    </row>
    <row r="512" ht="14.25" customHeight="1">
      <c r="H512" s="13"/>
      <c r="I512" s="13"/>
    </row>
    <row r="513" ht="14.25" customHeight="1">
      <c r="H513" s="13"/>
      <c r="I513" s="13"/>
    </row>
    <row r="514" ht="14.25" customHeight="1">
      <c r="H514" s="13"/>
      <c r="I514" s="13"/>
    </row>
    <row r="515" ht="14.25" customHeight="1">
      <c r="H515" s="13"/>
      <c r="I515" s="13"/>
    </row>
    <row r="516" ht="14.25" customHeight="1">
      <c r="H516" s="13"/>
      <c r="I516" s="13"/>
    </row>
    <row r="517" ht="14.25" customHeight="1">
      <c r="H517" s="13"/>
      <c r="I517" s="13"/>
    </row>
    <row r="518" ht="14.25" customHeight="1">
      <c r="H518" s="13"/>
      <c r="I518" s="13"/>
    </row>
    <row r="519" ht="14.25" customHeight="1">
      <c r="H519" s="13"/>
      <c r="I519" s="13"/>
    </row>
    <row r="520" ht="14.25" customHeight="1">
      <c r="H520" s="13"/>
      <c r="I520" s="13"/>
    </row>
    <row r="521" ht="14.25" customHeight="1">
      <c r="H521" s="13"/>
      <c r="I521" s="13"/>
    </row>
    <row r="522" ht="14.25" customHeight="1">
      <c r="H522" s="13"/>
      <c r="I522" s="13"/>
    </row>
    <row r="523" ht="14.25" customHeight="1">
      <c r="H523" s="13"/>
      <c r="I523" s="13"/>
    </row>
    <row r="524" ht="14.25" customHeight="1">
      <c r="H524" s="13"/>
      <c r="I524" s="13"/>
    </row>
    <row r="525" ht="14.25" customHeight="1">
      <c r="H525" s="13"/>
      <c r="I525" s="13"/>
    </row>
    <row r="526" ht="14.25" customHeight="1">
      <c r="H526" s="13"/>
      <c r="I526" s="13"/>
    </row>
    <row r="527" ht="14.25" customHeight="1">
      <c r="H527" s="13"/>
      <c r="I527" s="13"/>
    </row>
    <row r="528" ht="14.25" customHeight="1">
      <c r="H528" s="13"/>
      <c r="I528" s="13"/>
    </row>
    <row r="529" ht="14.25" customHeight="1">
      <c r="H529" s="13"/>
      <c r="I529" s="13"/>
    </row>
    <row r="530" ht="14.25" customHeight="1">
      <c r="H530" s="13"/>
      <c r="I530" s="13"/>
    </row>
    <row r="531" ht="14.25" customHeight="1">
      <c r="H531" s="13"/>
      <c r="I531" s="13"/>
    </row>
    <row r="532" ht="14.25" customHeight="1">
      <c r="H532" s="13"/>
      <c r="I532" s="13"/>
    </row>
    <row r="533" ht="14.25" customHeight="1">
      <c r="H533" s="13"/>
      <c r="I533" s="13"/>
    </row>
    <row r="534" ht="14.25" customHeight="1">
      <c r="H534" s="13"/>
      <c r="I534" s="13"/>
    </row>
    <row r="535" ht="14.25" customHeight="1">
      <c r="H535" s="13"/>
      <c r="I535" s="13"/>
    </row>
    <row r="536" ht="14.25" customHeight="1">
      <c r="H536" s="13"/>
      <c r="I536" s="13"/>
    </row>
    <row r="537" ht="14.25" customHeight="1">
      <c r="H537" s="13"/>
      <c r="I537" s="13"/>
    </row>
    <row r="538" ht="14.25" customHeight="1">
      <c r="H538" s="13"/>
      <c r="I538" s="13"/>
    </row>
    <row r="539" ht="14.25" customHeight="1">
      <c r="H539" s="13"/>
      <c r="I539" s="13"/>
    </row>
    <row r="540" ht="14.25" customHeight="1">
      <c r="H540" s="13"/>
      <c r="I540" s="13"/>
    </row>
    <row r="541" ht="14.25" customHeight="1">
      <c r="H541" s="13"/>
      <c r="I541" s="13"/>
    </row>
    <row r="542" ht="14.25" customHeight="1">
      <c r="H542" s="13"/>
      <c r="I542" s="13"/>
    </row>
    <row r="543" ht="14.25" customHeight="1">
      <c r="H543" s="13"/>
      <c r="I543" s="13"/>
    </row>
    <row r="544" ht="14.25" customHeight="1">
      <c r="H544" s="13"/>
      <c r="I544" s="13"/>
    </row>
    <row r="545" ht="14.25" customHeight="1">
      <c r="H545" s="13"/>
      <c r="I545" s="13"/>
    </row>
    <row r="546" ht="14.25" customHeight="1">
      <c r="H546" s="13"/>
      <c r="I546" s="13"/>
    </row>
    <row r="547" ht="14.25" customHeight="1">
      <c r="H547" s="13"/>
      <c r="I547" s="13"/>
    </row>
    <row r="548" ht="14.25" customHeight="1">
      <c r="H548" s="13"/>
      <c r="I548" s="13"/>
    </row>
    <row r="549" ht="14.25" customHeight="1">
      <c r="H549" s="13"/>
      <c r="I549" s="13"/>
    </row>
    <row r="550" ht="14.25" customHeight="1">
      <c r="H550" s="13"/>
      <c r="I550" s="13"/>
    </row>
    <row r="551" ht="14.25" customHeight="1">
      <c r="H551" s="13"/>
      <c r="I551" s="13"/>
    </row>
    <row r="552" ht="14.25" customHeight="1">
      <c r="H552" s="13"/>
      <c r="I552" s="13"/>
    </row>
    <row r="553" ht="14.25" customHeight="1">
      <c r="H553" s="13"/>
      <c r="I553" s="13"/>
    </row>
    <row r="554" ht="14.25" customHeight="1">
      <c r="H554" s="13"/>
      <c r="I554" s="13"/>
    </row>
    <row r="555" ht="14.25" customHeight="1">
      <c r="H555" s="13"/>
      <c r="I555" s="13"/>
    </row>
    <row r="556" ht="14.25" customHeight="1">
      <c r="H556" s="13"/>
      <c r="I556" s="13"/>
    </row>
    <row r="557" ht="14.25" customHeight="1">
      <c r="H557" s="13"/>
      <c r="I557" s="13"/>
    </row>
    <row r="558" ht="14.25" customHeight="1">
      <c r="H558" s="13"/>
      <c r="I558" s="13"/>
    </row>
    <row r="559" ht="14.25" customHeight="1">
      <c r="H559" s="13"/>
      <c r="I559" s="13"/>
    </row>
    <row r="560" ht="14.25" customHeight="1">
      <c r="H560" s="13"/>
      <c r="I560" s="13"/>
    </row>
    <row r="561" ht="14.25" customHeight="1">
      <c r="H561" s="13"/>
      <c r="I561" s="13"/>
    </row>
    <row r="562" ht="14.25" customHeight="1">
      <c r="H562" s="13"/>
      <c r="I562" s="13"/>
    </row>
    <row r="563" ht="14.25" customHeight="1">
      <c r="H563" s="13"/>
      <c r="I563" s="13"/>
    </row>
    <row r="564" ht="14.25" customHeight="1">
      <c r="H564" s="13"/>
      <c r="I564" s="13"/>
    </row>
    <row r="565" ht="14.25" customHeight="1">
      <c r="H565" s="13"/>
      <c r="I565" s="13"/>
    </row>
    <row r="566" ht="14.25" customHeight="1">
      <c r="H566" s="13"/>
      <c r="I566" s="13"/>
    </row>
    <row r="567" ht="14.25" customHeight="1">
      <c r="H567" s="13"/>
      <c r="I567" s="13"/>
    </row>
    <row r="568" ht="14.25" customHeight="1">
      <c r="H568" s="13"/>
      <c r="I568" s="13"/>
    </row>
    <row r="569" ht="14.25" customHeight="1">
      <c r="H569" s="13"/>
      <c r="I569" s="13"/>
    </row>
    <row r="570" ht="14.25" customHeight="1">
      <c r="H570" s="13"/>
      <c r="I570" s="13"/>
    </row>
    <row r="571" ht="14.25" customHeight="1">
      <c r="H571" s="13"/>
      <c r="I571" s="13"/>
    </row>
    <row r="572" ht="14.25" customHeight="1">
      <c r="H572" s="13"/>
      <c r="I572" s="13"/>
    </row>
    <row r="573" ht="14.25" customHeight="1">
      <c r="H573" s="13"/>
      <c r="I573" s="13"/>
    </row>
    <row r="574" ht="14.25" customHeight="1">
      <c r="H574" s="13"/>
      <c r="I574" s="13"/>
    </row>
    <row r="575" ht="14.25" customHeight="1">
      <c r="H575" s="13"/>
      <c r="I575" s="13"/>
    </row>
    <row r="576" ht="14.25" customHeight="1">
      <c r="H576" s="13"/>
      <c r="I576" s="13"/>
    </row>
    <row r="577" ht="14.25" customHeight="1">
      <c r="H577" s="13"/>
      <c r="I577" s="13"/>
    </row>
    <row r="578" ht="14.25" customHeight="1">
      <c r="H578" s="13"/>
      <c r="I578" s="13"/>
    </row>
    <row r="579" ht="14.25" customHeight="1">
      <c r="H579" s="13"/>
      <c r="I579" s="13"/>
    </row>
    <row r="580" ht="14.25" customHeight="1">
      <c r="H580" s="13"/>
      <c r="I580" s="13"/>
    </row>
    <row r="581" ht="14.25" customHeight="1">
      <c r="H581" s="13"/>
      <c r="I581" s="13"/>
    </row>
    <row r="582" ht="14.25" customHeight="1">
      <c r="H582" s="13"/>
      <c r="I582" s="13"/>
    </row>
    <row r="583" ht="14.25" customHeight="1">
      <c r="H583" s="13"/>
      <c r="I583" s="13"/>
    </row>
    <row r="584" ht="14.25" customHeight="1">
      <c r="H584" s="13"/>
      <c r="I584" s="13"/>
    </row>
    <row r="585" ht="14.25" customHeight="1">
      <c r="H585" s="13"/>
      <c r="I585" s="13"/>
    </row>
    <row r="586" ht="14.25" customHeight="1">
      <c r="H586" s="13"/>
      <c r="I586" s="13"/>
    </row>
    <row r="587" ht="14.25" customHeight="1">
      <c r="H587" s="13"/>
      <c r="I587" s="13"/>
    </row>
    <row r="588" ht="14.25" customHeight="1">
      <c r="H588" s="13"/>
      <c r="I588" s="13"/>
    </row>
    <row r="589" ht="14.25" customHeight="1">
      <c r="H589" s="13"/>
      <c r="I589" s="13"/>
    </row>
    <row r="590" ht="14.25" customHeight="1">
      <c r="H590" s="13"/>
      <c r="I590" s="13"/>
    </row>
    <row r="591" ht="14.25" customHeight="1">
      <c r="H591" s="13"/>
      <c r="I591" s="13"/>
    </row>
    <row r="592" ht="14.25" customHeight="1">
      <c r="H592" s="13"/>
      <c r="I592" s="13"/>
    </row>
    <row r="593" ht="14.25" customHeight="1">
      <c r="H593" s="13"/>
      <c r="I593" s="13"/>
    </row>
    <row r="594" ht="14.25" customHeight="1">
      <c r="H594" s="13"/>
      <c r="I594" s="13"/>
    </row>
    <row r="595" ht="14.25" customHeight="1">
      <c r="H595" s="13"/>
      <c r="I595" s="13"/>
    </row>
    <row r="596" ht="14.25" customHeight="1">
      <c r="H596" s="13"/>
      <c r="I596" s="13"/>
    </row>
    <row r="597" ht="14.25" customHeight="1">
      <c r="H597" s="13"/>
      <c r="I597" s="13"/>
    </row>
    <row r="598" ht="14.25" customHeight="1">
      <c r="H598" s="13"/>
      <c r="I598" s="13"/>
    </row>
    <row r="599" ht="14.25" customHeight="1">
      <c r="H599" s="13"/>
      <c r="I599" s="13"/>
    </row>
    <row r="600" ht="14.25" customHeight="1">
      <c r="H600" s="13"/>
      <c r="I600" s="13"/>
    </row>
    <row r="601" ht="14.25" customHeight="1">
      <c r="H601" s="13"/>
      <c r="I601" s="13"/>
    </row>
    <row r="602" ht="14.25" customHeight="1">
      <c r="H602" s="13"/>
      <c r="I602" s="13"/>
    </row>
    <row r="603" ht="14.25" customHeight="1">
      <c r="H603" s="13"/>
      <c r="I603" s="13"/>
    </row>
    <row r="604" ht="14.25" customHeight="1">
      <c r="H604" s="13"/>
      <c r="I604" s="13"/>
    </row>
    <row r="605" ht="14.25" customHeight="1">
      <c r="H605" s="13"/>
      <c r="I605" s="13"/>
    </row>
    <row r="606" ht="14.25" customHeight="1">
      <c r="H606" s="13"/>
      <c r="I606" s="13"/>
    </row>
    <row r="607" ht="14.25" customHeight="1">
      <c r="H607" s="13"/>
      <c r="I607" s="13"/>
    </row>
    <row r="608" ht="14.25" customHeight="1">
      <c r="H608" s="13"/>
      <c r="I608" s="13"/>
    </row>
    <row r="609" ht="14.25" customHeight="1">
      <c r="H609" s="13"/>
      <c r="I609" s="13"/>
    </row>
    <row r="610" ht="14.25" customHeight="1">
      <c r="H610" s="13"/>
      <c r="I610" s="13"/>
    </row>
    <row r="611" ht="14.25" customHeight="1">
      <c r="H611" s="13"/>
      <c r="I611" s="13"/>
    </row>
    <row r="612" ht="14.25" customHeight="1">
      <c r="H612" s="13"/>
      <c r="I612" s="13"/>
    </row>
    <row r="613" ht="14.25" customHeight="1">
      <c r="H613" s="13"/>
      <c r="I613" s="13"/>
    </row>
    <row r="614" ht="14.25" customHeight="1">
      <c r="H614" s="13"/>
      <c r="I614" s="13"/>
    </row>
    <row r="615" ht="14.25" customHeight="1">
      <c r="H615" s="13"/>
      <c r="I615" s="13"/>
    </row>
    <row r="616" ht="14.25" customHeight="1">
      <c r="H616" s="13"/>
      <c r="I616" s="13"/>
    </row>
    <row r="617" ht="14.25" customHeight="1">
      <c r="H617" s="13"/>
      <c r="I617" s="13"/>
    </row>
    <row r="618" ht="14.25" customHeight="1">
      <c r="H618" s="13"/>
      <c r="I618" s="13"/>
    </row>
    <row r="619" ht="14.25" customHeight="1">
      <c r="H619" s="13"/>
      <c r="I619" s="13"/>
    </row>
    <row r="620" ht="14.25" customHeight="1">
      <c r="H620" s="13"/>
      <c r="I620" s="13"/>
    </row>
    <row r="621" ht="14.25" customHeight="1">
      <c r="H621" s="13"/>
      <c r="I621" s="13"/>
    </row>
    <row r="622" ht="14.25" customHeight="1">
      <c r="H622" s="13"/>
      <c r="I622" s="13"/>
    </row>
    <row r="623" ht="14.25" customHeight="1">
      <c r="H623" s="13"/>
      <c r="I623" s="13"/>
    </row>
    <row r="624" ht="14.25" customHeight="1">
      <c r="H624" s="13"/>
      <c r="I624" s="13"/>
    </row>
    <row r="625" ht="14.25" customHeight="1">
      <c r="H625" s="13"/>
      <c r="I625" s="13"/>
    </row>
    <row r="626" ht="14.25" customHeight="1">
      <c r="H626" s="13"/>
      <c r="I626" s="13"/>
    </row>
    <row r="627" ht="14.25" customHeight="1">
      <c r="H627" s="13"/>
      <c r="I627" s="13"/>
    </row>
    <row r="628" ht="14.25" customHeight="1">
      <c r="H628" s="13"/>
      <c r="I628" s="13"/>
    </row>
    <row r="629" ht="14.25" customHeight="1">
      <c r="H629" s="13"/>
      <c r="I629" s="13"/>
    </row>
    <row r="630" ht="14.25" customHeight="1">
      <c r="H630" s="13"/>
      <c r="I630" s="13"/>
    </row>
    <row r="631" ht="14.25" customHeight="1">
      <c r="H631" s="13"/>
      <c r="I631" s="13"/>
    </row>
    <row r="632" ht="14.25" customHeight="1">
      <c r="H632" s="13"/>
      <c r="I632" s="13"/>
    </row>
    <row r="633" ht="14.25" customHeight="1">
      <c r="H633" s="13"/>
      <c r="I633" s="13"/>
    </row>
    <row r="634" ht="14.25" customHeight="1">
      <c r="H634" s="13"/>
      <c r="I634" s="13"/>
    </row>
    <row r="635" ht="14.25" customHeight="1">
      <c r="H635" s="13"/>
      <c r="I635" s="13"/>
    </row>
    <row r="636" ht="14.25" customHeight="1">
      <c r="H636" s="13"/>
      <c r="I636" s="13"/>
    </row>
    <row r="637" ht="14.25" customHeight="1">
      <c r="H637" s="13"/>
      <c r="I637" s="13"/>
    </row>
    <row r="638" ht="14.25" customHeight="1">
      <c r="H638" s="13"/>
      <c r="I638" s="13"/>
    </row>
    <row r="639" ht="14.25" customHeight="1">
      <c r="H639" s="13"/>
      <c r="I639" s="13"/>
    </row>
    <row r="640" ht="14.25" customHeight="1">
      <c r="H640" s="13"/>
      <c r="I640" s="13"/>
    </row>
    <row r="641" ht="14.25" customHeight="1">
      <c r="H641" s="13"/>
      <c r="I641" s="13"/>
    </row>
    <row r="642" ht="14.25" customHeight="1">
      <c r="H642" s="13"/>
      <c r="I642" s="13"/>
    </row>
    <row r="643" ht="14.25" customHeight="1">
      <c r="H643" s="13"/>
      <c r="I643" s="13"/>
    </row>
    <row r="644" ht="14.25" customHeight="1">
      <c r="H644" s="13"/>
      <c r="I644" s="13"/>
    </row>
    <row r="645" ht="14.25" customHeight="1">
      <c r="H645" s="13"/>
      <c r="I645" s="13"/>
    </row>
    <row r="646" ht="14.25" customHeight="1">
      <c r="H646" s="13"/>
      <c r="I646" s="13"/>
    </row>
    <row r="647" ht="14.25" customHeight="1">
      <c r="H647" s="13"/>
      <c r="I647" s="13"/>
    </row>
    <row r="648" ht="14.25" customHeight="1">
      <c r="H648" s="13"/>
      <c r="I648" s="13"/>
    </row>
    <row r="649" ht="14.25" customHeight="1">
      <c r="H649" s="13"/>
      <c r="I649" s="13"/>
    </row>
    <row r="650" ht="14.25" customHeight="1">
      <c r="H650" s="13"/>
      <c r="I650" s="13"/>
    </row>
    <row r="651" ht="14.25" customHeight="1">
      <c r="H651" s="13"/>
      <c r="I651" s="13"/>
    </row>
    <row r="652" ht="14.25" customHeight="1">
      <c r="H652" s="13"/>
      <c r="I652" s="13"/>
    </row>
    <row r="653" ht="14.25" customHeight="1">
      <c r="H653" s="13"/>
      <c r="I653" s="13"/>
    </row>
    <row r="654" ht="14.25" customHeight="1">
      <c r="H654" s="13"/>
      <c r="I654" s="13"/>
    </row>
    <row r="655" ht="14.25" customHeight="1">
      <c r="H655" s="13"/>
      <c r="I655" s="13"/>
    </row>
    <row r="656" ht="14.25" customHeight="1">
      <c r="H656" s="13"/>
      <c r="I656" s="13"/>
    </row>
    <row r="657" ht="14.25" customHeight="1">
      <c r="H657" s="13"/>
      <c r="I657" s="13"/>
    </row>
    <row r="658" ht="14.25" customHeight="1">
      <c r="H658" s="13"/>
      <c r="I658" s="13"/>
    </row>
    <row r="659" ht="14.25" customHeight="1">
      <c r="H659" s="13"/>
      <c r="I659" s="13"/>
    </row>
    <row r="660" ht="14.25" customHeight="1">
      <c r="H660" s="13"/>
      <c r="I660" s="13"/>
    </row>
    <row r="661" ht="14.25" customHeight="1">
      <c r="H661" s="13"/>
      <c r="I661" s="13"/>
    </row>
    <row r="662" ht="14.25" customHeight="1">
      <c r="H662" s="13"/>
      <c r="I662" s="13"/>
    </row>
    <row r="663" ht="14.25" customHeight="1">
      <c r="H663" s="13"/>
      <c r="I663" s="13"/>
    </row>
    <row r="664" ht="14.25" customHeight="1">
      <c r="H664" s="13"/>
      <c r="I664" s="13"/>
    </row>
    <row r="665" ht="14.25" customHeight="1">
      <c r="H665" s="13"/>
      <c r="I665" s="13"/>
    </row>
    <row r="666" ht="14.25" customHeight="1">
      <c r="H666" s="13"/>
      <c r="I666" s="13"/>
    </row>
    <row r="667" ht="14.25" customHeight="1">
      <c r="H667" s="13"/>
      <c r="I667" s="13"/>
    </row>
    <row r="668" ht="14.25" customHeight="1">
      <c r="H668" s="13"/>
      <c r="I668" s="13"/>
    </row>
    <row r="669" ht="14.25" customHeight="1">
      <c r="H669" s="13"/>
      <c r="I669" s="13"/>
    </row>
    <row r="670" ht="14.25" customHeight="1">
      <c r="H670" s="13"/>
      <c r="I670" s="13"/>
    </row>
    <row r="671" ht="14.25" customHeight="1">
      <c r="H671" s="13"/>
      <c r="I671" s="13"/>
    </row>
    <row r="672" ht="14.25" customHeight="1">
      <c r="H672" s="13"/>
      <c r="I672" s="13"/>
    </row>
    <row r="673" ht="14.25" customHeight="1">
      <c r="H673" s="13"/>
      <c r="I673" s="13"/>
    </row>
    <row r="674" ht="14.25" customHeight="1">
      <c r="H674" s="13"/>
      <c r="I674" s="13"/>
    </row>
    <row r="675" ht="14.25" customHeight="1">
      <c r="H675" s="13"/>
      <c r="I675" s="13"/>
    </row>
    <row r="676" ht="14.25" customHeight="1">
      <c r="H676" s="13"/>
      <c r="I676" s="13"/>
    </row>
    <row r="677" ht="14.25" customHeight="1">
      <c r="H677" s="13"/>
      <c r="I677" s="13"/>
    </row>
    <row r="678" ht="14.25" customHeight="1">
      <c r="H678" s="13"/>
      <c r="I678" s="13"/>
    </row>
    <row r="679" ht="14.25" customHeight="1">
      <c r="H679" s="13"/>
      <c r="I679" s="13"/>
    </row>
    <row r="680" ht="14.25" customHeight="1">
      <c r="H680" s="13"/>
      <c r="I680" s="13"/>
    </row>
    <row r="681" ht="14.25" customHeight="1">
      <c r="H681" s="13"/>
      <c r="I681" s="13"/>
    </row>
    <row r="682" ht="14.25" customHeight="1">
      <c r="H682" s="13"/>
      <c r="I682" s="13"/>
    </row>
    <row r="683" ht="14.25" customHeight="1">
      <c r="H683" s="13"/>
      <c r="I683" s="13"/>
    </row>
    <row r="684" ht="14.25" customHeight="1">
      <c r="H684" s="13"/>
      <c r="I684" s="13"/>
    </row>
    <row r="685" ht="14.25" customHeight="1">
      <c r="H685" s="13"/>
      <c r="I685" s="13"/>
    </row>
    <row r="686" ht="14.25" customHeight="1">
      <c r="H686" s="13"/>
      <c r="I686" s="13"/>
    </row>
    <row r="687" ht="14.25" customHeight="1">
      <c r="H687" s="13"/>
      <c r="I687" s="13"/>
    </row>
    <row r="688" ht="14.25" customHeight="1">
      <c r="H688" s="13"/>
      <c r="I688" s="13"/>
    </row>
    <row r="689" ht="14.25" customHeight="1">
      <c r="H689" s="13"/>
      <c r="I689" s="13"/>
    </row>
    <row r="690" ht="14.25" customHeight="1">
      <c r="H690" s="13"/>
      <c r="I690" s="13"/>
    </row>
    <row r="691" ht="14.25" customHeight="1">
      <c r="H691" s="13"/>
      <c r="I691" s="13"/>
    </row>
    <row r="692" ht="14.25" customHeight="1">
      <c r="H692" s="13"/>
      <c r="I692" s="13"/>
    </row>
    <row r="693" ht="14.25" customHeight="1">
      <c r="H693" s="13"/>
      <c r="I693" s="13"/>
    </row>
    <row r="694" ht="14.25" customHeight="1">
      <c r="H694" s="13"/>
      <c r="I694" s="13"/>
    </row>
    <row r="695" ht="14.25" customHeight="1">
      <c r="H695" s="13"/>
      <c r="I695" s="13"/>
    </row>
    <row r="696" ht="14.25" customHeight="1">
      <c r="H696" s="13"/>
      <c r="I696" s="13"/>
    </row>
    <row r="697" ht="14.25" customHeight="1">
      <c r="H697" s="13"/>
      <c r="I697" s="13"/>
    </row>
    <row r="698" ht="14.25" customHeight="1">
      <c r="H698" s="13"/>
      <c r="I698" s="13"/>
    </row>
    <row r="699" ht="14.25" customHeight="1">
      <c r="H699" s="13"/>
      <c r="I699" s="13"/>
    </row>
    <row r="700" ht="14.25" customHeight="1">
      <c r="H700" s="13"/>
      <c r="I700" s="13"/>
    </row>
    <row r="701" ht="14.25" customHeight="1">
      <c r="H701" s="13"/>
      <c r="I701" s="13"/>
    </row>
    <row r="702" ht="14.25" customHeight="1">
      <c r="H702" s="13"/>
      <c r="I702" s="13"/>
    </row>
    <row r="703" ht="14.25" customHeight="1">
      <c r="H703" s="13"/>
      <c r="I703" s="13"/>
    </row>
    <row r="704" ht="14.25" customHeight="1">
      <c r="H704" s="13"/>
      <c r="I704" s="13"/>
    </row>
    <row r="705" ht="14.25" customHeight="1">
      <c r="H705" s="13"/>
      <c r="I705" s="13"/>
    </row>
    <row r="706" ht="14.25" customHeight="1">
      <c r="H706" s="13"/>
      <c r="I706" s="13"/>
    </row>
    <row r="707" ht="14.25" customHeight="1">
      <c r="H707" s="13"/>
      <c r="I707" s="13"/>
    </row>
    <row r="708" ht="14.25" customHeight="1">
      <c r="H708" s="13"/>
      <c r="I708" s="13"/>
    </row>
    <row r="709" ht="14.25" customHeight="1">
      <c r="H709" s="13"/>
      <c r="I709" s="13"/>
    </row>
    <row r="710" ht="14.25" customHeight="1">
      <c r="H710" s="13"/>
      <c r="I710" s="13"/>
    </row>
    <row r="711" ht="14.25" customHeight="1">
      <c r="H711" s="13"/>
      <c r="I711" s="13"/>
    </row>
    <row r="712" ht="14.25" customHeight="1">
      <c r="H712" s="13"/>
      <c r="I712" s="13"/>
    </row>
    <row r="713" ht="14.25" customHeight="1">
      <c r="H713" s="13"/>
      <c r="I713" s="13"/>
    </row>
    <row r="714" ht="14.25" customHeight="1">
      <c r="H714" s="13"/>
      <c r="I714" s="13"/>
    </row>
    <row r="715" ht="14.25" customHeight="1">
      <c r="H715" s="13"/>
      <c r="I715" s="13"/>
    </row>
    <row r="716" ht="14.25" customHeight="1">
      <c r="H716" s="13"/>
      <c r="I716" s="13"/>
    </row>
    <row r="717" ht="14.25" customHeight="1">
      <c r="H717" s="13"/>
      <c r="I717" s="13"/>
    </row>
    <row r="718" ht="14.25" customHeight="1">
      <c r="H718" s="13"/>
      <c r="I718" s="13"/>
    </row>
    <row r="719" ht="14.25" customHeight="1">
      <c r="H719" s="13"/>
      <c r="I719" s="13"/>
    </row>
    <row r="720" ht="14.25" customHeight="1">
      <c r="H720" s="13"/>
      <c r="I720" s="13"/>
    </row>
    <row r="721" ht="14.25" customHeight="1">
      <c r="H721" s="13"/>
      <c r="I721" s="13"/>
    </row>
    <row r="722" ht="14.25" customHeight="1">
      <c r="H722" s="13"/>
      <c r="I722" s="13"/>
    </row>
    <row r="723" ht="14.25" customHeight="1">
      <c r="H723" s="13"/>
      <c r="I723" s="13"/>
    </row>
    <row r="724" ht="14.25" customHeight="1">
      <c r="H724" s="13"/>
      <c r="I724" s="13"/>
    </row>
    <row r="725" ht="14.25" customHeight="1">
      <c r="H725" s="13"/>
      <c r="I725" s="13"/>
    </row>
    <row r="726" ht="14.25" customHeight="1">
      <c r="H726" s="13"/>
      <c r="I726" s="13"/>
    </row>
    <row r="727" ht="14.25" customHeight="1">
      <c r="H727" s="13"/>
      <c r="I727" s="13"/>
    </row>
    <row r="728" ht="14.25" customHeight="1">
      <c r="H728" s="13"/>
      <c r="I728" s="13"/>
    </row>
    <row r="729" ht="14.25" customHeight="1">
      <c r="H729" s="13"/>
      <c r="I729" s="13"/>
    </row>
    <row r="730" ht="14.25" customHeight="1">
      <c r="H730" s="13"/>
      <c r="I730" s="13"/>
    </row>
    <row r="731" ht="14.25" customHeight="1">
      <c r="H731" s="13"/>
      <c r="I731" s="13"/>
    </row>
    <row r="732" ht="14.25" customHeight="1">
      <c r="H732" s="13"/>
      <c r="I732" s="13"/>
    </row>
    <row r="733" ht="14.25" customHeight="1">
      <c r="H733" s="13"/>
      <c r="I733" s="13"/>
    </row>
    <row r="734" ht="14.25" customHeight="1">
      <c r="H734" s="13"/>
      <c r="I734" s="13"/>
    </row>
    <row r="735" ht="14.25" customHeight="1">
      <c r="H735" s="13"/>
      <c r="I735" s="13"/>
    </row>
    <row r="736" ht="14.25" customHeight="1">
      <c r="H736" s="13"/>
      <c r="I736" s="13"/>
    </row>
    <row r="737" ht="14.25" customHeight="1">
      <c r="H737" s="13"/>
      <c r="I737" s="13"/>
    </row>
    <row r="738" ht="14.25" customHeight="1">
      <c r="H738" s="13"/>
      <c r="I738" s="13"/>
    </row>
    <row r="739" ht="14.25" customHeight="1">
      <c r="H739" s="13"/>
      <c r="I739" s="13"/>
    </row>
    <row r="740" ht="14.25" customHeight="1">
      <c r="H740" s="13"/>
      <c r="I740" s="13"/>
    </row>
    <row r="741" ht="14.25" customHeight="1">
      <c r="H741" s="13"/>
      <c r="I741" s="13"/>
    </row>
    <row r="742" ht="14.25" customHeight="1">
      <c r="H742" s="13"/>
      <c r="I742" s="13"/>
    </row>
    <row r="743" ht="14.25" customHeight="1">
      <c r="H743" s="13"/>
      <c r="I743" s="13"/>
    </row>
    <row r="744" ht="14.25" customHeight="1">
      <c r="H744" s="13"/>
      <c r="I744" s="13"/>
    </row>
    <row r="745" ht="14.25" customHeight="1">
      <c r="H745" s="13"/>
      <c r="I745" s="13"/>
    </row>
    <row r="746" ht="14.25" customHeight="1">
      <c r="H746" s="13"/>
      <c r="I746" s="13"/>
    </row>
    <row r="747" ht="14.25" customHeight="1">
      <c r="H747" s="13"/>
      <c r="I747" s="13"/>
    </row>
    <row r="748" ht="14.25" customHeight="1">
      <c r="H748" s="13"/>
      <c r="I748" s="13"/>
    </row>
    <row r="749" ht="14.25" customHeight="1">
      <c r="H749" s="13"/>
      <c r="I749" s="13"/>
    </row>
    <row r="750" ht="14.25" customHeight="1">
      <c r="H750" s="13"/>
      <c r="I750" s="13"/>
    </row>
    <row r="751" ht="14.25" customHeight="1">
      <c r="H751" s="13"/>
      <c r="I751" s="13"/>
    </row>
    <row r="752" ht="14.25" customHeight="1">
      <c r="H752" s="13"/>
      <c r="I752" s="13"/>
    </row>
    <row r="753" ht="14.25" customHeight="1">
      <c r="H753" s="13"/>
      <c r="I753" s="13"/>
    </row>
    <row r="754" ht="14.25" customHeight="1">
      <c r="H754" s="13"/>
      <c r="I754" s="13"/>
    </row>
    <row r="755" ht="14.25" customHeight="1">
      <c r="H755" s="13"/>
      <c r="I755" s="13"/>
    </row>
    <row r="756" ht="14.25" customHeight="1">
      <c r="H756" s="13"/>
      <c r="I756" s="13"/>
    </row>
    <row r="757" ht="14.25" customHeight="1">
      <c r="H757" s="13"/>
      <c r="I757" s="13"/>
    </row>
    <row r="758" ht="14.25" customHeight="1">
      <c r="H758" s="13"/>
      <c r="I758" s="13"/>
    </row>
    <row r="759" ht="14.25" customHeight="1">
      <c r="H759" s="13"/>
      <c r="I759" s="13"/>
    </row>
    <row r="760" ht="14.25" customHeight="1">
      <c r="H760" s="13"/>
      <c r="I760" s="13"/>
    </row>
    <row r="761" ht="14.25" customHeight="1">
      <c r="H761" s="13"/>
      <c r="I761" s="13"/>
    </row>
    <row r="762" ht="14.25" customHeight="1">
      <c r="H762" s="13"/>
      <c r="I762" s="13"/>
    </row>
    <row r="763" ht="14.25" customHeight="1">
      <c r="H763" s="13"/>
      <c r="I763" s="13"/>
    </row>
    <row r="764" ht="14.25" customHeight="1">
      <c r="H764" s="13"/>
      <c r="I764" s="13"/>
    </row>
    <row r="765" ht="14.25" customHeight="1">
      <c r="H765" s="13"/>
      <c r="I765" s="13"/>
    </row>
    <row r="766" ht="14.25" customHeight="1">
      <c r="H766" s="13"/>
      <c r="I766" s="13"/>
    </row>
    <row r="767" ht="14.25" customHeight="1">
      <c r="H767" s="13"/>
      <c r="I767" s="13"/>
    </row>
    <row r="768" ht="14.25" customHeight="1">
      <c r="H768" s="13"/>
      <c r="I768" s="13"/>
    </row>
    <row r="769" ht="14.25" customHeight="1">
      <c r="H769" s="13"/>
      <c r="I769" s="13"/>
    </row>
    <row r="770" ht="14.25" customHeight="1">
      <c r="H770" s="13"/>
      <c r="I770" s="13"/>
    </row>
    <row r="771" ht="14.25" customHeight="1">
      <c r="H771" s="13"/>
      <c r="I771" s="13"/>
    </row>
    <row r="772" ht="14.25" customHeight="1">
      <c r="H772" s="13"/>
      <c r="I772" s="13"/>
    </row>
    <row r="773" ht="14.25" customHeight="1">
      <c r="H773" s="13"/>
      <c r="I773" s="13"/>
    </row>
    <row r="774" ht="14.25" customHeight="1">
      <c r="H774" s="13"/>
      <c r="I774" s="13"/>
    </row>
    <row r="775" ht="14.25" customHeight="1">
      <c r="H775" s="13"/>
      <c r="I775" s="13"/>
    </row>
    <row r="776" ht="14.25" customHeight="1">
      <c r="H776" s="13"/>
      <c r="I776" s="13"/>
    </row>
    <row r="777" ht="14.25" customHeight="1">
      <c r="H777" s="13"/>
      <c r="I777" s="13"/>
    </row>
    <row r="778" ht="14.25" customHeight="1">
      <c r="H778" s="13"/>
      <c r="I778" s="13"/>
    </row>
    <row r="779" ht="14.25" customHeight="1">
      <c r="H779" s="13"/>
      <c r="I779" s="13"/>
    </row>
    <row r="780" ht="14.25" customHeight="1">
      <c r="H780" s="13"/>
      <c r="I780" s="13"/>
    </row>
    <row r="781" ht="14.25" customHeight="1">
      <c r="H781" s="13"/>
      <c r="I781" s="13"/>
    </row>
    <row r="782" ht="14.25" customHeight="1">
      <c r="H782" s="13"/>
      <c r="I782" s="13"/>
    </row>
    <row r="783" ht="14.25" customHeight="1">
      <c r="H783" s="13"/>
      <c r="I783" s="13"/>
    </row>
    <row r="784" ht="14.25" customHeight="1">
      <c r="H784" s="13"/>
      <c r="I784" s="13"/>
    </row>
    <row r="785" ht="14.25" customHeight="1">
      <c r="H785" s="13"/>
      <c r="I785" s="13"/>
    </row>
    <row r="786" ht="14.25" customHeight="1">
      <c r="H786" s="13"/>
      <c r="I786" s="13"/>
    </row>
    <row r="787" ht="14.25" customHeight="1">
      <c r="H787" s="13"/>
      <c r="I787" s="13"/>
    </row>
    <row r="788" ht="14.25" customHeight="1">
      <c r="H788" s="13"/>
      <c r="I788" s="13"/>
    </row>
    <row r="789" ht="14.25" customHeight="1">
      <c r="H789" s="13"/>
      <c r="I789" s="13"/>
    </row>
    <row r="790" ht="14.25" customHeight="1">
      <c r="H790" s="13"/>
      <c r="I790" s="13"/>
    </row>
    <row r="791" ht="14.25" customHeight="1">
      <c r="H791" s="13"/>
      <c r="I791" s="13"/>
    </row>
    <row r="792" ht="14.25" customHeight="1">
      <c r="H792" s="13"/>
      <c r="I792" s="13"/>
    </row>
    <row r="793" ht="14.25" customHeight="1">
      <c r="H793" s="13"/>
      <c r="I793" s="13"/>
    </row>
    <row r="794" ht="14.25" customHeight="1">
      <c r="H794" s="13"/>
      <c r="I794" s="13"/>
    </row>
    <row r="795" ht="14.25" customHeight="1">
      <c r="H795" s="13"/>
      <c r="I795" s="13"/>
    </row>
    <row r="796" ht="14.25" customHeight="1">
      <c r="H796" s="13"/>
      <c r="I796" s="13"/>
    </row>
    <row r="797" ht="14.25" customHeight="1">
      <c r="H797" s="13"/>
      <c r="I797" s="13"/>
    </row>
    <row r="798" ht="14.25" customHeight="1">
      <c r="H798" s="13"/>
      <c r="I798" s="13"/>
    </row>
    <row r="799" ht="14.25" customHeight="1">
      <c r="H799" s="13"/>
      <c r="I799" s="13"/>
    </row>
    <row r="800" ht="14.25" customHeight="1">
      <c r="H800" s="13"/>
      <c r="I800" s="13"/>
    </row>
    <row r="801" ht="14.25" customHeight="1">
      <c r="H801" s="13"/>
      <c r="I801" s="13"/>
    </row>
    <row r="802" ht="14.25" customHeight="1">
      <c r="H802" s="13"/>
      <c r="I802" s="13"/>
    </row>
    <row r="803" ht="14.25" customHeight="1">
      <c r="H803" s="13"/>
      <c r="I803" s="13"/>
    </row>
    <row r="804" ht="14.25" customHeight="1">
      <c r="H804" s="13"/>
      <c r="I804" s="13"/>
    </row>
    <row r="805" ht="14.25" customHeight="1">
      <c r="H805" s="13"/>
      <c r="I805" s="13"/>
    </row>
    <row r="806" ht="14.25" customHeight="1">
      <c r="H806" s="13"/>
      <c r="I806" s="13"/>
    </row>
    <row r="807" ht="14.25" customHeight="1">
      <c r="H807" s="13"/>
      <c r="I807" s="13"/>
    </row>
    <row r="808" ht="14.25" customHeight="1">
      <c r="H808" s="13"/>
      <c r="I808" s="13"/>
    </row>
    <row r="809" ht="14.25" customHeight="1">
      <c r="H809" s="13"/>
      <c r="I809" s="13"/>
    </row>
    <row r="810" ht="14.25" customHeight="1">
      <c r="H810" s="13"/>
      <c r="I810" s="13"/>
    </row>
    <row r="811" ht="14.25" customHeight="1">
      <c r="H811" s="13"/>
      <c r="I811" s="13"/>
    </row>
    <row r="812" ht="14.25" customHeight="1">
      <c r="H812" s="13"/>
      <c r="I812" s="13"/>
    </row>
    <row r="813" ht="14.25" customHeight="1">
      <c r="H813" s="13"/>
      <c r="I813" s="13"/>
    </row>
    <row r="814" ht="14.25" customHeight="1">
      <c r="H814" s="13"/>
      <c r="I814" s="13"/>
    </row>
    <row r="815" ht="14.25" customHeight="1">
      <c r="H815" s="13"/>
      <c r="I815" s="13"/>
    </row>
    <row r="816" ht="14.25" customHeight="1">
      <c r="H816" s="13"/>
      <c r="I816" s="13"/>
    </row>
    <row r="817" ht="14.25" customHeight="1">
      <c r="H817" s="13"/>
      <c r="I817" s="13"/>
    </row>
    <row r="818" ht="14.25" customHeight="1">
      <c r="H818" s="13"/>
      <c r="I818" s="13"/>
    </row>
    <row r="819" ht="14.25" customHeight="1">
      <c r="H819" s="13"/>
      <c r="I819" s="13"/>
    </row>
    <row r="820" ht="14.25" customHeight="1">
      <c r="H820" s="13"/>
      <c r="I820" s="13"/>
    </row>
    <row r="821" ht="14.25" customHeight="1">
      <c r="H821" s="13"/>
      <c r="I821" s="13"/>
    </row>
    <row r="822" ht="14.25" customHeight="1">
      <c r="H822" s="13"/>
      <c r="I822" s="13"/>
    </row>
    <row r="823" ht="14.25" customHeight="1">
      <c r="H823" s="13"/>
      <c r="I823" s="13"/>
    </row>
    <row r="824" ht="14.25" customHeight="1">
      <c r="H824" s="13"/>
      <c r="I824" s="13"/>
    </row>
    <row r="825" ht="14.25" customHeight="1">
      <c r="H825" s="13"/>
      <c r="I825" s="13"/>
    </row>
    <row r="826" ht="14.25" customHeight="1">
      <c r="H826" s="13"/>
      <c r="I826" s="13"/>
    </row>
    <row r="827" ht="14.25" customHeight="1">
      <c r="H827" s="13"/>
      <c r="I827" s="13"/>
    </row>
    <row r="828" ht="14.25" customHeight="1">
      <c r="H828" s="13"/>
      <c r="I828" s="13"/>
    </row>
    <row r="829" ht="14.25" customHeight="1">
      <c r="H829" s="13"/>
      <c r="I829" s="13"/>
    </row>
    <row r="830" ht="14.25" customHeight="1">
      <c r="H830" s="13"/>
      <c r="I830" s="13"/>
    </row>
    <row r="831" ht="14.25" customHeight="1">
      <c r="H831" s="13"/>
      <c r="I831" s="13"/>
    </row>
    <row r="832" ht="14.25" customHeight="1">
      <c r="H832" s="13"/>
      <c r="I832" s="13"/>
    </row>
    <row r="833" ht="14.25" customHeight="1">
      <c r="H833" s="13"/>
      <c r="I833" s="13"/>
    </row>
    <row r="834" ht="14.25" customHeight="1">
      <c r="H834" s="13"/>
      <c r="I834" s="13"/>
    </row>
    <row r="835" ht="14.25" customHeight="1">
      <c r="H835" s="13"/>
      <c r="I835" s="13"/>
    </row>
    <row r="836" ht="14.25" customHeight="1">
      <c r="H836" s="13"/>
      <c r="I836" s="13"/>
    </row>
    <row r="837" ht="14.25" customHeight="1">
      <c r="H837" s="13"/>
      <c r="I837" s="13"/>
    </row>
    <row r="838" ht="14.25" customHeight="1">
      <c r="H838" s="13"/>
      <c r="I838" s="13"/>
    </row>
    <row r="839" ht="14.25" customHeight="1">
      <c r="H839" s="13"/>
      <c r="I839" s="13"/>
    </row>
    <row r="840" ht="14.25" customHeight="1">
      <c r="H840" s="13"/>
      <c r="I840" s="13"/>
    </row>
    <row r="841" ht="14.25" customHeight="1">
      <c r="H841" s="13"/>
      <c r="I841" s="13"/>
    </row>
    <row r="842" ht="14.25" customHeight="1">
      <c r="H842" s="13"/>
      <c r="I842" s="13"/>
    </row>
    <row r="843" ht="14.25" customHeight="1">
      <c r="H843" s="13"/>
      <c r="I843" s="13"/>
    </row>
    <row r="844" ht="14.25" customHeight="1">
      <c r="H844" s="13"/>
      <c r="I844" s="13"/>
    </row>
    <row r="845" ht="14.25" customHeight="1">
      <c r="H845" s="13"/>
      <c r="I845" s="13"/>
    </row>
    <row r="846" ht="14.25" customHeight="1">
      <c r="H846" s="13"/>
      <c r="I846" s="13"/>
    </row>
    <row r="847" ht="14.25" customHeight="1">
      <c r="H847" s="13"/>
      <c r="I847" s="13"/>
    </row>
    <row r="848" ht="14.25" customHeight="1">
      <c r="H848" s="13"/>
      <c r="I848" s="13"/>
    </row>
    <row r="849" ht="14.25" customHeight="1">
      <c r="H849" s="13"/>
      <c r="I849" s="13"/>
    </row>
    <row r="850" ht="14.25" customHeight="1">
      <c r="H850" s="13"/>
      <c r="I850" s="13"/>
    </row>
    <row r="851" ht="14.25" customHeight="1">
      <c r="H851" s="13"/>
      <c r="I851" s="13"/>
    </row>
    <row r="852" ht="14.25" customHeight="1">
      <c r="H852" s="13"/>
      <c r="I852" s="13"/>
    </row>
    <row r="853" ht="14.25" customHeight="1">
      <c r="H853" s="13"/>
      <c r="I853" s="13"/>
    </row>
    <row r="854" ht="14.25" customHeight="1">
      <c r="H854" s="13"/>
      <c r="I854" s="13"/>
    </row>
    <row r="855" ht="14.25" customHeight="1">
      <c r="H855" s="13"/>
      <c r="I855" s="13"/>
    </row>
    <row r="856" ht="14.25" customHeight="1">
      <c r="H856" s="13"/>
      <c r="I856" s="13"/>
    </row>
    <row r="857" ht="14.25" customHeight="1">
      <c r="H857" s="13"/>
      <c r="I857" s="13"/>
    </row>
    <row r="858" ht="14.25" customHeight="1">
      <c r="H858" s="13"/>
      <c r="I858" s="13"/>
    </row>
    <row r="859" ht="14.25" customHeight="1">
      <c r="H859" s="13"/>
      <c r="I859" s="13"/>
    </row>
    <row r="860" ht="14.25" customHeight="1">
      <c r="H860" s="13"/>
      <c r="I860" s="13"/>
    </row>
    <row r="861" ht="14.25" customHeight="1">
      <c r="H861" s="13"/>
      <c r="I861" s="13"/>
    </row>
    <row r="862" ht="14.25" customHeight="1">
      <c r="H862" s="13"/>
      <c r="I862" s="13"/>
    </row>
    <row r="863" ht="14.25" customHeight="1">
      <c r="H863" s="13"/>
      <c r="I863" s="13"/>
    </row>
    <row r="864" ht="14.25" customHeight="1">
      <c r="H864" s="13"/>
      <c r="I864" s="13"/>
    </row>
    <row r="865" ht="14.25" customHeight="1">
      <c r="H865" s="13"/>
      <c r="I865" s="13"/>
    </row>
    <row r="866" ht="14.25" customHeight="1">
      <c r="H866" s="13"/>
      <c r="I866" s="13"/>
    </row>
    <row r="867" ht="14.25" customHeight="1">
      <c r="H867" s="13"/>
      <c r="I867" s="13"/>
    </row>
    <row r="868" ht="14.25" customHeight="1">
      <c r="H868" s="13"/>
      <c r="I868" s="13"/>
    </row>
    <row r="869" ht="14.25" customHeight="1">
      <c r="H869" s="13"/>
      <c r="I869" s="13"/>
    </row>
    <row r="870" ht="14.25" customHeight="1">
      <c r="H870" s="13"/>
      <c r="I870" s="13"/>
    </row>
    <row r="871" ht="14.25" customHeight="1">
      <c r="H871" s="13"/>
      <c r="I871" s="13"/>
    </row>
    <row r="872" ht="14.25" customHeight="1">
      <c r="H872" s="13"/>
      <c r="I872" s="13"/>
    </row>
    <row r="873" ht="14.25" customHeight="1">
      <c r="H873" s="13"/>
      <c r="I873" s="13"/>
    </row>
    <row r="874" ht="14.25" customHeight="1">
      <c r="H874" s="13"/>
      <c r="I874" s="13"/>
    </row>
    <row r="875" ht="14.25" customHeight="1">
      <c r="H875" s="13"/>
      <c r="I875" s="13"/>
    </row>
    <row r="876" ht="14.25" customHeight="1">
      <c r="H876" s="13"/>
      <c r="I876" s="13"/>
    </row>
    <row r="877" ht="14.25" customHeight="1">
      <c r="H877" s="13"/>
      <c r="I877" s="13"/>
    </row>
    <row r="878" ht="14.25" customHeight="1">
      <c r="H878" s="13"/>
      <c r="I878" s="13"/>
    </row>
    <row r="879" ht="14.25" customHeight="1">
      <c r="H879" s="13"/>
      <c r="I879" s="13"/>
    </row>
    <row r="880" ht="14.25" customHeight="1">
      <c r="H880" s="13"/>
      <c r="I880" s="13"/>
    </row>
    <row r="881" ht="14.25" customHeight="1">
      <c r="H881" s="13"/>
      <c r="I881" s="13"/>
    </row>
    <row r="882" ht="14.25" customHeight="1">
      <c r="H882" s="13"/>
      <c r="I882" s="13"/>
    </row>
    <row r="883" ht="14.25" customHeight="1">
      <c r="H883" s="13"/>
      <c r="I883" s="13"/>
    </row>
    <row r="884" ht="14.25" customHeight="1">
      <c r="H884" s="13"/>
      <c r="I884" s="13"/>
    </row>
    <row r="885" ht="14.25" customHeight="1">
      <c r="H885" s="13"/>
      <c r="I885" s="13"/>
    </row>
    <row r="886" ht="14.25" customHeight="1">
      <c r="H886" s="13"/>
      <c r="I886" s="13"/>
    </row>
    <row r="887" ht="14.25" customHeight="1">
      <c r="H887" s="13"/>
      <c r="I887" s="13"/>
    </row>
    <row r="888" ht="14.25" customHeight="1">
      <c r="H888" s="13"/>
      <c r="I888" s="13"/>
    </row>
    <row r="889" ht="14.25" customHeight="1">
      <c r="H889" s="13"/>
      <c r="I889" s="13"/>
    </row>
    <row r="890" ht="14.25" customHeight="1">
      <c r="H890" s="13"/>
      <c r="I890" s="13"/>
    </row>
    <row r="891" ht="14.25" customHeight="1">
      <c r="H891" s="13"/>
      <c r="I891" s="13"/>
    </row>
    <row r="892" ht="14.25" customHeight="1">
      <c r="H892" s="13"/>
      <c r="I892" s="13"/>
    </row>
    <row r="893" ht="14.25" customHeight="1">
      <c r="H893" s="13"/>
      <c r="I893" s="13"/>
    </row>
    <row r="894" ht="14.25" customHeight="1">
      <c r="H894" s="13"/>
      <c r="I894" s="13"/>
    </row>
    <row r="895" ht="14.25" customHeight="1">
      <c r="H895" s="13"/>
      <c r="I895" s="13"/>
    </row>
    <row r="896" ht="14.25" customHeight="1">
      <c r="H896" s="13"/>
      <c r="I896" s="13"/>
    </row>
    <row r="897" ht="14.25" customHeight="1">
      <c r="H897" s="13"/>
      <c r="I897" s="13"/>
    </row>
    <row r="898" ht="14.25" customHeight="1">
      <c r="H898" s="13"/>
      <c r="I898" s="13"/>
    </row>
    <row r="899" ht="14.25" customHeight="1">
      <c r="H899" s="13"/>
      <c r="I899" s="13"/>
    </row>
    <row r="900" ht="14.25" customHeight="1">
      <c r="H900" s="13"/>
      <c r="I900" s="13"/>
    </row>
    <row r="901" ht="14.25" customHeight="1">
      <c r="H901" s="13"/>
      <c r="I901" s="13"/>
    </row>
    <row r="902" ht="14.25" customHeight="1">
      <c r="H902" s="13"/>
      <c r="I902" s="13"/>
    </row>
    <row r="903" ht="14.25" customHeight="1">
      <c r="H903" s="13"/>
      <c r="I903" s="13"/>
    </row>
    <row r="904" ht="14.25" customHeight="1">
      <c r="H904" s="13"/>
      <c r="I904" s="13"/>
    </row>
    <row r="905" ht="14.25" customHeight="1">
      <c r="H905" s="13"/>
      <c r="I905" s="13"/>
    </row>
    <row r="906" ht="14.25" customHeight="1">
      <c r="H906" s="13"/>
      <c r="I906" s="13"/>
    </row>
    <row r="907" ht="14.25" customHeight="1">
      <c r="H907" s="13"/>
      <c r="I907" s="13"/>
    </row>
    <row r="908" ht="14.25" customHeight="1">
      <c r="H908" s="13"/>
      <c r="I908" s="13"/>
    </row>
    <row r="909" ht="14.25" customHeight="1">
      <c r="H909" s="13"/>
      <c r="I909" s="13"/>
    </row>
    <row r="910" ht="14.25" customHeight="1">
      <c r="H910" s="13"/>
      <c r="I910" s="13"/>
    </row>
    <row r="911" ht="14.25" customHeight="1">
      <c r="H911" s="13"/>
      <c r="I911" s="13"/>
    </row>
    <row r="912" ht="14.25" customHeight="1">
      <c r="H912" s="13"/>
      <c r="I912" s="13"/>
    </row>
    <row r="913" ht="14.25" customHeight="1">
      <c r="H913" s="13"/>
      <c r="I913" s="13"/>
    </row>
    <row r="914" ht="14.25" customHeight="1">
      <c r="H914" s="13"/>
      <c r="I914" s="13"/>
    </row>
    <row r="915" ht="14.25" customHeight="1">
      <c r="H915" s="13"/>
      <c r="I915" s="13"/>
    </row>
    <row r="916" ht="14.25" customHeight="1">
      <c r="H916" s="13"/>
      <c r="I916" s="13"/>
    </row>
    <row r="917" ht="14.25" customHeight="1">
      <c r="H917" s="13"/>
      <c r="I917" s="13"/>
    </row>
    <row r="918" ht="14.25" customHeight="1">
      <c r="H918" s="13"/>
      <c r="I918" s="13"/>
    </row>
    <row r="919" ht="14.25" customHeight="1">
      <c r="H919" s="13"/>
      <c r="I919" s="13"/>
    </row>
    <row r="920" ht="14.25" customHeight="1">
      <c r="H920" s="13"/>
      <c r="I920" s="13"/>
    </row>
    <row r="921" ht="14.25" customHeight="1">
      <c r="H921" s="13"/>
      <c r="I921" s="13"/>
    </row>
    <row r="922" ht="14.25" customHeight="1">
      <c r="H922" s="13"/>
      <c r="I922" s="13"/>
    </row>
    <row r="923" ht="14.25" customHeight="1">
      <c r="H923" s="13"/>
      <c r="I923" s="13"/>
    </row>
    <row r="924" ht="14.25" customHeight="1">
      <c r="H924" s="13"/>
      <c r="I924" s="13"/>
    </row>
    <row r="925" ht="14.25" customHeight="1">
      <c r="H925" s="13"/>
      <c r="I925" s="13"/>
    </row>
    <row r="926" ht="14.25" customHeight="1">
      <c r="H926" s="13"/>
      <c r="I926" s="13"/>
    </row>
    <row r="927" ht="14.25" customHeight="1">
      <c r="H927" s="13"/>
      <c r="I927" s="13"/>
    </row>
    <row r="928" ht="14.25" customHeight="1">
      <c r="H928" s="13"/>
      <c r="I928" s="13"/>
    </row>
    <row r="929" ht="14.25" customHeight="1">
      <c r="H929" s="13"/>
      <c r="I929" s="13"/>
    </row>
    <row r="930" ht="14.25" customHeight="1">
      <c r="H930" s="13"/>
      <c r="I930" s="13"/>
    </row>
    <row r="931" ht="14.25" customHeight="1">
      <c r="H931" s="13"/>
      <c r="I931" s="13"/>
    </row>
    <row r="932" ht="14.25" customHeight="1">
      <c r="H932" s="13"/>
      <c r="I932" s="13"/>
    </row>
    <row r="933" ht="14.25" customHeight="1">
      <c r="H933" s="13"/>
      <c r="I933" s="13"/>
    </row>
    <row r="934" ht="14.25" customHeight="1">
      <c r="H934" s="13"/>
      <c r="I934" s="13"/>
    </row>
    <row r="935" ht="14.25" customHeight="1">
      <c r="H935" s="13"/>
      <c r="I935" s="13"/>
    </row>
    <row r="936" ht="14.25" customHeight="1">
      <c r="H936" s="13"/>
      <c r="I936" s="13"/>
    </row>
    <row r="937" ht="14.25" customHeight="1">
      <c r="H937" s="13"/>
      <c r="I937" s="13"/>
    </row>
    <row r="938" ht="14.25" customHeight="1">
      <c r="H938" s="13"/>
      <c r="I938" s="13"/>
    </row>
    <row r="939" ht="14.25" customHeight="1">
      <c r="H939" s="13"/>
      <c r="I939" s="13"/>
    </row>
    <row r="940" ht="14.25" customHeight="1">
      <c r="H940" s="13"/>
      <c r="I940" s="13"/>
    </row>
    <row r="941" ht="14.25" customHeight="1">
      <c r="H941" s="13"/>
      <c r="I941" s="13"/>
    </row>
    <row r="942" ht="14.25" customHeight="1">
      <c r="H942" s="13"/>
      <c r="I942" s="13"/>
    </row>
    <row r="943" ht="14.25" customHeight="1">
      <c r="H943" s="13"/>
      <c r="I943" s="13"/>
    </row>
    <row r="944" ht="14.25" customHeight="1">
      <c r="H944" s="13"/>
      <c r="I944" s="13"/>
    </row>
    <row r="945" ht="14.25" customHeight="1">
      <c r="H945" s="13"/>
      <c r="I945" s="13"/>
    </row>
    <row r="946" ht="14.25" customHeight="1">
      <c r="H946" s="13"/>
      <c r="I946" s="13"/>
    </row>
    <row r="947" ht="14.25" customHeight="1">
      <c r="H947" s="13"/>
      <c r="I947" s="13"/>
    </row>
    <row r="948" ht="14.25" customHeight="1">
      <c r="H948" s="13"/>
      <c r="I948" s="13"/>
    </row>
    <row r="949" ht="14.25" customHeight="1">
      <c r="H949" s="13"/>
      <c r="I949" s="13"/>
    </row>
    <row r="950" ht="14.25" customHeight="1">
      <c r="H950" s="13"/>
      <c r="I950" s="13"/>
    </row>
    <row r="951" ht="14.25" customHeight="1">
      <c r="H951" s="13"/>
      <c r="I951" s="13"/>
    </row>
    <row r="952" ht="14.25" customHeight="1">
      <c r="H952" s="13"/>
      <c r="I952" s="13"/>
    </row>
    <row r="953" ht="14.25" customHeight="1">
      <c r="H953" s="13"/>
      <c r="I953" s="13"/>
    </row>
    <row r="954" ht="14.25" customHeight="1">
      <c r="H954" s="13"/>
      <c r="I954" s="13"/>
    </row>
    <row r="955" ht="14.25" customHeight="1">
      <c r="H955" s="13"/>
      <c r="I955" s="13"/>
    </row>
    <row r="956" ht="14.25" customHeight="1">
      <c r="H956" s="13"/>
      <c r="I956" s="13"/>
    </row>
    <row r="957" ht="14.25" customHeight="1">
      <c r="H957" s="13"/>
      <c r="I957" s="13"/>
    </row>
    <row r="958" ht="14.25" customHeight="1">
      <c r="H958" s="13"/>
      <c r="I958" s="13"/>
    </row>
    <row r="959" ht="14.25" customHeight="1">
      <c r="H959" s="13"/>
      <c r="I959" s="13"/>
    </row>
    <row r="960" ht="14.25" customHeight="1">
      <c r="H960" s="13"/>
      <c r="I960" s="13"/>
    </row>
    <row r="961" ht="14.25" customHeight="1">
      <c r="H961" s="13"/>
      <c r="I961" s="13"/>
    </row>
    <row r="962" ht="14.25" customHeight="1">
      <c r="H962" s="13"/>
      <c r="I962" s="13"/>
    </row>
    <row r="963" ht="14.25" customHeight="1">
      <c r="H963" s="13"/>
      <c r="I963" s="13"/>
    </row>
    <row r="964" ht="14.25" customHeight="1">
      <c r="H964" s="13"/>
      <c r="I964" s="13"/>
    </row>
    <row r="965" ht="14.25" customHeight="1">
      <c r="H965" s="13"/>
      <c r="I965" s="13"/>
    </row>
    <row r="966" ht="14.25" customHeight="1">
      <c r="H966" s="13"/>
      <c r="I966" s="13"/>
    </row>
    <row r="967" ht="14.25" customHeight="1">
      <c r="H967" s="13"/>
      <c r="I967" s="13"/>
    </row>
    <row r="968" ht="14.25" customHeight="1">
      <c r="H968" s="13"/>
      <c r="I968" s="13"/>
    </row>
    <row r="969" ht="14.25" customHeight="1">
      <c r="H969" s="13"/>
      <c r="I969" s="13"/>
    </row>
    <row r="970" ht="14.25" customHeight="1">
      <c r="H970" s="13"/>
      <c r="I970" s="13"/>
    </row>
    <row r="971" ht="14.25" customHeight="1">
      <c r="H971" s="13"/>
      <c r="I971" s="13"/>
    </row>
    <row r="972" ht="14.25" customHeight="1">
      <c r="H972" s="13"/>
      <c r="I972" s="13"/>
    </row>
    <row r="973" ht="14.25" customHeight="1">
      <c r="H973" s="13"/>
      <c r="I973" s="13"/>
    </row>
    <row r="974" ht="14.25" customHeight="1">
      <c r="H974" s="13"/>
      <c r="I974" s="13"/>
    </row>
    <row r="975" ht="14.25" customHeight="1">
      <c r="H975" s="13"/>
      <c r="I975" s="13"/>
    </row>
    <row r="976" ht="14.25" customHeight="1">
      <c r="H976" s="13"/>
      <c r="I976" s="13"/>
    </row>
    <row r="977" ht="14.25" customHeight="1">
      <c r="H977" s="13"/>
      <c r="I977" s="13"/>
    </row>
    <row r="978" ht="14.25" customHeight="1">
      <c r="H978" s="13"/>
      <c r="I978" s="13"/>
    </row>
    <row r="979" ht="14.25" customHeight="1">
      <c r="H979" s="13"/>
      <c r="I979" s="13"/>
    </row>
    <row r="980" ht="14.25" customHeight="1">
      <c r="H980" s="13"/>
      <c r="I980" s="13"/>
    </row>
    <row r="981" ht="14.25" customHeight="1">
      <c r="H981" s="13"/>
      <c r="I981" s="13"/>
    </row>
    <row r="982" ht="14.25" customHeight="1">
      <c r="H982" s="13"/>
      <c r="I982" s="13"/>
    </row>
    <row r="983" ht="14.25" customHeight="1">
      <c r="H983" s="13"/>
      <c r="I983" s="13"/>
    </row>
    <row r="984" ht="14.25" customHeight="1">
      <c r="H984" s="13"/>
      <c r="I984" s="13"/>
    </row>
    <row r="985" ht="14.25" customHeight="1">
      <c r="H985" s="13"/>
      <c r="I985" s="13"/>
    </row>
    <row r="986" ht="14.25" customHeight="1">
      <c r="H986" s="13"/>
      <c r="I986" s="13"/>
    </row>
    <row r="987" ht="14.25" customHeight="1">
      <c r="H987" s="13"/>
      <c r="I987" s="13"/>
    </row>
    <row r="988" ht="14.25" customHeight="1">
      <c r="H988" s="13"/>
      <c r="I988" s="13"/>
    </row>
    <row r="989" ht="14.25" customHeight="1">
      <c r="H989" s="13"/>
      <c r="I989" s="13"/>
    </row>
    <row r="990" ht="14.25" customHeight="1">
      <c r="H990" s="13"/>
      <c r="I990" s="13"/>
    </row>
    <row r="991" ht="14.25" customHeight="1">
      <c r="H991" s="13"/>
      <c r="I991" s="13"/>
    </row>
    <row r="992" ht="14.25" customHeight="1">
      <c r="H992" s="13"/>
      <c r="I992" s="13"/>
    </row>
    <row r="993" ht="14.25" customHeight="1">
      <c r="H993" s="13"/>
      <c r="I993" s="13"/>
    </row>
    <row r="994" ht="14.25" customHeight="1">
      <c r="H994" s="13"/>
      <c r="I994" s="13"/>
    </row>
    <row r="995" ht="14.25" customHeight="1">
      <c r="H995" s="13"/>
      <c r="I995" s="13"/>
    </row>
    <row r="996" ht="14.25" customHeight="1">
      <c r="H996" s="13"/>
      <c r="I996" s="13"/>
    </row>
    <row r="997" ht="14.25" customHeight="1">
      <c r="H997" s="13"/>
      <c r="I997" s="13"/>
    </row>
    <row r="998" ht="14.25" customHeight="1">
      <c r="H998" s="13"/>
      <c r="I998" s="13"/>
    </row>
    <row r="999" ht="14.25" customHeight="1">
      <c r="H999" s="13"/>
      <c r="I999" s="13"/>
    </row>
    <row r="1000" ht="14.25" customHeight="1">
      <c r="H1000" s="13"/>
      <c r="I1000" s="13"/>
    </row>
  </sheetData>
  <customSheetViews>
    <customSheetView guid="{0955B85D-35F7-4BAB-9120-3F3F41812173}" filter="1" showAutoFilter="1">
      <autoFilter ref="$A$1:$P$501"/>
    </customSheetView>
  </customSheetViews>
  <conditionalFormatting sqref="I1:I1000">
    <cfRule type="cellIs" dxfId="0" priority="1" operator="lessThan">
      <formula>1000</formula>
    </cfRule>
  </conditionalFormatting>
  <conditionalFormatting sqref="I1:I1000">
    <cfRule type="cellIs" dxfId="1" priority="2" operator="greaterThanOrEqual">
      <formula>4000</formula>
    </cfRule>
  </conditionalFormatting>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653</v>
      </c>
      <c r="B1" s="7" t="s">
        <v>654</v>
      </c>
    </row>
    <row r="2">
      <c r="A2" s="7" t="s">
        <v>649</v>
      </c>
      <c r="B2" s="8">
        <f>HLOOKUP("P0002", QuarterlyRevenue!$A$1:$AY$5, 2, FALSE)
</f>
        <v>8684</v>
      </c>
    </row>
    <row r="3">
      <c r="A3" s="7" t="s">
        <v>650</v>
      </c>
      <c r="B3" s="8">
        <f>HLOOKUP("P0002", QuarterlyRevenue!$A$1:$AY$5, 3, FALSE)
</f>
        <v>1276</v>
      </c>
    </row>
    <row r="4">
      <c r="A4" s="7" t="s">
        <v>651</v>
      </c>
      <c r="B4" s="8">
        <f>HLOOKUP("P0002", QuarterlyRevenue!$A$1:$AY$5, 4, FALSE)
</f>
        <v>18881</v>
      </c>
    </row>
    <row r="5">
      <c r="A5" s="7" t="s">
        <v>652</v>
      </c>
      <c r="B5" s="8">
        <f>HLOOKUP("P0002", QuarterlyRevenue!$A$1:$AY$5, 5, FALSE)
</f>
        <v>14752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conditionalFormatting sqref="B1:B1000">
    <cfRule type="expression" dxfId="3" priority="1">
      <formula>RANK(B2, B$2:B1000) &lt;= 3</formula>
    </cfRule>
  </conditionalFormatting>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7" t="s">
        <v>8</v>
      </c>
      <c r="B2" s="13">
        <f>SUM(SalesData!I2:I1000)
</f>
        <v>3196054.62</v>
      </c>
    </row>
    <row r="4">
      <c r="A4" s="7" t="s">
        <v>646</v>
      </c>
      <c r="B4" s="7" t="s">
        <v>21</v>
      </c>
    </row>
    <row r="6">
      <c r="A6" s="7" t="s">
        <v>647</v>
      </c>
      <c r="B6" s="7" t="s">
        <v>54</v>
      </c>
    </row>
  </sheetData>
  <drawing r:id="rId1"/>
  <extLst>
    <ext uri="{3A4CF648-6AED-40f4-86FF-DC5316D8AED3}">
      <x14:slicerList>
        <x14:slicer r:id="rId2"/>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2</v>
      </c>
      <c r="B1" s="7" t="s">
        <v>3</v>
      </c>
      <c r="C1" s="7" t="s">
        <v>4</v>
      </c>
    </row>
    <row r="2">
      <c r="A2" s="10" t="s">
        <v>18</v>
      </c>
      <c r="B2" s="8" t="str">
        <f>VLOOKUP(A2, SalesData!$C$2:$E$501, 2, FALSE)
</f>
        <v>Product_21</v>
      </c>
      <c r="C2" s="8" t="str">
        <f>VLOOKUP(A2, SalesData!$C$2:$E$501, 3, FALSE)
</f>
        <v>Books</v>
      </c>
    </row>
    <row r="3">
      <c r="A3" s="14" t="s">
        <v>37</v>
      </c>
      <c r="B3" s="8" t="str">
        <f>VLOOKUP(A3, SalesData!$C$2:$E$501, 2, FALSE)
</f>
        <v>Product_24</v>
      </c>
      <c r="C3" s="8" t="str">
        <f>VLOOKUP(A3, SalesData!$C$2:$E$501, 3, FALSE)
</f>
        <v>Books</v>
      </c>
    </row>
    <row r="4">
      <c r="A4" s="14" t="s">
        <v>285</v>
      </c>
      <c r="B4" s="8" t="str">
        <f>VLOOKUP(A4, SalesData!$C$2:$E$501, 2, FALSE)
</f>
        <v>Product_41</v>
      </c>
      <c r="C4" s="8" t="str">
        <f>VLOOKUP(A4, SalesData!$C$2:$E$501, 3, FALSE)
</f>
        <v>Clothing</v>
      </c>
    </row>
    <row r="5">
      <c r="A5" s="10" t="s">
        <v>34</v>
      </c>
      <c r="B5" s="8" t="str">
        <f>VLOOKUP(A5, SalesData!$C$2:$E$501, 2, FALSE)
</f>
        <v>Product_34</v>
      </c>
      <c r="C5" s="8" t="str">
        <f>VLOOKUP(A5, SalesData!$C$2:$E$501, 3, FALSE)
</f>
        <v>Books</v>
      </c>
    </row>
    <row r="6">
      <c r="A6" s="10" t="s">
        <v>37</v>
      </c>
      <c r="B6" s="8" t="str">
        <f>VLOOKUP(A6, SalesData!$C$2:$E$501, 2, FALSE)
</f>
        <v>Product_24</v>
      </c>
      <c r="C6" s="8" t="str">
        <f>VLOOKUP(A6, SalesData!$C$2:$E$501, 3, FALSE)
</f>
        <v>Books</v>
      </c>
    </row>
    <row r="7">
      <c r="A7" s="14" t="s">
        <v>30</v>
      </c>
      <c r="B7" s="8" t="str">
        <f>VLOOKUP(A7, SalesData!$C$2:$E$501, 2, FALSE)
</f>
        <v>Product_15</v>
      </c>
      <c r="C7" s="8" t="str">
        <f>VLOOKUP(A7, SalesData!$C$2:$E$501, 3, FALSE)
</f>
        <v>Books</v>
      </c>
    </row>
    <row r="8">
      <c r="A8" s="14" t="s">
        <v>34</v>
      </c>
      <c r="B8" s="8" t="str">
        <f>VLOOKUP(A8, SalesData!$C$2:$E$501, 2, FALSE)
</f>
        <v>Product_34</v>
      </c>
      <c r="C8" s="8" t="str">
        <f>VLOOKUP(A8, SalesData!$C$2:$E$501, 3, FALSE)
</f>
        <v>Books</v>
      </c>
    </row>
    <row r="9">
      <c r="A9" s="14" t="s">
        <v>285</v>
      </c>
      <c r="B9" s="8" t="str">
        <f>VLOOKUP(A9, SalesData!$C$2:$E$501, 2, FALSE)
</f>
        <v>Product_41</v>
      </c>
      <c r="C9" s="8" t="str">
        <f>VLOOKUP(A9, SalesData!$C$2:$E$501, 3, FALSE)
</f>
        <v>Clothing</v>
      </c>
    </row>
    <row r="10">
      <c r="A10" s="14" t="s">
        <v>143</v>
      </c>
      <c r="B10" s="8" t="str">
        <f>VLOOKUP(A10, SalesData!$C$2:$E$501, 2, FALSE)
</f>
        <v>Product_43</v>
      </c>
      <c r="C10" s="8" t="str">
        <f>VLOOKUP(A10, SalesData!$C$2:$E$501, 3, FALSE)
</f>
        <v>Books</v>
      </c>
    </row>
    <row r="11">
      <c r="A11" s="14" t="s">
        <v>251</v>
      </c>
      <c r="B11" s="8" t="str">
        <f>VLOOKUP(A11, SalesData!$C$2:$E$501, 2, FALSE)
</f>
        <v>Product_11</v>
      </c>
      <c r="C11" s="8" t="str">
        <f>VLOOKUP(A11, SalesData!$C$2:$E$501, 3, FALSE)
</f>
        <v>Clothing</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648</v>
      </c>
      <c r="D1" s="1" t="s">
        <v>3</v>
      </c>
      <c r="E1" s="1" t="s">
        <v>4</v>
      </c>
      <c r="F1" s="1" t="s">
        <v>5</v>
      </c>
      <c r="G1" s="1" t="s">
        <v>6</v>
      </c>
      <c r="H1" s="3" t="s">
        <v>7</v>
      </c>
      <c r="I1" s="3" t="s">
        <v>8</v>
      </c>
      <c r="J1" s="1" t="s">
        <v>9</v>
      </c>
      <c r="K1" s="4" t="s">
        <v>10</v>
      </c>
      <c r="L1" s="5">
        <v>0.18</v>
      </c>
      <c r="M1" s="6" t="s">
        <v>11</v>
      </c>
      <c r="N1" s="6" t="s">
        <v>12</v>
      </c>
      <c r="O1" s="6" t="s">
        <v>13</v>
      </c>
    </row>
    <row r="2">
      <c r="A2" s="10" t="s">
        <v>17</v>
      </c>
      <c r="B2" s="11">
        <v>45589.0</v>
      </c>
      <c r="C2" s="10" t="s">
        <v>18</v>
      </c>
      <c r="D2" s="10" t="s">
        <v>19</v>
      </c>
      <c r="E2" s="10" t="s">
        <v>20</v>
      </c>
      <c r="F2" s="10" t="s">
        <v>21</v>
      </c>
      <c r="G2" s="10">
        <v>48.0</v>
      </c>
      <c r="H2" s="12">
        <v>439.85</v>
      </c>
      <c r="I2" s="12">
        <v>21112.8</v>
      </c>
      <c r="J2" s="10" t="s">
        <v>22</v>
      </c>
      <c r="K2" s="10" t="str">
        <f t="shared" ref="K2:K32" si="1">PROPER(TRIM(J2))
</f>
        <v>Tom</v>
      </c>
      <c r="M2" s="13">
        <f t="shared" ref="M2:M32" si="2">H2 * (1 + $L$1)
</f>
        <v>519.023</v>
      </c>
      <c r="N2" s="13">
        <f t="shared" ref="N2:N32" si="3">I2 * 5%
</f>
        <v>1055.64</v>
      </c>
      <c r="O2" s="8" t="str">
        <f t="shared" ref="O2:O32" si="4">IF(G2 &gt; 10, "Pass", "Fail")
</f>
        <v>Pass</v>
      </c>
    </row>
    <row r="3">
      <c r="A3" s="10" t="s">
        <v>24</v>
      </c>
      <c r="B3" s="11">
        <v>45575.0</v>
      </c>
      <c r="C3" s="10" t="s">
        <v>25</v>
      </c>
      <c r="D3" s="10" t="s">
        <v>26</v>
      </c>
      <c r="E3" s="10" t="s">
        <v>20</v>
      </c>
      <c r="F3" s="10" t="s">
        <v>21</v>
      </c>
      <c r="G3" s="10">
        <v>45.0</v>
      </c>
      <c r="H3" s="12">
        <v>459.92</v>
      </c>
      <c r="I3" s="12">
        <v>20696.4</v>
      </c>
      <c r="J3" s="10" t="s">
        <v>27</v>
      </c>
      <c r="K3" s="10" t="str">
        <f t="shared" si="1"/>
        <v>Alex</v>
      </c>
      <c r="M3" s="13">
        <f t="shared" si="2"/>
        <v>542.7056</v>
      </c>
      <c r="N3" s="13">
        <f t="shared" si="3"/>
        <v>1034.82</v>
      </c>
      <c r="O3" s="8" t="str">
        <f t="shared" si="4"/>
        <v>Pass</v>
      </c>
    </row>
    <row r="4">
      <c r="A4" s="10" t="s">
        <v>39</v>
      </c>
      <c r="B4" s="11">
        <v>45547.0</v>
      </c>
      <c r="C4" s="10" t="s">
        <v>40</v>
      </c>
      <c r="D4" s="10" t="s">
        <v>41</v>
      </c>
      <c r="E4" s="10" t="s">
        <v>20</v>
      </c>
      <c r="F4" s="10" t="s">
        <v>21</v>
      </c>
      <c r="G4" s="10">
        <v>37.0</v>
      </c>
      <c r="H4" s="12">
        <v>432.81</v>
      </c>
      <c r="I4" s="12">
        <v>16013.97</v>
      </c>
      <c r="J4" s="10" t="s">
        <v>42</v>
      </c>
      <c r="K4" s="10" t="str">
        <f t="shared" si="1"/>
        <v>John</v>
      </c>
      <c r="M4" s="13">
        <f t="shared" si="2"/>
        <v>510.7158</v>
      </c>
      <c r="N4" s="13">
        <f t="shared" si="3"/>
        <v>800.6985</v>
      </c>
      <c r="O4" s="8" t="str">
        <f t="shared" si="4"/>
        <v>Pass</v>
      </c>
    </row>
    <row r="5">
      <c r="A5" s="10" t="s">
        <v>58</v>
      </c>
      <c r="B5" s="11">
        <v>45349.0</v>
      </c>
      <c r="C5" s="10" t="s">
        <v>18</v>
      </c>
      <c r="D5" s="10" t="s">
        <v>59</v>
      </c>
      <c r="E5" s="10" t="s">
        <v>20</v>
      </c>
      <c r="F5" s="10" t="s">
        <v>21</v>
      </c>
      <c r="G5" s="10">
        <v>39.0</v>
      </c>
      <c r="H5" s="12">
        <v>335.99</v>
      </c>
      <c r="I5" s="12">
        <v>13103.61</v>
      </c>
      <c r="J5" s="10" t="s">
        <v>55</v>
      </c>
      <c r="K5" s="10" t="str">
        <f t="shared" si="1"/>
        <v>Sara</v>
      </c>
      <c r="M5" s="13">
        <f t="shared" si="2"/>
        <v>396.4682</v>
      </c>
      <c r="N5" s="13">
        <f t="shared" si="3"/>
        <v>655.1805</v>
      </c>
      <c r="O5" s="8" t="str">
        <f t="shared" si="4"/>
        <v>Pass</v>
      </c>
    </row>
    <row r="6">
      <c r="A6" s="10" t="s">
        <v>64</v>
      </c>
      <c r="B6" s="11">
        <v>45306.0</v>
      </c>
      <c r="C6" s="10" t="s">
        <v>65</v>
      </c>
      <c r="D6" s="10" t="s">
        <v>66</v>
      </c>
      <c r="E6" s="10" t="s">
        <v>20</v>
      </c>
      <c r="F6" s="10" t="s">
        <v>21</v>
      </c>
      <c r="G6" s="10">
        <v>31.0</v>
      </c>
      <c r="H6" s="12">
        <v>381.63</v>
      </c>
      <c r="I6" s="12">
        <v>11830.53</v>
      </c>
      <c r="J6" s="10" t="s">
        <v>27</v>
      </c>
      <c r="K6" s="10" t="str">
        <f t="shared" si="1"/>
        <v>Alex</v>
      </c>
      <c r="M6" s="13">
        <f t="shared" si="2"/>
        <v>450.3234</v>
      </c>
      <c r="N6" s="13">
        <f t="shared" si="3"/>
        <v>591.5265</v>
      </c>
      <c r="O6" s="8" t="str">
        <f t="shared" si="4"/>
        <v>Pass</v>
      </c>
    </row>
    <row r="7">
      <c r="A7" s="10" t="s">
        <v>74</v>
      </c>
      <c r="B7" s="11">
        <v>45575.0</v>
      </c>
      <c r="C7" s="10" t="s">
        <v>75</v>
      </c>
      <c r="D7" s="10" t="s">
        <v>76</v>
      </c>
      <c r="E7" s="10" t="s">
        <v>20</v>
      </c>
      <c r="F7" s="10" t="s">
        <v>21</v>
      </c>
      <c r="G7" s="10">
        <v>46.0</v>
      </c>
      <c r="H7" s="12">
        <v>236.8</v>
      </c>
      <c r="I7" s="12">
        <v>10892.8</v>
      </c>
      <c r="J7" s="10" t="s">
        <v>22</v>
      </c>
      <c r="K7" s="10" t="str">
        <f t="shared" si="1"/>
        <v>Tom</v>
      </c>
      <c r="M7" s="13">
        <f t="shared" si="2"/>
        <v>279.424</v>
      </c>
      <c r="N7" s="13">
        <f t="shared" si="3"/>
        <v>544.64</v>
      </c>
      <c r="O7" s="8" t="str">
        <f t="shared" si="4"/>
        <v>Pass</v>
      </c>
    </row>
    <row r="8">
      <c r="A8" s="10" t="s">
        <v>78</v>
      </c>
      <c r="B8" s="11">
        <v>45516.0</v>
      </c>
      <c r="C8" s="10" t="s">
        <v>79</v>
      </c>
      <c r="D8" s="10" t="s">
        <v>80</v>
      </c>
      <c r="E8" s="10" t="s">
        <v>20</v>
      </c>
      <c r="F8" s="10" t="s">
        <v>21</v>
      </c>
      <c r="G8" s="10">
        <v>23.0</v>
      </c>
      <c r="H8" s="12">
        <v>450.44</v>
      </c>
      <c r="I8" s="12">
        <v>10360.12</v>
      </c>
      <c r="J8" s="10" t="s">
        <v>55</v>
      </c>
      <c r="K8" s="10" t="str">
        <f t="shared" si="1"/>
        <v>Sara</v>
      </c>
      <c r="M8" s="13">
        <f t="shared" si="2"/>
        <v>531.5192</v>
      </c>
      <c r="N8" s="13">
        <f t="shared" si="3"/>
        <v>518.006</v>
      </c>
      <c r="O8" s="8" t="str">
        <f t="shared" si="4"/>
        <v>Pass</v>
      </c>
    </row>
    <row r="9">
      <c r="A9" s="10" t="s">
        <v>214</v>
      </c>
      <c r="B9" s="11">
        <v>45546.0</v>
      </c>
      <c r="C9" s="10" t="s">
        <v>215</v>
      </c>
      <c r="D9" s="10" t="s">
        <v>116</v>
      </c>
      <c r="E9" s="10" t="s">
        <v>73</v>
      </c>
      <c r="F9" s="10" t="s">
        <v>21</v>
      </c>
      <c r="G9" s="10">
        <v>40.0</v>
      </c>
      <c r="H9" s="12">
        <v>449.62</v>
      </c>
      <c r="I9" s="12">
        <v>17984.8</v>
      </c>
      <c r="J9" s="10" t="s">
        <v>55</v>
      </c>
      <c r="K9" s="10" t="str">
        <f t="shared" si="1"/>
        <v>Sara</v>
      </c>
      <c r="M9" s="13">
        <f t="shared" si="2"/>
        <v>530.5516</v>
      </c>
      <c r="N9" s="13">
        <f t="shared" si="3"/>
        <v>899.24</v>
      </c>
      <c r="O9" s="8" t="str">
        <f t="shared" si="4"/>
        <v>Pass</v>
      </c>
    </row>
    <row r="10">
      <c r="A10" s="10" t="s">
        <v>216</v>
      </c>
      <c r="B10" s="11">
        <v>45340.0</v>
      </c>
      <c r="C10" s="10" t="s">
        <v>44</v>
      </c>
      <c r="D10" s="10" t="s">
        <v>107</v>
      </c>
      <c r="E10" s="10" t="s">
        <v>73</v>
      </c>
      <c r="F10" s="10" t="s">
        <v>21</v>
      </c>
      <c r="G10" s="10">
        <v>42.0</v>
      </c>
      <c r="H10" s="12">
        <v>423.95</v>
      </c>
      <c r="I10" s="12">
        <v>17805.9</v>
      </c>
      <c r="J10" s="10" t="s">
        <v>42</v>
      </c>
      <c r="K10" s="10" t="str">
        <f t="shared" si="1"/>
        <v>John</v>
      </c>
      <c r="M10" s="13">
        <f t="shared" si="2"/>
        <v>500.261</v>
      </c>
      <c r="N10" s="13">
        <f t="shared" si="3"/>
        <v>890.295</v>
      </c>
      <c r="O10" s="8" t="str">
        <f t="shared" si="4"/>
        <v>Pass</v>
      </c>
    </row>
    <row r="11">
      <c r="A11" s="10" t="s">
        <v>218</v>
      </c>
      <c r="B11" s="11">
        <v>45598.0</v>
      </c>
      <c r="C11" s="10" t="s">
        <v>196</v>
      </c>
      <c r="D11" s="10" t="s">
        <v>146</v>
      </c>
      <c r="E11" s="10" t="s">
        <v>73</v>
      </c>
      <c r="F11" s="10" t="s">
        <v>21</v>
      </c>
      <c r="G11" s="10">
        <v>42.0</v>
      </c>
      <c r="H11" s="12">
        <v>405.04</v>
      </c>
      <c r="I11" s="12">
        <v>17011.68</v>
      </c>
      <c r="J11" s="10" t="s">
        <v>42</v>
      </c>
      <c r="K11" s="10" t="str">
        <f t="shared" si="1"/>
        <v>John</v>
      </c>
      <c r="M11" s="13">
        <f t="shared" si="2"/>
        <v>477.9472</v>
      </c>
      <c r="N11" s="13">
        <f t="shared" si="3"/>
        <v>850.584</v>
      </c>
      <c r="O11" s="8" t="str">
        <f t="shared" si="4"/>
        <v>Pass</v>
      </c>
    </row>
    <row r="12">
      <c r="A12" s="10" t="s">
        <v>234</v>
      </c>
      <c r="B12" s="11">
        <v>45427.0</v>
      </c>
      <c r="C12" s="10" t="s">
        <v>79</v>
      </c>
      <c r="D12" s="10" t="s">
        <v>107</v>
      </c>
      <c r="E12" s="10" t="s">
        <v>73</v>
      </c>
      <c r="F12" s="10" t="s">
        <v>21</v>
      </c>
      <c r="G12" s="10">
        <v>43.0</v>
      </c>
      <c r="H12" s="12">
        <v>284.49</v>
      </c>
      <c r="I12" s="12">
        <v>12233.07</v>
      </c>
      <c r="J12" s="10" t="s">
        <v>22</v>
      </c>
      <c r="K12" s="10" t="str">
        <f t="shared" si="1"/>
        <v>Tom</v>
      </c>
      <c r="M12" s="13">
        <f t="shared" si="2"/>
        <v>335.6982</v>
      </c>
      <c r="N12" s="13">
        <f t="shared" si="3"/>
        <v>611.6535</v>
      </c>
      <c r="O12" s="8" t="str">
        <f t="shared" si="4"/>
        <v>Pass</v>
      </c>
    </row>
    <row r="13">
      <c r="A13" s="10" t="s">
        <v>235</v>
      </c>
      <c r="B13" s="11">
        <v>45481.0</v>
      </c>
      <c r="C13" s="10" t="s">
        <v>236</v>
      </c>
      <c r="D13" s="10" t="s">
        <v>232</v>
      </c>
      <c r="E13" s="10" t="s">
        <v>73</v>
      </c>
      <c r="F13" s="10" t="s">
        <v>21</v>
      </c>
      <c r="G13" s="10">
        <v>38.0</v>
      </c>
      <c r="H13" s="12">
        <v>313.65</v>
      </c>
      <c r="I13" s="12">
        <v>11918.7</v>
      </c>
      <c r="J13" s="10" t="s">
        <v>22</v>
      </c>
      <c r="K13" s="10" t="str">
        <f t="shared" si="1"/>
        <v>Tom</v>
      </c>
      <c r="M13" s="13">
        <f t="shared" si="2"/>
        <v>370.107</v>
      </c>
      <c r="N13" s="13">
        <f t="shared" si="3"/>
        <v>595.935</v>
      </c>
      <c r="O13" s="8" t="str">
        <f t="shared" si="4"/>
        <v>Pass</v>
      </c>
    </row>
    <row r="14">
      <c r="A14" s="10" t="s">
        <v>239</v>
      </c>
      <c r="B14" s="11">
        <v>45514.0</v>
      </c>
      <c r="C14" s="10" t="s">
        <v>240</v>
      </c>
      <c r="D14" s="10" t="s">
        <v>124</v>
      </c>
      <c r="E14" s="10" t="s">
        <v>73</v>
      </c>
      <c r="F14" s="10" t="s">
        <v>21</v>
      </c>
      <c r="G14" s="10">
        <v>30.0</v>
      </c>
      <c r="H14" s="12">
        <v>358.33</v>
      </c>
      <c r="I14" s="12">
        <v>10749.9</v>
      </c>
      <c r="J14" s="10" t="s">
        <v>22</v>
      </c>
      <c r="K14" s="10" t="str">
        <f t="shared" si="1"/>
        <v>Tom</v>
      </c>
      <c r="M14" s="13">
        <f t="shared" si="2"/>
        <v>422.8294</v>
      </c>
      <c r="N14" s="13">
        <f t="shared" si="3"/>
        <v>537.495</v>
      </c>
      <c r="O14" s="8" t="str">
        <f t="shared" si="4"/>
        <v>Pass</v>
      </c>
    </row>
    <row r="15">
      <c r="A15" s="10" t="s">
        <v>329</v>
      </c>
      <c r="B15" s="11">
        <v>45571.0</v>
      </c>
      <c r="C15" s="10" t="s">
        <v>111</v>
      </c>
      <c r="D15" s="10" t="s">
        <v>159</v>
      </c>
      <c r="E15" s="10" t="s">
        <v>67</v>
      </c>
      <c r="F15" s="10" t="s">
        <v>21</v>
      </c>
      <c r="G15" s="10">
        <v>46.0</v>
      </c>
      <c r="H15" s="12">
        <v>375.47</v>
      </c>
      <c r="I15" s="12">
        <v>17271.62</v>
      </c>
      <c r="J15" s="10" t="s">
        <v>27</v>
      </c>
      <c r="K15" s="10" t="str">
        <f t="shared" si="1"/>
        <v>Alex</v>
      </c>
      <c r="M15" s="13">
        <f t="shared" si="2"/>
        <v>443.0546</v>
      </c>
      <c r="N15" s="13">
        <f t="shared" si="3"/>
        <v>863.581</v>
      </c>
      <c r="O15" s="8" t="str">
        <f t="shared" si="4"/>
        <v>Pass</v>
      </c>
    </row>
    <row r="16">
      <c r="A16" s="10" t="s">
        <v>330</v>
      </c>
      <c r="B16" s="11">
        <v>45480.0</v>
      </c>
      <c r="C16" s="10" t="s">
        <v>154</v>
      </c>
      <c r="D16" s="10" t="s">
        <v>331</v>
      </c>
      <c r="E16" s="10" t="s">
        <v>67</v>
      </c>
      <c r="F16" s="10" t="s">
        <v>21</v>
      </c>
      <c r="G16" s="10">
        <v>36.0</v>
      </c>
      <c r="H16" s="12">
        <v>469.3</v>
      </c>
      <c r="I16" s="12">
        <v>16894.8</v>
      </c>
      <c r="J16" s="10" t="s">
        <v>22</v>
      </c>
      <c r="K16" s="10" t="str">
        <f t="shared" si="1"/>
        <v>Tom</v>
      </c>
      <c r="M16" s="13">
        <f t="shared" si="2"/>
        <v>553.774</v>
      </c>
      <c r="N16" s="13">
        <f t="shared" si="3"/>
        <v>844.74</v>
      </c>
      <c r="O16" s="8" t="str">
        <f t="shared" si="4"/>
        <v>Pass</v>
      </c>
    </row>
    <row r="17">
      <c r="A17" s="10" t="s">
        <v>334</v>
      </c>
      <c r="B17" s="11">
        <v>45516.0</v>
      </c>
      <c r="C17" s="10" t="s">
        <v>102</v>
      </c>
      <c r="D17" s="10" t="s">
        <v>127</v>
      </c>
      <c r="E17" s="10" t="s">
        <v>67</v>
      </c>
      <c r="F17" s="10" t="s">
        <v>21</v>
      </c>
      <c r="G17" s="10">
        <v>38.0</v>
      </c>
      <c r="H17" s="12">
        <v>371.65</v>
      </c>
      <c r="I17" s="12">
        <v>14122.7</v>
      </c>
      <c r="J17" s="10" t="s">
        <v>57</v>
      </c>
      <c r="K17" s="10" t="str">
        <f t="shared" si="1"/>
        <v>Maria</v>
      </c>
      <c r="M17" s="13">
        <f t="shared" si="2"/>
        <v>438.547</v>
      </c>
      <c r="N17" s="13">
        <f t="shared" si="3"/>
        <v>706.135</v>
      </c>
      <c r="O17" s="8" t="str">
        <f t="shared" si="4"/>
        <v>Pass</v>
      </c>
    </row>
    <row r="18">
      <c r="A18" s="10" t="s">
        <v>337</v>
      </c>
      <c r="B18" s="11">
        <v>45584.0</v>
      </c>
      <c r="C18" s="10" t="s">
        <v>89</v>
      </c>
      <c r="D18" s="10" t="s">
        <v>76</v>
      </c>
      <c r="E18" s="10" t="s">
        <v>67</v>
      </c>
      <c r="F18" s="10" t="s">
        <v>21</v>
      </c>
      <c r="G18" s="10">
        <v>35.0</v>
      </c>
      <c r="H18" s="12">
        <v>381.17</v>
      </c>
      <c r="I18" s="12">
        <v>13340.95</v>
      </c>
      <c r="J18" s="10" t="s">
        <v>57</v>
      </c>
      <c r="K18" s="10" t="str">
        <f t="shared" si="1"/>
        <v>Maria</v>
      </c>
      <c r="M18" s="13">
        <f t="shared" si="2"/>
        <v>449.7806</v>
      </c>
      <c r="N18" s="13">
        <f t="shared" si="3"/>
        <v>667.0475</v>
      </c>
      <c r="O18" s="8" t="str">
        <f t="shared" si="4"/>
        <v>Pass</v>
      </c>
    </row>
    <row r="19">
      <c r="A19" s="10" t="s">
        <v>342</v>
      </c>
      <c r="B19" s="11">
        <v>45532.0</v>
      </c>
      <c r="C19" s="10" t="s">
        <v>285</v>
      </c>
      <c r="D19" s="10" t="s">
        <v>159</v>
      </c>
      <c r="E19" s="10" t="s">
        <v>67</v>
      </c>
      <c r="F19" s="10" t="s">
        <v>21</v>
      </c>
      <c r="G19" s="10">
        <v>27.0</v>
      </c>
      <c r="H19" s="12">
        <v>429.87</v>
      </c>
      <c r="I19" s="12">
        <v>11606.49</v>
      </c>
      <c r="J19" s="10" t="s">
        <v>57</v>
      </c>
      <c r="K19" s="10" t="str">
        <f t="shared" si="1"/>
        <v>Maria</v>
      </c>
      <c r="M19" s="13">
        <f t="shared" si="2"/>
        <v>507.2466</v>
      </c>
      <c r="N19" s="13">
        <f t="shared" si="3"/>
        <v>580.3245</v>
      </c>
      <c r="O19" s="8" t="str">
        <f t="shared" si="4"/>
        <v>Pass</v>
      </c>
    </row>
    <row r="20">
      <c r="A20" s="10" t="s">
        <v>344</v>
      </c>
      <c r="B20" s="11">
        <v>45544.0</v>
      </c>
      <c r="C20" s="10" t="s">
        <v>95</v>
      </c>
      <c r="D20" s="10" t="s">
        <v>19</v>
      </c>
      <c r="E20" s="10" t="s">
        <v>67</v>
      </c>
      <c r="F20" s="10" t="s">
        <v>21</v>
      </c>
      <c r="G20" s="10">
        <v>22.0</v>
      </c>
      <c r="H20" s="12">
        <v>477.48</v>
      </c>
      <c r="I20" s="12">
        <v>10504.56</v>
      </c>
      <c r="J20" s="10" t="s">
        <v>22</v>
      </c>
      <c r="K20" s="10" t="str">
        <f t="shared" si="1"/>
        <v>Tom</v>
      </c>
      <c r="M20" s="13">
        <f t="shared" si="2"/>
        <v>563.4264</v>
      </c>
      <c r="N20" s="13">
        <f t="shared" si="3"/>
        <v>525.228</v>
      </c>
      <c r="O20" s="8" t="str">
        <f t="shared" si="4"/>
        <v>Pass</v>
      </c>
    </row>
    <row r="21">
      <c r="A21" s="10" t="s">
        <v>431</v>
      </c>
      <c r="B21" s="11">
        <v>45335.0</v>
      </c>
      <c r="C21" s="10" t="s">
        <v>272</v>
      </c>
      <c r="D21" s="10" t="s">
        <v>62</v>
      </c>
      <c r="E21" s="10" t="s">
        <v>63</v>
      </c>
      <c r="F21" s="10" t="s">
        <v>21</v>
      </c>
      <c r="G21" s="10">
        <v>37.0</v>
      </c>
      <c r="H21" s="12">
        <v>494.15</v>
      </c>
      <c r="I21" s="12">
        <v>18283.55</v>
      </c>
      <c r="J21" s="10" t="s">
        <v>42</v>
      </c>
      <c r="K21" s="10" t="str">
        <f t="shared" si="1"/>
        <v>John</v>
      </c>
      <c r="M21" s="13">
        <f t="shared" si="2"/>
        <v>583.097</v>
      </c>
      <c r="N21" s="13">
        <f t="shared" si="3"/>
        <v>914.1775</v>
      </c>
      <c r="O21" s="8" t="str">
        <f t="shared" si="4"/>
        <v>Pass</v>
      </c>
    </row>
    <row r="22">
      <c r="A22" s="10" t="s">
        <v>436</v>
      </c>
      <c r="B22" s="11">
        <v>45564.0</v>
      </c>
      <c r="C22" s="10" t="s">
        <v>121</v>
      </c>
      <c r="D22" s="10" t="s">
        <v>80</v>
      </c>
      <c r="E22" s="10" t="s">
        <v>63</v>
      </c>
      <c r="F22" s="10" t="s">
        <v>21</v>
      </c>
      <c r="G22" s="10">
        <v>44.0</v>
      </c>
      <c r="H22" s="12">
        <v>326.59</v>
      </c>
      <c r="I22" s="12">
        <v>14369.96</v>
      </c>
      <c r="J22" s="10" t="s">
        <v>57</v>
      </c>
      <c r="K22" s="10" t="str">
        <f t="shared" si="1"/>
        <v>Maria</v>
      </c>
      <c r="M22" s="13">
        <f t="shared" si="2"/>
        <v>385.3762</v>
      </c>
      <c r="N22" s="13">
        <f t="shared" si="3"/>
        <v>718.498</v>
      </c>
      <c r="O22" s="8" t="str">
        <f t="shared" si="4"/>
        <v>Pass</v>
      </c>
    </row>
    <row r="23">
      <c r="A23" s="10" t="s">
        <v>440</v>
      </c>
      <c r="B23" s="11">
        <v>45330.0</v>
      </c>
      <c r="C23" s="10" t="s">
        <v>251</v>
      </c>
      <c r="D23" s="10" t="s">
        <v>116</v>
      </c>
      <c r="E23" s="10" t="s">
        <v>63</v>
      </c>
      <c r="F23" s="10" t="s">
        <v>21</v>
      </c>
      <c r="G23" s="10">
        <v>32.0</v>
      </c>
      <c r="H23" s="12">
        <v>414.02</v>
      </c>
      <c r="I23" s="12">
        <v>13248.64</v>
      </c>
      <c r="J23" s="10" t="s">
        <v>57</v>
      </c>
      <c r="K23" s="10" t="str">
        <f t="shared" si="1"/>
        <v>Maria</v>
      </c>
      <c r="M23" s="13">
        <f t="shared" si="2"/>
        <v>488.5436</v>
      </c>
      <c r="N23" s="13">
        <f t="shared" si="3"/>
        <v>662.432</v>
      </c>
      <c r="O23" s="8" t="str">
        <f t="shared" si="4"/>
        <v>Pass</v>
      </c>
    </row>
    <row r="24">
      <c r="A24" s="10" t="s">
        <v>441</v>
      </c>
      <c r="B24" s="11">
        <v>45345.0</v>
      </c>
      <c r="C24" s="10" t="s">
        <v>240</v>
      </c>
      <c r="D24" s="10" t="s">
        <v>87</v>
      </c>
      <c r="E24" s="10" t="s">
        <v>63</v>
      </c>
      <c r="F24" s="10" t="s">
        <v>21</v>
      </c>
      <c r="G24" s="10">
        <v>27.0</v>
      </c>
      <c r="H24" s="12">
        <v>478.35</v>
      </c>
      <c r="I24" s="12">
        <v>12915.45</v>
      </c>
      <c r="J24" s="10" t="s">
        <v>42</v>
      </c>
      <c r="K24" s="10" t="str">
        <f t="shared" si="1"/>
        <v>John</v>
      </c>
      <c r="M24" s="13">
        <f t="shared" si="2"/>
        <v>564.453</v>
      </c>
      <c r="N24" s="13">
        <f t="shared" si="3"/>
        <v>645.7725</v>
      </c>
      <c r="O24" s="8" t="str">
        <f t="shared" si="4"/>
        <v>Pass</v>
      </c>
    </row>
    <row r="25">
      <c r="A25" s="10" t="s">
        <v>530</v>
      </c>
      <c r="B25" s="11">
        <v>45421.0</v>
      </c>
      <c r="C25" s="10" t="s">
        <v>65</v>
      </c>
      <c r="D25" s="10" t="s">
        <v>54</v>
      </c>
      <c r="E25" s="10" t="s">
        <v>77</v>
      </c>
      <c r="F25" s="10" t="s">
        <v>21</v>
      </c>
      <c r="G25" s="10">
        <v>45.0</v>
      </c>
      <c r="H25" s="12">
        <v>438.37</v>
      </c>
      <c r="I25" s="12">
        <v>19726.65</v>
      </c>
      <c r="J25" s="10" t="s">
        <v>55</v>
      </c>
      <c r="K25" s="10" t="str">
        <f t="shared" si="1"/>
        <v>Sara</v>
      </c>
      <c r="M25" s="13">
        <f t="shared" si="2"/>
        <v>517.2766</v>
      </c>
      <c r="N25" s="13">
        <f t="shared" si="3"/>
        <v>986.3325</v>
      </c>
      <c r="O25" s="8" t="str">
        <f t="shared" si="4"/>
        <v>Pass</v>
      </c>
    </row>
    <row r="26">
      <c r="A26" s="10" t="s">
        <v>533</v>
      </c>
      <c r="B26" s="11">
        <v>45397.0</v>
      </c>
      <c r="C26" s="10" t="s">
        <v>50</v>
      </c>
      <c r="D26" s="10" t="s">
        <v>295</v>
      </c>
      <c r="E26" s="10" t="s">
        <v>77</v>
      </c>
      <c r="F26" s="10" t="s">
        <v>21</v>
      </c>
      <c r="G26" s="10">
        <v>36.0</v>
      </c>
      <c r="H26" s="12">
        <v>490.45</v>
      </c>
      <c r="I26" s="12">
        <v>17656.2</v>
      </c>
      <c r="J26" s="10" t="s">
        <v>27</v>
      </c>
      <c r="K26" s="10" t="str">
        <f t="shared" si="1"/>
        <v>Alex</v>
      </c>
      <c r="M26" s="13">
        <f t="shared" si="2"/>
        <v>578.731</v>
      </c>
      <c r="N26" s="13">
        <f t="shared" si="3"/>
        <v>882.81</v>
      </c>
      <c r="O26" s="8" t="str">
        <f t="shared" si="4"/>
        <v>Pass</v>
      </c>
    </row>
    <row r="27">
      <c r="A27" s="10" t="s">
        <v>538</v>
      </c>
      <c r="B27" s="11">
        <v>45563.0</v>
      </c>
      <c r="C27" s="10" t="s">
        <v>126</v>
      </c>
      <c r="D27" s="10" t="s">
        <v>38</v>
      </c>
      <c r="E27" s="10" t="s">
        <v>77</v>
      </c>
      <c r="F27" s="10" t="s">
        <v>21</v>
      </c>
      <c r="G27" s="10">
        <v>48.0</v>
      </c>
      <c r="H27" s="12">
        <v>307.37</v>
      </c>
      <c r="I27" s="12">
        <v>14753.76</v>
      </c>
      <c r="J27" s="10" t="s">
        <v>55</v>
      </c>
      <c r="K27" s="10" t="str">
        <f t="shared" si="1"/>
        <v>Sara</v>
      </c>
      <c r="M27" s="13">
        <f t="shared" si="2"/>
        <v>362.6966</v>
      </c>
      <c r="N27" s="13">
        <f t="shared" si="3"/>
        <v>737.688</v>
      </c>
      <c r="O27" s="8" t="str">
        <f t="shared" si="4"/>
        <v>Pass</v>
      </c>
    </row>
    <row r="28">
      <c r="A28" s="10" t="s">
        <v>539</v>
      </c>
      <c r="B28" s="11">
        <v>45360.0</v>
      </c>
      <c r="C28" s="10" t="s">
        <v>212</v>
      </c>
      <c r="D28" s="10" t="s">
        <v>146</v>
      </c>
      <c r="E28" s="10" t="s">
        <v>77</v>
      </c>
      <c r="F28" s="10" t="s">
        <v>21</v>
      </c>
      <c r="G28" s="10">
        <v>30.0</v>
      </c>
      <c r="H28" s="12">
        <v>485.66</v>
      </c>
      <c r="I28" s="12">
        <v>14569.8</v>
      </c>
      <c r="J28" s="10" t="s">
        <v>27</v>
      </c>
      <c r="K28" s="10" t="str">
        <f t="shared" si="1"/>
        <v>Alex</v>
      </c>
      <c r="M28" s="13">
        <f t="shared" si="2"/>
        <v>573.0788</v>
      </c>
      <c r="N28" s="13">
        <f t="shared" si="3"/>
        <v>728.49</v>
      </c>
      <c r="O28" s="8" t="str">
        <f t="shared" si="4"/>
        <v>Pass</v>
      </c>
    </row>
    <row r="29">
      <c r="A29" s="10" t="s">
        <v>541</v>
      </c>
      <c r="B29" s="11">
        <v>45643.0</v>
      </c>
      <c r="C29" s="10" t="s">
        <v>188</v>
      </c>
      <c r="D29" s="10" t="s">
        <v>159</v>
      </c>
      <c r="E29" s="10" t="s">
        <v>77</v>
      </c>
      <c r="F29" s="10" t="s">
        <v>21</v>
      </c>
      <c r="G29" s="10">
        <v>35.0</v>
      </c>
      <c r="H29" s="12">
        <v>401.31</v>
      </c>
      <c r="I29" s="12">
        <v>14045.85</v>
      </c>
      <c r="J29" s="10" t="s">
        <v>57</v>
      </c>
      <c r="K29" s="10" t="str">
        <f t="shared" si="1"/>
        <v>Maria</v>
      </c>
      <c r="M29" s="13">
        <f t="shared" si="2"/>
        <v>473.5458</v>
      </c>
      <c r="N29" s="13">
        <f t="shared" si="3"/>
        <v>702.2925</v>
      </c>
      <c r="O29" s="8" t="str">
        <f t="shared" si="4"/>
        <v>Pass</v>
      </c>
    </row>
    <row r="30">
      <c r="A30" s="10" t="s">
        <v>543</v>
      </c>
      <c r="B30" s="11">
        <v>45599.0</v>
      </c>
      <c r="C30" s="10" t="s">
        <v>92</v>
      </c>
      <c r="D30" s="10" t="s">
        <v>331</v>
      </c>
      <c r="E30" s="10" t="s">
        <v>77</v>
      </c>
      <c r="F30" s="10" t="s">
        <v>21</v>
      </c>
      <c r="G30" s="10">
        <v>45.0</v>
      </c>
      <c r="H30" s="12">
        <v>302.03</v>
      </c>
      <c r="I30" s="12">
        <v>13591.35</v>
      </c>
      <c r="J30" s="10" t="s">
        <v>55</v>
      </c>
      <c r="K30" s="10" t="str">
        <f t="shared" si="1"/>
        <v>Sara</v>
      </c>
      <c r="M30" s="13">
        <f t="shared" si="2"/>
        <v>356.3954</v>
      </c>
      <c r="N30" s="13">
        <f t="shared" si="3"/>
        <v>679.5675</v>
      </c>
      <c r="O30" s="8" t="str">
        <f t="shared" si="4"/>
        <v>Pass</v>
      </c>
    </row>
    <row r="31">
      <c r="A31" s="10" t="s">
        <v>547</v>
      </c>
      <c r="B31" s="11">
        <v>45312.0</v>
      </c>
      <c r="C31" s="10" t="s">
        <v>272</v>
      </c>
      <c r="D31" s="10" t="s">
        <v>87</v>
      </c>
      <c r="E31" s="10" t="s">
        <v>77</v>
      </c>
      <c r="F31" s="10" t="s">
        <v>21</v>
      </c>
      <c r="G31" s="10">
        <v>33.0</v>
      </c>
      <c r="H31" s="12">
        <v>355.95</v>
      </c>
      <c r="I31" s="12">
        <v>11746.35</v>
      </c>
      <c r="J31" s="10" t="s">
        <v>55</v>
      </c>
      <c r="K31" s="10" t="str">
        <f t="shared" si="1"/>
        <v>Sara</v>
      </c>
      <c r="M31" s="13">
        <f t="shared" si="2"/>
        <v>420.021</v>
      </c>
      <c r="N31" s="13">
        <f t="shared" si="3"/>
        <v>587.3175</v>
      </c>
      <c r="O31" s="8" t="str">
        <f t="shared" si="4"/>
        <v>Pass</v>
      </c>
    </row>
    <row r="32">
      <c r="A32" s="10" t="s">
        <v>549</v>
      </c>
      <c r="B32" s="11">
        <v>45577.0</v>
      </c>
      <c r="C32" s="10" t="s">
        <v>236</v>
      </c>
      <c r="D32" s="10" t="s">
        <v>161</v>
      </c>
      <c r="E32" s="10" t="s">
        <v>77</v>
      </c>
      <c r="F32" s="10" t="s">
        <v>21</v>
      </c>
      <c r="G32" s="10">
        <v>32.0</v>
      </c>
      <c r="H32" s="12">
        <v>329.32</v>
      </c>
      <c r="I32" s="12">
        <v>10538.24</v>
      </c>
      <c r="J32" s="10" t="s">
        <v>22</v>
      </c>
      <c r="K32" s="10" t="str">
        <f t="shared" si="1"/>
        <v>Tom</v>
      </c>
      <c r="M32" s="13">
        <f t="shared" si="2"/>
        <v>388.5976</v>
      </c>
      <c r="N32" s="13">
        <f t="shared" si="3"/>
        <v>526.912</v>
      </c>
      <c r="O32" s="8" t="str">
        <f t="shared" si="4"/>
        <v>Pass</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51" width="6.57"/>
  </cols>
  <sheetData>
    <row r="1" ht="14.25" customHeight="1">
      <c r="B1" s="1" t="s">
        <v>47</v>
      </c>
      <c r="C1" s="1" t="s">
        <v>111</v>
      </c>
      <c r="D1" s="1" t="s">
        <v>240</v>
      </c>
      <c r="E1" s="1" t="s">
        <v>207</v>
      </c>
      <c r="F1" s="1" t="s">
        <v>209</v>
      </c>
      <c r="G1" s="1" t="s">
        <v>119</v>
      </c>
      <c r="H1" s="1" t="s">
        <v>92</v>
      </c>
      <c r="I1" s="1" t="s">
        <v>236</v>
      </c>
      <c r="J1" s="1" t="s">
        <v>165</v>
      </c>
      <c r="K1" s="1" t="s">
        <v>223</v>
      </c>
      <c r="L1" s="1" t="s">
        <v>18</v>
      </c>
      <c r="M1" s="1" t="s">
        <v>79</v>
      </c>
      <c r="N1" s="1" t="s">
        <v>25</v>
      </c>
      <c r="O1" s="1" t="s">
        <v>156</v>
      </c>
      <c r="P1" s="1" t="s">
        <v>37</v>
      </c>
      <c r="Q1" s="1" t="s">
        <v>196</v>
      </c>
      <c r="R1" s="1" t="s">
        <v>84</v>
      </c>
      <c r="S1" s="1" t="s">
        <v>89</v>
      </c>
      <c r="T1" s="1" t="s">
        <v>188</v>
      </c>
      <c r="U1" s="1" t="s">
        <v>272</v>
      </c>
      <c r="V1" s="1" t="s">
        <v>102</v>
      </c>
      <c r="W1" s="1" t="s">
        <v>115</v>
      </c>
      <c r="X1" s="1" t="s">
        <v>50</v>
      </c>
      <c r="Y1" s="1" t="s">
        <v>95</v>
      </c>
      <c r="Z1" s="1" t="s">
        <v>121</v>
      </c>
      <c r="AA1" s="1" t="s">
        <v>113</v>
      </c>
      <c r="AB1" s="1" t="s">
        <v>154</v>
      </c>
      <c r="AC1" s="1" t="s">
        <v>65</v>
      </c>
      <c r="AD1" s="1" t="s">
        <v>143</v>
      </c>
      <c r="AE1" s="1" t="s">
        <v>202</v>
      </c>
      <c r="AF1" s="1" t="s">
        <v>86</v>
      </c>
      <c r="AG1" s="1" t="s">
        <v>53</v>
      </c>
      <c r="AH1" s="1" t="s">
        <v>251</v>
      </c>
      <c r="AI1" s="1" t="s">
        <v>40</v>
      </c>
      <c r="AJ1" s="1" t="s">
        <v>30</v>
      </c>
      <c r="AK1" s="1" t="s">
        <v>212</v>
      </c>
      <c r="AL1" s="1" t="s">
        <v>141</v>
      </c>
      <c r="AM1" s="1" t="s">
        <v>99</v>
      </c>
      <c r="AN1" s="1" t="s">
        <v>75</v>
      </c>
      <c r="AO1" s="1" t="s">
        <v>131</v>
      </c>
      <c r="AP1" s="1" t="s">
        <v>106</v>
      </c>
      <c r="AQ1" s="1" t="s">
        <v>215</v>
      </c>
      <c r="AR1" s="1" t="s">
        <v>362</v>
      </c>
      <c r="AS1" s="1" t="s">
        <v>109</v>
      </c>
      <c r="AT1" s="1" t="s">
        <v>126</v>
      </c>
      <c r="AU1" s="1" t="s">
        <v>61</v>
      </c>
      <c r="AV1" s="1" t="s">
        <v>71</v>
      </c>
      <c r="AW1" s="1" t="s">
        <v>285</v>
      </c>
      <c r="AX1" s="1" t="s">
        <v>34</v>
      </c>
      <c r="AY1" s="1" t="s">
        <v>44</v>
      </c>
    </row>
    <row r="2" ht="14.25" customHeight="1">
      <c r="A2" s="1" t="s">
        <v>649</v>
      </c>
      <c r="B2" s="8">
        <v>17859.0</v>
      </c>
      <c r="C2" s="8">
        <v>8684.0</v>
      </c>
      <c r="D2" s="8">
        <v>2207.0</v>
      </c>
      <c r="E2" s="8">
        <v>14331.0</v>
      </c>
      <c r="F2" s="8">
        <v>2960.0</v>
      </c>
      <c r="G2" s="8">
        <v>1557.0</v>
      </c>
      <c r="H2" s="8">
        <v>16883.0</v>
      </c>
      <c r="I2" s="8">
        <v>14893.0</v>
      </c>
      <c r="J2" s="8">
        <v>1882.0</v>
      </c>
      <c r="K2" s="8">
        <v>5761.0</v>
      </c>
      <c r="L2" s="8">
        <v>6867.0</v>
      </c>
      <c r="M2" s="8">
        <v>13869.0</v>
      </c>
      <c r="N2" s="8">
        <v>8166.0</v>
      </c>
      <c r="O2" s="8">
        <v>13982.0</v>
      </c>
      <c r="P2" s="8">
        <v>8929.0</v>
      </c>
      <c r="Q2" s="8">
        <v>6347.0</v>
      </c>
      <c r="R2" s="8">
        <v>8269.0</v>
      </c>
      <c r="S2" s="8">
        <v>14527.0</v>
      </c>
      <c r="T2" s="8">
        <v>3454.0</v>
      </c>
      <c r="U2" s="8">
        <v>19330.0</v>
      </c>
      <c r="V2" s="8">
        <v>13991.0</v>
      </c>
      <c r="W2" s="8">
        <v>3808.0</v>
      </c>
      <c r="X2" s="8">
        <v>7642.0</v>
      </c>
      <c r="Y2" s="8">
        <v>4825.0</v>
      </c>
      <c r="Z2" s="8">
        <v>4536.0</v>
      </c>
      <c r="AA2" s="8">
        <v>16309.0</v>
      </c>
      <c r="AB2" s="8">
        <v>4802.0</v>
      </c>
      <c r="AC2" s="8">
        <v>19354.0</v>
      </c>
      <c r="AD2" s="8">
        <v>7142.0</v>
      </c>
      <c r="AE2" s="8">
        <v>10094.0</v>
      </c>
      <c r="AF2" s="8">
        <v>1364.0</v>
      </c>
      <c r="AG2" s="8">
        <v>16688.0</v>
      </c>
      <c r="AH2" s="8">
        <v>2863.0</v>
      </c>
      <c r="AI2" s="8">
        <v>17499.0</v>
      </c>
      <c r="AJ2" s="8">
        <v>8084.0</v>
      </c>
      <c r="AK2" s="8">
        <v>9016.0</v>
      </c>
      <c r="AL2" s="8">
        <v>3384.0</v>
      </c>
      <c r="AM2" s="8">
        <v>16072.0</v>
      </c>
      <c r="AN2" s="8">
        <v>4935.0</v>
      </c>
      <c r="AO2" s="8">
        <v>14127.0</v>
      </c>
      <c r="AP2" s="8">
        <v>15482.0</v>
      </c>
      <c r="AQ2" s="8">
        <v>8742.0</v>
      </c>
      <c r="AR2" s="8">
        <v>17165.0</v>
      </c>
      <c r="AS2" s="8">
        <v>3490.0</v>
      </c>
      <c r="AT2" s="8">
        <v>14324.0</v>
      </c>
      <c r="AU2" s="8">
        <v>19108.0</v>
      </c>
      <c r="AV2" s="8">
        <v>2137.0</v>
      </c>
      <c r="AW2" s="8">
        <v>4420.0</v>
      </c>
      <c r="AX2" s="8">
        <v>6845.0</v>
      </c>
      <c r="AY2" s="8">
        <v>4906.0</v>
      </c>
    </row>
    <row r="3" ht="14.25" customHeight="1">
      <c r="A3" s="1" t="s">
        <v>650</v>
      </c>
      <c r="B3" s="8">
        <v>13413.0</v>
      </c>
      <c r="C3" s="8">
        <v>1276.0</v>
      </c>
      <c r="D3" s="8">
        <v>19383.0</v>
      </c>
      <c r="E3" s="8">
        <v>18611.0</v>
      </c>
      <c r="F3" s="8">
        <v>7337.0</v>
      </c>
      <c r="G3" s="8">
        <v>12944.0</v>
      </c>
      <c r="H3" s="8">
        <v>16906.0</v>
      </c>
      <c r="I3" s="8">
        <v>18079.0</v>
      </c>
      <c r="J3" s="8">
        <v>13306.0</v>
      </c>
      <c r="K3" s="8">
        <v>11503.0</v>
      </c>
      <c r="L3" s="8">
        <v>5208.0</v>
      </c>
      <c r="M3" s="8">
        <v>12590.0</v>
      </c>
      <c r="N3" s="8">
        <v>11886.0</v>
      </c>
      <c r="O3" s="8">
        <v>13866.0</v>
      </c>
      <c r="P3" s="8">
        <v>2088.0</v>
      </c>
      <c r="Q3" s="8">
        <v>4363.0</v>
      </c>
      <c r="R3" s="8">
        <v>1024.0</v>
      </c>
      <c r="S3" s="8">
        <v>10764.0</v>
      </c>
      <c r="T3" s="8">
        <v>10959.0</v>
      </c>
      <c r="U3" s="8">
        <v>13935.0</v>
      </c>
      <c r="V3" s="8">
        <v>9068.0</v>
      </c>
      <c r="W3" s="8">
        <v>19619.0</v>
      </c>
      <c r="X3" s="8">
        <v>8295.0</v>
      </c>
      <c r="Y3" s="8">
        <v>9392.0</v>
      </c>
      <c r="Z3" s="8">
        <v>12390.0</v>
      </c>
      <c r="AA3" s="8">
        <v>9448.0</v>
      </c>
      <c r="AB3" s="8">
        <v>11433.0</v>
      </c>
      <c r="AC3" s="8">
        <v>16038.0</v>
      </c>
      <c r="AD3" s="8">
        <v>12528.0</v>
      </c>
      <c r="AE3" s="8">
        <v>16743.0</v>
      </c>
      <c r="AF3" s="8">
        <v>9605.0</v>
      </c>
      <c r="AG3" s="8">
        <v>3014.0</v>
      </c>
      <c r="AH3" s="8">
        <v>2381.0</v>
      </c>
      <c r="AI3" s="8">
        <v>2098.0</v>
      </c>
      <c r="AJ3" s="8">
        <v>10101.0</v>
      </c>
      <c r="AK3" s="8">
        <v>1187.0</v>
      </c>
      <c r="AL3" s="8">
        <v>12948.0</v>
      </c>
      <c r="AM3" s="8">
        <v>11207.0</v>
      </c>
      <c r="AN3" s="8">
        <v>3092.0</v>
      </c>
      <c r="AO3" s="8">
        <v>19514.0</v>
      </c>
      <c r="AP3" s="8">
        <v>6242.0</v>
      </c>
      <c r="AQ3" s="8">
        <v>9549.0</v>
      </c>
      <c r="AR3" s="8">
        <v>6185.0</v>
      </c>
      <c r="AS3" s="8">
        <v>16271.0</v>
      </c>
      <c r="AT3" s="8">
        <v>6776.0</v>
      </c>
      <c r="AU3" s="8">
        <v>13449.0</v>
      </c>
      <c r="AV3" s="8">
        <v>8823.0</v>
      </c>
      <c r="AW3" s="8">
        <v>16717.0</v>
      </c>
      <c r="AX3" s="8">
        <v>8355.0</v>
      </c>
      <c r="AY3" s="8">
        <v>7465.0</v>
      </c>
    </row>
    <row r="4" ht="14.25" customHeight="1">
      <c r="A4" s="1" t="s">
        <v>651</v>
      </c>
      <c r="B4" s="8">
        <v>13737.0</v>
      </c>
      <c r="C4" s="8">
        <v>18881.0</v>
      </c>
      <c r="D4" s="8">
        <v>14324.0</v>
      </c>
      <c r="E4" s="8">
        <v>11350.0</v>
      </c>
      <c r="F4" s="8">
        <v>3555.0</v>
      </c>
      <c r="G4" s="8">
        <v>3951.0</v>
      </c>
      <c r="H4" s="8">
        <v>18622.0</v>
      </c>
      <c r="I4" s="8">
        <v>5727.0</v>
      </c>
      <c r="J4" s="8">
        <v>6686.0</v>
      </c>
      <c r="K4" s="8">
        <v>4701.0</v>
      </c>
      <c r="L4" s="8">
        <v>3780.0</v>
      </c>
      <c r="M4" s="8">
        <v>18972.0</v>
      </c>
      <c r="N4" s="8">
        <v>3368.0</v>
      </c>
      <c r="O4" s="8">
        <v>16592.0</v>
      </c>
      <c r="P4" s="8">
        <v>1436.0</v>
      </c>
      <c r="Q4" s="8">
        <v>3828.0</v>
      </c>
      <c r="R4" s="8">
        <v>2556.0</v>
      </c>
      <c r="S4" s="8">
        <v>14364.0</v>
      </c>
      <c r="T4" s="8">
        <v>16061.0</v>
      </c>
      <c r="U4" s="8">
        <v>11576.0</v>
      </c>
      <c r="V4" s="8">
        <v>17566.0</v>
      </c>
      <c r="W4" s="8">
        <v>8190.0</v>
      </c>
      <c r="X4" s="8">
        <v>6565.0</v>
      </c>
      <c r="Y4" s="8">
        <v>16369.0</v>
      </c>
      <c r="Z4" s="8">
        <v>2589.0</v>
      </c>
      <c r="AA4" s="8">
        <v>1159.0</v>
      </c>
      <c r="AB4" s="8">
        <v>13145.0</v>
      </c>
      <c r="AC4" s="8">
        <v>16373.0</v>
      </c>
      <c r="AD4" s="8">
        <v>7555.0</v>
      </c>
      <c r="AE4" s="8">
        <v>17237.0</v>
      </c>
      <c r="AF4" s="8">
        <v>10203.0</v>
      </c>
      <c r="AG4" s="8">
        <v>9244.0</v>
      </c>
      <c r="AH4" s="8">
        <v>15743.0</v>
      </c>
      <c r="AI4" s="8">
        <v>14333.0</v>
      </c>
      <c r="AJ4" s="8">
        <v>14341.0</v>
      </c>
      <c r="AK4" s="8">
        <v>19691.0</v>
      </c>
      <c r="AL4" s="8">
        <v>2228.0</v>
      </c>
      <c r="AM4" s="8">
        <v>6590.0</v>
      </c>
      <c r="AN4" s="8">
        <v>6585.0</v>
      </c>
      <c r="AO4" s="8">
        <v>10227.0</v>
      </c>
      <c r="AP4" s="8">
        <v>7046.0</v>
      </c>
      <c r="AQ4" s="8">
        <v>13237.0</v>
      </c>
      <c r="AR4" s="8">
        <v>16649.0</v>
      </c>
      <c r="AS4" s="8">
        <v>5945.0</v>
      </c>
      <c r="AT4" s="8">
        <v>8927.0</v>
      </c>
      <c r="AU4" s="8">
        <v>13641.0</v>
      </c>
      <c r="AV4" s="8">
        <v>16998.0</v>
      </c>
      <c r="AW4" s="8">
        <v>14386.0</v>
      </c>
      <c r="AX4" s="8">
        <v>8016.0</v>
      </c>
      <c r="AY4" s="8">
        <v>15027.0</v>
      </c>
    </row>
    <row r="5" ht="14.25" customHeight="1">
      <c r="A5" s="1" t="s">
        <v>652</v>
      </c>
      <c r="B5" s="8">
        <v>16920.0</v>
      </c>
      <c r="C5" s="8">
        <v>14752.0</v>
      </c>
      <c r="D5" s="8">
        <v>19268.0</v>
      </c>
      <c r="E5" s="8">
        <v>19193.0</v>
      </c>
      <c r="F5" s="8">
        <v>4167.0</v>
      </c>
      <c r="G5" s="8">
        <v>12989.0</v>
      </c>
      <c r="H5" s="8">
        <v>15087.0</v>
      </c>
      <c r="I5" s="8">
        <v>3437.0</v>
      </c>
      <c r="J5" s="8">
        <v>16275.0</v>
      </c>
      <c r="K5" s="8">
        <v>6276.0</v>
      </c>
      <c r="L5" s="8">
        <v>9859.0</v>
      </c>
      <c r="M5" s="8">
        <v>8818.0</v>
      </c>
      <c r="N5" s="8">
        <v>5728.0</v>
      </c>
      <c r="O5" s="8">
        <v>6738.0</v>
      </c>
      <c r="P5" s="8">
        <v>6793.0</v>
      </c>
      <c r="Q5" s="8">
        <v>5523.0</v>
      </c>
      <c r="R5" s="8">
        <v>6571.0</v>
      </c>
      <c r="S5" s="8">
        <v>17209.0</v>
      </c>
      <c r="T5" s="8">
        <v>16246.0</v>
      </c>
      <c r="U5" s="8">
        <v>11380.0</v>
      </c>
      <c r="V5" s="8">
        <v>3224.0</v>
      </c>
      <c r="W5" s="8">
        <v>9389.0</v>
      </c>
      <c r="X5" s="8">
        <v>16927.0</v>
      </c>
      <c r="Y5" s="8">
        <v>12684.0</v>
      </c>
      <c r="Z5" s="8">
        <v>11640.0</v>
      </c>
      <c r="AA5" s="8">
        <v>9662.0</v>
      </c>
      <c r="AB5" s="8">
        <v>7361.0</v>
      </c>
      <c r="AC5" s="8">
        <v>2948.0</v>
      </c>
      <c r="AD5" s="8">
        <v>13091.0</v>
      </c>
      <c r="AE5" s="8">
        <v>12992.0</v>
      </c>
      <c r="AF5" s="8">
        <v>7318.0</v>
      </c>
      <c r="AG5" s="8">
        <v>13180.0</v>
      </c>
      <c r="AH5" s="8">
        <v>1234.0</v>
      </c>
      <c r="AI5" s="8">
        <v>16372.0</v>
      </c>
      <c r="AJ5" s="8">
        <v>1522.0</v>
      </c>
      <c r="AK5" s="8">
        <v>13718.0</v>
      </c>
      <c r="AL5" s="8">
        <v>10821.0</v>
      </c>
      <c r="AM5" s="8">
        <v>6832.0</v>
      </c>
      <c r="AN5" s="8">
        <v>13820.0</v>
      </c>
      <c r="AO5" s="8">
        <v>17211.0</v>
      </c>
      <c r="AP5" s="8">
        <v>8122.0</v>
      </c>
      <c r="AQ5" s="8">
        <v>6842.0</v>
      </c>
      <c r="AR5" s="8">
        <v>2316.0</v>
      </c>
      <c r="AS5" s="8">
        <v>14200.0</v>
      </c>
      <c r="AT5" s="8">
        <v>18508.0</v>
      </c>
      <c r="AU5" s="8">
        <v>16206.0</v>
      </c>
      <c r="AV5" s="8">
        <v>19971.0</v>
      </c>
      <c r="AW5" s="8">
        <v>2378.0</v>
      </c>
      <c r="AX5" s="8">
        <v>2519.0</v>
      </c>
      <c r="AY5" s="8">
        <v>8935.0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