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F057D503-5BF9-4AF4-AAE6-4ABA9926C889}" xr6:coauthVersionLast="47" xr6:coauthVersionMax="47" xr10:uidLastSave="{00000000-0000-0000-0000-000000000000}"/>
  <bookViews>
    <workbookView xWindow="-120" yWindow="-120" windowWidth="29040" windowHeight="15840" activeTab="1" xr2:uid="{380F9A3C-78F0-471C-ACD5-A994E8348A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K14" i="2"/>
  <c r="K7" i="2"/>
  <c r="K12" i="2"/>
  <c r="K6" i="2"/>
  <c r="O14" i="2"/>
  <c r="O12" i="2"/>
  <c r="O7" i="2"/>
  <c r="O6" i="2"/>
  <c r="O8" i="2" s="1"/>
  <c r="M10" i="1"/>
  <c r="M9" i="1"/>
  <c r="M8" i="1"/>
  <c r="M7" i="1"/>
  <c r="K8" i="2" l="1"/>
  <c r="K13" i="2" s="1"/>
  <c r="K15" i="2" s="1"/>
  <c r="K17" i="2" s="1"/>
  <c r="K18" i="2" s="1"/>
  <c r="K21" i="2"/>
  <c r="O13" i="2"/>
  <c r="O15" i="2" s="1"/>
  <c r="O17" i="2" s="1"/>
  <c r="O18" i="2" s="1"/>
  <c r="O21" i="2"/>
</calcChain>
</file>

<file path=xl/sharedStrings.xml><?xml version="1.0" encoding="utf-8"?>
<sst xmlns="http://schemas.openxmlformats.org/spreadsheetml/2006/main" count="40" uniqueCount="39">
  <si>
    <t>Price</t>
  </si>
  <si>
    <t>Shares</t>
  </si>
  <si>
    <t>MC</t>
  </si>
  <si>
    <t>Cash</t>
  </si>
  <si>
    <t>Debt</t>
  </si>
  <si>
    <t>EV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</si>
  <si>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</si>
  <si>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</si>
  <si>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</si>
  <si>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</si>
  <si>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</si>
  <si>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</si>
  <si>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</si>
  <si>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</si>
  <si>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OpEx</t>
  </si>
  <si>
    <t>OpIn</t>
  </si>
  <si>
    <t>Interest income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</si>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</sst>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14" fontId="0" fillId="0" borderId="0" xfId="0" applyNumberForma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1567-D280-4CD9-9684-ED68D87C2B39}">
  <dimension ref="L5:M10"/>
  <sheetViews>
    <sheetView workbookViewId="0">
      <selection activeCell="M11" sqref="M11"/>
    </sheetView>
  </sheetViews>
  <sheetFormatPr defaultRowHeight="12.75" x14ac:dyDescent="0.2"/>
  <sheetData>
    <row r="5" spans="12:13" x14ac:dyDescent="0.2">
      <c r="L5" t="s">
        <v>0</v>
      </c>
      <c r="M5" s="1">
        <v>232</v>
      </c>
    </row>
    <row r="6" spans="12:13" x14ac:dyDescent="0.2">
      <c r="L6" t="s">
        <v>1</v>
      </c>
      <c r="M6" s="1">
        <v>969</v>
      </c>
    </row>
    <row r="7" spans="12:13" x14ac:dyDescent="0.2">
      <c r="L7" t="s">
        <v>2</v>
      </c>
      <c r="M7" s="1">
        <f>+M6*M5</f>
        <v>224808</v>
      </c>
    </row>
    <row r="8" spans="12:13" x14ac:dyDescent="0.2">
      <c r="L8" t="s">
        <v>3</v>
      </c>
      <c r="M8" s="1">
        <f>9958+7712+4978</f>
        <v>22648</v>
      </c>
    </row>
    <row r="9" spans="12:13" x14ac:dyDescent="0.2">
      <c r="L9" t="s">
        <v>4</v>
      </c>
      <c r="M9" s="1">
        <f>1000+8429</f>
        <v>9429</v>
      </c>
    </row>
    <row r="10" spans="12:13" x14ac:dyDescent="0.2">
      <c r="L10" t="s">
        <v>5</v>
      </c>
      <c r="M10" s="1">
        <f>+M7-M8+M9</f>
        <v>211589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4FB1-C70B-4E2F-A815-3C9F0FDAA33C}">
  <dimension ref="A2:R2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3" sqref="O23"/>
    </sheetView>
  </sheetViews>
  <sheetFormatPr defaultRowHeight="12.75" x14ac:dyDescent="0.2"/>
  <cols>
    <col min="2" max="2" width="13.85546875" bestFit="1" customWidth="1"/>
    <col min="3" max="10" width="9.140625" style="3"/>
    <col min="11" max="11" width="10.140625" style="3" bestFit="1" customWidth="1"/>
    <col min="12" max="14" width="9.140625" style="3"/>
    <col min="15" max="15" width="10.140625" style="3" bestFit="1" customWidth="1"/>
    <col min="16" max="16384" width="9.140625" style="3"/>
  </cols>
  <sheetData>
    <row r="2" spans="1:18" s="9" customFormat="1" x14ac:dyDescent="0.2">
      <c r="K2" s="9">
        <v>45046</v>
      </c>
      <c r="O2" s="9">
        <v>45412</v>
      </c>
    </row>
    <row r="3" spans="1:18" s="2" customFormat="1" x14ac:dyDescent="0.2">
      <c r="A3"/>
      <c r="B3"/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 t="s">
        <v>36</v>
      </c>
    </row>
    <row r="4" spans="1:18" x14ac:dyDescent="0.2">
      <c r="B4" t="s">
        <v>6</v>
      </c>
      <c r="K4" s="3">
        <v>7642</v>
      </c>
      <c r="O4" s="3">
        <v>8585</v>
      </c>
    </row>
    <row r="5" spans="1:18" x14ac:dyDescent="0.2">
      <c r="B5" t="s">
        <v>7</v>
      </c>
      <c r="K5" s="3">
        <v>605</v>
      </c>
      <c r="O5" s="3">
        <v>548</v>
      </c>
    </row>
    <row r="6" spans="1:18" s="6" customFormat="1" x14ac:dyDescent="0.2">
      <c r="A6" s="5"/>
      <c r="B6" s="5" t="s">
        <v>8</v>
      </c>
      <c r="K6" s="6">
        <f>+K4+K5</f>
        <v>8247</v>
      </c>
      <c r="O6" s="6">
        <f>+O4+O5</f>
        <v>9133</v>
      </c>
    </row>
    <row r="7" spans="1:18" x14ac:dyDescent="0.2">
      <c r="B7" t="s">
        <v>9</v>
      </c>
      <c r="K7" s="3">
        <f>1510+615</f>
        <v>2125</v>
      </c>
      <c r="O7" s="3">
        <f>1560+602</f>
        <v>2162</v>
      </c>
    </row>
    <row r="8" spans="1:18" x14ac:dyDescent="0.2">
      <c r="B8" t="s">
        <v>10</v>
      </c>
      <c r="K8" s="3">
        <f>+K6-K7</f>
        <v>6122</v>
      </c>
      <c r="O8" s="3">
        <f>+O6-O7</f>
        <v>6971</v>
      </c>
    </row>
    <row r="9" spans="1:18" x14ac:dyDescent="0.2">
      <c r="B9" t="s">
        <v>11</v>
      </c>
      <c r="K9" s="3">
        <v>1207</v>
      </c>
      <c r="O9" s="3">
        <v>1368</v>
      </c>
    </row>
    <row r="10" spans="1:18" x14ac:dyDescent="0.2">
      <c r="B10" t="s">
        <v>12</v>
      </c>
      <c r="K10" s="3">
        <v>3154</v>
      </c>
      <c r="O10" s="3">
        <v>3239</v>
      </c>
    </row>
    <row r="11" spans="1:18" x14ac:dyDescent="0.2">
      <c r="B11" t="s">
        <v>13</v>
      </c>
      <c r="K11" s="3">
        <v>638</v>
      </c>
      <c r="O11" s="3">
        <v>647</v>
      </c>
    </row>
    <row r="12" spans="1:18" x14ac:dyDescent="0.2">
      <c r="B12" t="s">
        <v>14</v>
      </c>
      <c r="K12" s="3">
        <f>+SUM(K9:K11)</f>
        <v>4999</v>
      </c>
      <c r="O12" s="3">
        <f>+SUM(O9:O11)</f>
        <v>5254</v>
      </c>
    </row>
    <row r="13" spans="1:18" x14ac:dyDescent="0.2">
      <c r="B13" t="s">
        <v>15</v>
      </c>
      <c r="K13" s="3">
        <f>+K8-K12</f>
        <v>1123</v>
      </c>
      <c r="O13" s="3">
        <f>+O8-O12</f>
        <v>1717</v>
      </c>
    </row>
    <row r="14" spans="1:18" x14ac:dyDescent="0.2">
      <c r="B14" t="s">
        <v>16</v>
      </c>
      <c r="K14" s="3">
        <f>+-141+55</f>
        <v>-86</v>
      </c>
      <c r="O14" s="3">
        <f>37+121</f>
        <v>158</v>
      </c>
    </row>
    <row r="15" spans="1:18" x14ac:dyDescent="0.2">
      <c r="B15" t="s">
        <v>17</v>
      </c>
      <c r="K15" s="3">
        <f>+K13+K14</f>
        <v>1037</v>
      </c>
      <c r="O15" s="3">
        <f>+O13+O14</f>
        <v>1875</v>
      </c>
    </row>
    <row r="16" spans="1:18" x14ac:dyDescent="0.2">
      <c r="B16" t="s">
        <v>18</v>
      </c>
      <c r="K16" s="3">
        <v>127</v>
      </c>
      <c r="O16" s="3">
        <v>334</v>
      </c>
    </row>
    <row r="17" spans="1:15" x14ac:dyDescent="0.2">
      <c r="B17" t="s">
        <v>19</v>
      </c>
      <c r="K17" s="3">
        <f>+K15-K16</f>
        <v>910</v>
      </c>
      <c r="O17" s="3">
        <f>+O15-O16</f>
        <v>1541</v>
      </c>
    </row>
    <row r="18" spans="1:15" x14ac:dyDescent="0.2">
      <c r="B18" t="s">
        <v>20</v>
      </c>
      <c r="K18" s="4">
        <f>+K17/K19</f>
        <v>0.92105263157894735</v>
      </c>
      <c r="O18" s="4">
        <f>+O17/O19</f>
        <v>1.5644670050761422</v>
      </c>
    </row>
    <row r="19" spans="1:15" x14ac:dyDescent="0.2">
      <c r="B19" t="s">
        <v>1</v>
      </c>
      <c r="K19" s="3">
        <v>988</v>
      </c>
      <c r="O19" s="3">
        <v>985</v>
      </c>
    </row>
    <row r="21" spans="1:15" s="8" customFormat="1" x14ac:dyDescent="0.2">
      <c r="A21" s="7"/>
      <c r="B21" s="7" t="s">
        <v>37</v>
      </c>
      <c r="K21" s="8">
        <f>+K8/K6</f>
        <v>0.74233054444040258</v>
      </c>
      <c r="O21" s="8">
        <f>+O8/O6</f>
        <v>0.7632760319719698</v>
      </c>
    </row>
    <row r="23" spans="1:15" s="11" customFormat="1" x14ac:dyDescent="0.2">
      <c r="A23" s="10"/>
      <c r="B23" s="10" t="s">
        <v>38</v>
      </c>
      <c r="O23" s="11">
        <f>+O6/K6-1</f>
        <v>0.10743300594155447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2024-06-14T19:30:08Z</dcterms:created>
  <dcterms:modified xsi:type="dcterms:W3CDTF">2024-06-14T20:52:31Z</dcterms:modified>
</cp:coreProperties>
</file>