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C508B9BE-7612-498B-BF5C-F9E858469C00}" xr6:coauthVersionLast="47" xr6:coauthVersionMax="47" xr10:uidLastSave="{00000000-0000-0000-0000-000000000000}"/>
  <bookViews>
    <workbookView xWindow="0" yWindow="0" windowWidth="14400" windowHeight="15600" activeTab="1" xr2:uid="{50692538-8A7A-44CA-909F-E39866F1534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" l="1"/>
  <c r="M5" i="2"/>
  <c r="M7" i="2" s="1"/>
  <c r="Q21" i="2"/>
  <c r="Q19" i="2"/>
  <c r="Q18" i="2"/>
  <c r="Q17" i="2"/>
  <c r="Q16" i="2"/>
  <c r="Q13" i="2"/>
  <c r="Q12" i="2"/>
  <c r="Q10" i="2"/>
  <c r="L7" i="1"/>
  <c r="Q5" i="2"/>
  <c r="Q7" i="2" s="1"/>
  <c r="L8" i="1"/>
  <c r="L5" i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M17" i="2" l="1"/>
  <c r="M10" i="2"/>
  <c r="M16" i="2"/>
  <c r="M19" i="2" l="1"/>
  <c r="M12" i="2"/>
  <c r="M18" i="2" l="1"/>
  <c r="M13" i="2"/>
</calcChain>
</file>

<file path=xl/sharedStrings.xml><?xml version="1.0" encoding="utf-8"?>
<sst xmlns="http://schemas.openxmlformats.org/spreadsheetml/2006/main" count="39" uniqueCount="38">
  <si>
    <t>Revenue</t>
  </si>
  <si>
    <t>COGS</t>
  </si>
  <si>
    <t>Gross profit</t>
  </si>
  <si>
    <t>SG&amp;A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</si>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</sst>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m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9525</xdr:rowOff>
    </xdr:from>
    <xdr:to>
      <xdr:col>17</xdr:col>
      <xdr:colOff>19050</xdr:colOff>
      <xdr:row>34</xdr:row>
      <xdr:rowOff>19050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068142E-7675-22BC-4B42-646F525D8B5E}"/>
            </a:ext>
          </a:extLst>
        </xdr:cNvPr>
        <xdr:cNvCxnSpPr/>
      </xdr:nvCxnSpPr>
      <xdr:spPr>
        <a:xfrm>
          <a:off x="10887075" y="9525"/>
          <a:ext cx="0" cy="55149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34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5C5D7DC-AFB3-4F3F-BE5E-AE65C782B99E}"/>
            </a:ext>
          </a:extLst>
        </xdr:cNvPr>
        <xdr:cNvCxnSpPr/>
      </xdr:nvCxnSpPr>
      <xdr:spPr>
        <a:xfrm>
          <a:off x="18221325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7E6D-95C5-4D12-973F-1904AADA37C3}">
  <dimension ref="K3:L8"/>
  <sheetViews>
    <sheetView workbookViewId="0">
      <selection activeCell="L9" sqref="L9"/>
    </sheetView>
  </sheetViews>
  <sheetFormatPr defaultRowHeight="12.75" x14ac:dyDescent="0.2"/>
  <sheetData>
    <row r="3" spans="11:12" x14ac:dyDescent="0.2">
      <c r="K3" t="s">
        <v>32</v>
      </c>
      <c r="L3">
        <v>71.27</v>
      </c>
    </row>
    <row r="4" spans="11:12" x14ac:dyDescent="0.2">
      <c r="K4" t="s">
        <v>10</v>
      </c>
      <c r="L4" s="1">
        <v>576.46573599999999</v>
      </c>
    </row>
    <row r="5" spans="11:12" x14ac:dyDescent="0.2">
      <c r="K5" t="s">
        <v>33</v>
      </c>
      <c r="L5" s="1">
        <f>+L3*L4</f>
        <v>41084.713004719997</v>
      </c>
    </row>
    <row r="6" spans="11:12" x14ac:dyDescent="0.2">
      <c r="K6" t="s">
        <v>34</v>
      </c>
      <c r="L6" s="1">
        <v>440</v>
      </c>
    </row>
    <row r="7" spans="11:12" x14ac:dyDescent="0.2">
      <c r="K7" t="s">
        <v>35</v>
      </c>
      <c r="L7" s="1">
        <f>476+1297</f>
        <v>1773</v>
      </c>
    </row>
    <row r="8" spans="11:12" x14ac:dyDescent="0.2">
      <c r="K8" t="s">
        <v>36</v>
      </c>
      <c r="L8" s="1">
        <f>+L5-L6+L7</f>
        <v>42417.713004719997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CDC4-7720-4567-93C4-253D8D569026}">
  <dimension ref="A1:AM21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N24" sqref="N24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39" s="8" customFormat="1" x14ac:dyDescent="0.2">
      <c r="Q1" s="8">
        <v>45657</v>
      </c>
    </row>
    <row r="2" spans="1:39" x14ac:dyDescent="0.2">
      <c r="A2" s="3"/>
      <c r="B2" s="3" t="s">
        <v>16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17</v>
      </c>
      <c r="H2" s="3" t="s">
        <v>18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S2" s="2">
        <v>2014</v>
      </c>
      <c r="T2" s="2">
        <f>+S2+1</f>
        <v>2015</v>
      </c>
      <c r="U2" s="2">
        <f t="shared" ref="U2:AN2" si="0">+T2+1</f>
        <v>2016</v>
      </c>
      <c r="V2" s="2">
        <f t="shared" si="0"/>
        <v>2017</v>
      </c>
      <c r="W2" s="2">
        <f t="shared" si="0"/>
        <v>2018</v>
      </c>
      <c r="X2" s="2">
        <f t="shared" si="0"/>
        <v>2019</v>
      </c>
      <c r="Y2" s="2">
        <f t="shared" si="0"/>
        <v>2020</v>
      </c>
      <c r="Z2" s="2">
        <f t="shared" si="0"/>
        <v>2021</v>
      </c>
      <c r="AA2" s="2">
        <f t="shared" si="0"/>
        <v>2022</v>
      </c>
      <c r="AB2" s="2">
        <f t="shared" si="0"/>
        <v>2023</v>
      </c>
      <c r="AC2" s="2">
        <f t="shared" si="0"/>
        <v>2024</v>
      </c>
      <c r="AD2" s="2">
        <f t="shared" si="0"/>
        <v>2025</v>
      </c>
      <c r="AE2" s="2">
        <f t="shared" si="0"/>
        <v>2026</v>
      </c>
      <c r="AF2" s="2">
        <f t="shared" si="0"/>
        <v>2027</v>
      </c>
      <c r="AG2" s="2">
        <f t="shared" si="0"/>
        <v>2028</v>
      </c>
      <c r="AH2" s="2">
        <f t="shared" si="0"/>
        <v>2029</v>
      </c>
      <c r="AI2" s="2">
        <f t="shared" si="0"/>
        <v>2030</v>
      </c>
      <c r="AJ2" s="2">
        <f t="shared" si="0"/>
        <v>2031</v>
      </c>
      <c r="AK2" s="2">
        <f t="shared" si="0"/>
        <v>2032</v>
      </c>
      <c r="AL2" s="2">
        <f t="shared" si="0"/>
        <v>2033</v>
      </c>
      <c r="AM2" s="2">
        <f t="shared" si="0"/>
        <v>2034</v>
      </c>
    </row>
    <row r="3" spans="1:39" s="6" customFormat="1" x14ac:dyDescent="0.2">
      <c r="A3" s="6" t="s">
        <v>0</v>
      </c>
      <c r="M3" s="6">
        <v>2512</v>
      </c>
      <c r="Q3" s="6">
        <v>2599</v>
      </c>
    </row>
    <row r="4" spans="1:39" x14ac:dyDescent="0.2">
      <c r="A4" s="1" t="s">
        <v>1</v>
      </c>
      <c r="M4" s="1">
        <v>1542</v>
      </c>
      <c r="Q4" s="1">
        <v>1622</v>
      </c>
    </row>
    <row r="5" spans="1:39" x14ac:dyDescent="0.2">
      <c r="A5" s="1" t="s">
        <v>2</v>
      </c>
      <c r="M5" s="1">
        <f>+M3-M4</f>
        <v>970</v>
      </c>
      <c r="Q5" s="1">
        <f>+Q3-Q4</f>
        <v>977</v>
      </c>
    </row>
    <row r="6" spans="1:39" x14ac:dyDescent="0.2">
      <c r="A6" s="1" t="s">
        <v>3</v>
      </c>
      <c r="M6" s="1">
        <v>539</v>
      </c>
      <c r="Q6" s="1">
        <v>483</v>
      </c>
    </row>
    <row r="7" spans="1:39" x14ac:dyDescent="0.2">
      <c r="A7" s="1" t="s">
        <v>4</v>
      </c>
      <c r="M7" s="1">
        <f>+M5-M6</f>
        <v>431</v>
      </c>
      <c r="Q7" s="1">
        <f>+Q5-Q6</f>
        <v>494</v>
      </c>
    </row>
    <row r="8" spans="1:39" x14ac:dyDescent="0.2">
      <c r="A8" s="1" t="s">
        <v>5</v>
      </c>
      <c r="M8" s="1">
        <v>-158</v>
      </c>
      <c r="Q8" s="1">
        <v>-67</v>
      </c>
    </row>
    <row r="9" spans="1:39" x14ac:dyDescent="0.2">
      <c r="A9" s="1" t="s">
        <v>37</v>
      </c>
      <c r="M9" s="1">
        <v>-90</v>
      </c>
      <c r="Q9" s="1">
        <v>60</v>
      </c>
    </row>
    <row r="10" spans="1:39" x14ac:dyDescent="0.2">
      <c r="A10" s="1" t="s">
        <v>6</v>
      </c>
      <c r="M10" s="1">
        <f>+M7+M8+M9</f>
        <v>183</v>
      </c>
      <c r="Q10" s="1">
        <f>+Q7+Q8+Q9</f>
        <v>487</v>
      </c>
    </row>
    <row r="11" spans="1:39" x14ac:dyDescent="0.2">
      <c r="A11" s="1" t="s">
        <v>7</v>
      </c>
      <c r="M11" s="1">
        <v>15</v>
      </c>
      <c r="Q11" s="1">
        <v>146</v>
      </c>
    </row>
    <row r="12" spans="1:39" x14ac:dyDescent="0.2">
      <c r="A12" s="1" t="s">
        <v>8</v>
      </c>
      <c r="M12" s="1">
        <f>+M10-M11</f>
        <v>168</v>
      </c>
      <c r="Q12" s="1">
        <f>+Q10-Q11</f>
        <v>341</v>
      </c>
    </row>
    <row r="13" spans="1:39" s="5" customFormat="1" x14ac:dyDescent="0.2">
      <c r="A13" s="5" t="s">
        <v>9</v>
      </c>
      <c r="M13" s="5">
        <f>+M12/M14</f>
        <v>0.28426395939086296</v>
      </c>
      <c r="Q13" s="5">
        <f>+Q12/Q14</f>
        <v>0.63148148148148153</v>
      </c>
    </row>
    <row r="14" spans="1:39" x14ac:dyDescent="0.2">
      <c r="A14" s="1" t="s">
        <v>10</v>
      </c>
      <c r="M14" s="1">
        <v>591</v>
      </c>
      <c r="Q14" s="1">
        <v>540</v>
      </c>
    </row>
    <row r="16" spans="1:39" s="4" customFormat="1" x14ac:dyDescent="0.2">
      <c r="A16" s="4" t="s">
        <v>11</v>
      </c>
      <c r="M16" s="4">
        <f>+M5/M3</f>
        <v>0.38614649681528662</v>
      </c>
      <c r="Q16" s="4">
        <f>+Q5/Q3</f>
        <v>0.37591381300500193</v>
      </c>
    </row>
    <row r="17" spans="1:17" s="4" customFormat="1" x14ac:dyDescent="0.2">
      <c r="A17" s="4" t="s">
        <v>12</v>
      </c>
      <c r="M17" s="4">
        <f>+M7/M3</f>
        <v>0.17157643312101911</v>
      </c>
      <c r="Q17" s="4">
        <f>+Q7/Q3</f>
        <v>0.19007310504040015</v>
      </c>
    </row>
    <row r="18" spans="1:17" s="4" customFormat="1" x14ac:dyDescent="0.2">
      <c r="A18" s="4" t="s">
        <v>13</v>
      </c>
      <c r="M18" s="4">
        <f>+M12/M3</f>
        <v>6.6878980891719744E-2</v>
      </c>
      <c r="Q18" s="4">
        <f>+Q12/Q3</f>
        <v>0.13120430934974991</v>
      </c>
    </row>
    <row r="19" spans="1:17" s="4" customFormat="1" x14ac:dyDescent="0.2">
      <c r="A19" s="4" t="s">
        <v>14</v>
      </c>
      <c r="M19" s="4">
        <f>+M11/M10</f>
        <v>8.1967213114754092E-2</v>
      </c>
      <c r="Q19" s="4">
        <f>+Q11/Q10</f>
        <v>0.29979466119096509</v>
      </c>
    </row>
    <row r="20" spans="1:17" s="4" customFormat="1" x14ac:dyDescent="0.2"/>
    <row r="21" spans="1:17" s="7" customFormat="1" x14ac:dyDescent="0.2">
      <c r="A21" s="7" t="s">
        <v>15</v>
      </c>
      <c r="M21" s="7" t="e">
        <f>+M3/I3-1</f>
        <v>#DIV/0!</v>
      </c>
      <c r="Q21" s="7">
        <f>+Q3/M3-1</f>
        <v>3.4633757961783473E-2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2025-03-09T16:42:43Z</dcterms:created>
  <dcterms:modified xsi:type="dcterms:W3CDTF">2025-03-09T17:29:28Z</dcterms:modified>
</cp:coreProperties>
</file>