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AB8BC4BE-B097-4F44-AFE7-08E9CA721632}" xr6:coauthVersionLast="47" xr6:coauthVersionMax="47" xr10:uidLastSave="{00000000-0000-0000-0000-000000000000}"/>
  <bookViews>
    <workbookView xWindow="105" yWindow="135" windowWidth="14055" windowHeight="15495" activeTab="1" xr2:uid="{BF0CC8B4-3FF4-43EF-8E21-DCDDF48A15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O22" i="2"/>
  <c r="N22" i="2"/>
  <c r="M22" i="2"/>
  <c r="L22" i="2"/>
  <c r="K22" i="2"/>
  <c r="J22" i="2"/>
  <c r="I22" i="2"/>
  <c r="H22" i="2"/>
  <c r="G22" i="2"/>
  <c r="P22" i="2"/>
  <c r="L10" i="1"/>
  <c r="C5" i="2"/>
  <c r="C7" i="2" s="1"/>
  <c r="D5" i="2"/>
  <c r="D7" i="2" s="1"/>
  <c r="E5" i="2"/>
  <c r="E15" i="2" s="1"/>
  <c r="F5" i="2"/>
  <c r="F15" i="2" s="1"/>
  <c r="G20" i="2"/>
  <c r="G5" i="2"/>
  <c r="G7" i="2" s="1"/>
  <c r="J20" i="2"/>
  <c r="H20" i="2"/>
  <c r="H5" i="2"/>
  <c r="H15" i="2" s="1"/>
  <c r="I20" i="2"/>
  <c r="I5" i="2"/>
  <c r="I7" i="2" s="1"/>
  <c r="M5" i="2"/>
  <c r="M15" i="2" s="1"/>
  <c r="J5" i="2"/>
  <c r="J7" i="2" s="1"/>
  <c r="N5" i="2"/>
  <c r="N15" i="2" s="1"/>
  <c r="M20" i="2"/>
  <c r="N20" i="2"/>
  <c r="K20" i="2"/>
  <c r="L20" i="2"/>
  <c r="O20" i="2"/>
  <c r="P20" i="2"/>
  <c r="K5" i="2"/>
  <c r="K7" i="2" s="1"/>
  <c r="O5" i="2"/>
  <c r="O15" i="2" s="1"/>
  <c r="L11" i="2"/>
  <c r="L5" i="2"/>
  <c r="L7" i="2" s="1"/>
  <c r="P5" i="2"/>
  <c r="P7" i="2" s="1"/>
  <c r="AS2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U2" i="2"/>
  <c r="L8" i="1"/>
  <c r="L7" i="1"/>
  <c r="L5" i="1"/>
  <c r="C16" i="2" l="1"/>
  <c r="C9" i="2"/>
  <c r="C15" i="2"/>
  <c r="D15" i="2"/>
  <c r="D9" i="2"/>
  <c r="D16" i="2"/>
  <c r="E7" i="2"/>
  <c r="F7" i="2"/>
  <c r="F16" i="2" s="1"/>
  <c r="G9" i="2"/>
  <c r="G16" i="2"/>
  <c r="G15" i="2"/>
  <c r="H7" i="2"/>
  <c r="I16" i="2"/>
  <c r="I9" i="2"/>
  <c r="I15" i="2"/>
  <c r="M7" i="2"/>
  <c r="J16" i="2"/>
  <c r="J9" i="2"/>
  <c r="J15" i="2"/>
  <c r="N7" i="2"/>
  <c r="K16" i="2"/>
  <c r="K9" i="2"/>
  <c r="K15" i="2"/>
  <c r="O7" i="2"/>
  <c r="O16" i="2" s="1"/>
  <c r="L16" i="2"/>
  <c r="L9" i="2"/>
  <c r="L15" i="2"/>
  <c r="P9" i="2"/>
  <c r="P16" i="2"/>
  <c r="P15" i="2"/>
  <c r="C18" i="2" l="1"/>
  <c r="C11" i="2"/>
  <c r="D11" i="2"/>
  <c r="D18" i="2"/>
  <c r="E16" i="2"/>
  <c r="E9" i="2"/>
  <c r="F9" i="2"/>
  <c r="F18" i="2" s="1"/>
  <c r="G18" i="2"/>
  <c r="G11" i="2"/>
  <c r="H16" i="2"/>
  <c r="H9" i="2"/>
  <c r="I18" i="2"/>
  <c r="I11" i="2"/>
  <c r="M16" i="2"/>
  <c r="M9" i="2"/>
  <c r="J18" i="2"/>
  <c r="J11" i="2"/>
  <c r="N16" i="2"/>
  <c r="N9" i="2"/>
  <c r="K18" i="2"/>
  <c r="K11" i="2"/>
  <c r="O9" i="2"/>
  <c r="O18" i="2" s="1"/>
  <c r="L18" i="2"/>
  <c r="P18" i="2"/>
  <c r="P11" i="2"/>
  <c r="C17" i="2" l="1"/>
  <c r="C12" i="2"/>
  <c r="D12" i="2"/>
  <c r="D17" i="2"/>
  <c r="E18" i="2"/>
  <c r="E11" i="2"/>
  <c r="F11" i="2"/>
  <c r="F17" i="2" s="1"/>
  <c r="G17" i="2"/>
  <c r="G12" i="2"/>
  <c r="H18" i="2"/>
  <c r="H11" i="2"/>
  <c r="I17" i="2"/>
  <c r="I12" i="2"/>
  <c r="M18" i="2"/>
  <c r="M11" i="2"/>
  <c r="J17" i="2"/>
  <c r="J12" i="2"/>
  <c r="N18" i="2"/>
  <c r="N11" i="2"/>
  <c r="K17" i="2"/>
  <c r="K12" i="2"/>
  <c r="O11" i="2"/>
  <c r="O17" i="2" s="1"/>
  <c r="L17" i="2"/>
  <c r="L12" i="2"/>
  <c r="P17" i="2"/>
  <c r="P12" i="2"/>
  <c r="E17" i="2" l="1"/>
  <c r="E12" i="2"/>
  <c r="F12" i="2"/>
  <c r="H17" i="2"/>
  <c r="H12" i="2"/>
  <c r="M17" i="2"/>
  <c r="M12" i="2"/>
  <c r="N17" i="2"/>
  <c r="N12" i="2"/>
  <c r="O12" i="2"/>
</calcChain>
</file>

<file path=xl/sharedStrings.xml><?xml version="1.0" encoding="utf-8"?>
<sst xmlns="http://schemas.openxmlformats.org/spreadsheetml/2006/main" count="41" uniqueCount="39">
  <si>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</si>
  <si>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</si>
  <si>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</si>
  <si>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</si>
  <si>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</si>
  <si>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</si>
  <si>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</si>
  <si>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</si>
  <si>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</si>
  <si>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SG&amp;A</t>
  </si>
  <si>
    <t>OpInc</t>
  </si>
  <si>
    <t>Interest expense</t>
  </si>
  <si>
    <t>Pretax</t>
  </si>
  <si>
    <t>Taxes</t>
  </si>
  <si>
    <t>Net income</t>
  </si>
  <si>
    <t>Gross margin</t>
  </si>
  <si>
    <t>Operating margin</t>
  </si>
  <si>
    <t>Net margin</t>
  </si>
  <si>
    <t>Tax rate</t>
  </si>
  <si>
    <t>Revenue y/y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</si>
  <si>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</si>
  <si>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</si>
  <si>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</si>
  <si>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</si>
  <si>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</si>
  <si>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</si>
  <si>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</si>
  <si>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</si>
  <si>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</si>
  <si>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</si>
  <si>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</si>
  <si>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</si>
  <si>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</si>
  <si>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</si>
  <si>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</si>
  <si>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</si>
  <si>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</si>
  <si>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(millions sek)</t>
  </si>
  <si>
    <t>TTM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</si>
</sst>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F660-D245-41B6-AE28-F7F3FD1188D0}">
  <dimension ref="B2:L10"/>
  <sheetViews>
    <sheetView workbookViewId="0">
      <selection activeCell="M9" sqref="M9"/>
    </sheetView>
  </sheetViews>
  <sheetFormatPr defaultRowHeight="12.75" x14ac:dyDescent="0.2"/>
  <cols>
    <col min="1" max="1" width="2.7109375" customWidth="1"/>
  </cols>
  <sheetData>
    <row r="2" spans="2:12" x14ac:dyDescent="0.2">
      <c r="B2" t="s">
        <v>37</v>
      </c>
    </row>
    <row r="3" spans="2:12" x14ac:dyDescent="0.2">
      <c r="K3" t="s">
        <v>0</v>
      </c>
      <c r="L3" s="1">
        <v>328</v>
      </c>
    </row>
    <row r="4" spans="2:12" x14ac:dyDescent="0.2">
      <c r="K4" t="s">
        <v>1</v>
      </c>
      <c r="L4" s="1">
        <v>1110.7760000000001</v>
      </c>
    </row>
    <row r="5" spans="2:12" x14ac:dyDescent="0.2">
      <c r="K5" t="s">
        <v>2</v>
      </c>
      <c r="L5" s="1">
        <f>+L3*L4</f>
        <v>364334.52800000005</v>
      </c>
    </row>
    <row r="6" spans="2:12" x14ac:dyDescent="0.2">
      <c r="K6" t="s">
        <v>3</v>
      </c>
      <c r="L6" s="1">
        <v>3605</v>
      </c>
    </row>
    <row r="7" spans="2:12" x14ac:dyDescent="0.2">
      <c r="K7" t="s">
        <v>4</v>
      </c>
      <c r="L7" s="1">
        <f>51414+13333</f>
        <v>64747</v>
      </c>
    </row>
    <row r="8" spans="2:12" x14ac:dyDescent="0.2">
      <c r="K8" t="s">
        <v>5</v>
      </c>
      <c r="L8" s="1">
        <f>+L5-L6+L7</f>
        <v>425476.52800000005</v>
      </c>
    </row>
    <row r="9" spans="2:12" x14ac:dyDescent="0.2">
      <c r="L9" s="1">
        <v>14800</v>
      </c>
    </row>
    <row r="10" spans="2:12" x14ac:dyDescent="0.2">
      <c r="L10" s="7">
        <f>+L8/L9</f>
        <v>28.748414054054056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400-37DC-4A82-95A7-1D8165099048}">
  <dimension ref="B2:AS22"/>
  <sheetViews>
    <sheetView tabSelected="1" workbookViewId="0">
      <selection activeCell="B23" sqref="B23"/>
    </sheetView>
  </sheetViews>
  <sheetFormatPr defaultRowHeight="12.75" x14ac:dyDescent="0.2"/>
  <cols>
    <col min="1" max="1" width="2.5703125" style="1" customWidth="1"/>
    <col min="2" max="2" width="15.28515625" style="1" bestFit="1" customWidth="1"/>
    <col min="3" max="16384" width="9.140625" style="1"/>
  </cols>
  <sheetData>
    <row r="2" spans="2:45" s="2" customFormat="1" x14ac:dyDescent="0.2">
      <c r="B2" t="s">
        <v>37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T2" s="2">
        <v>2014</v>
      </c>
      <c r="U2" s="2">
        <f>+T2+1</f>
        <v>2015</v>
      </c>
      <c r="V2" s="2">
        <f t="shared" ref="V2:AS2" si="0">+U2+1</f>
        <v>2016</v>
      </c>
      <c r="W2" s="2">
        <f t="shared" si="0"/>
        <v>2017</v>
      </c>
      <c r="X2" s="2">
        <f t="shared" si="0"/>
        <v>2018</v>
      </c>
      <c r="Y2" s="2">
        <f t="shared" si="0"/>
        <v>2019</v>
      </c>
      <c r="Z2" s="2">
        <f t="shared" si="0"/>
        <v>2020</v>
      </c>
      <c r="AA2" s="2">
        <f t="shared" si="0"/>
        <v>2021</v>
      </c>
      <c r="AB2" s="2">
        <f t="shared" si="0"/>
        <v>2022</v>
      </c>
      <c r="AC2" s="2">
        <f t="shared" si="0"/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  <c r="AH2" s="2">
        <f t="shared" si="0"/>
        <v>2028</v>
      </c>
      <c r="AI2" s="2">
        <f t="shared" si="0"/>
        <v>2029</v>
      </c>
      <c r="AJ2" s="2">
        <f t="shared" si="0"/>
        <v>2030</v>
      </c>
      <c r="AK2" s="2">
        <f t="shared" si="0"/>
        <v>2031</v>
      </c>
      <c r="AL2" s="2">
        <f t="shared" si="0"/>
        <v>2032</v>
      </c>
      <c r="AM2" s="2">
        <f t="shared" si="0"/>
        <v>2033</v>
      </c>
      <c r="AN2" s="2">
        <f t="shared" si="0"/>
        <v>2034</v>
      </c>
      <c r="AO2" s="2">
        <f t="shared" si="0"/>
        <v>2035</v>
      </c>
      <c r="AP2" s="2">
        <f t="shared" si="0"/>
        <v>2036</v>
      </c>
      <c r="AQ2" s="2">
        <f t="shared" si="0"/>
        <v>2037</v>
      </c>
      <c r="AR2" s="2">
        <f t="shared" si="0"/>
        <v>2038</v>
      </c>
      <c r="AS2" s="2">
        <f t="shared" si="0"/>
        <v>2039</v>
      </c>
    </row>
    <row r="3" spans="2:45" s="3" customFormat="1" x14ac:dyDescent="0.2">
      <c r="B3" s="3" t="s">
        <v>6</v>
      </c>
      <c r="C3" s="3">
        <v>21805</v>
      </c>
      <c r="D3" s="3">
        <v>23648</v>
      </c>
      <c r="E3" s="3">
        <v>23930</v>
      </c>
      <c r="F3" s="3">
        <v>25623</v>
      </c>
      <c r="G3" s="3">
        <v>26591</v>
      </c>
      <c r="H3" s="3">
        <v>29466</v>
      </c>
      <c r="I3" s="3">
        <v>31820</v>
      </c>
      <c r="J3" s="3">
        <v>32915</v>
      </c>
      <c r="K3" s="3">
        <v>32391</v>
      </c>
      <c r="L3" s="3">
        <v>34474</v>
      </c>
      <c r="M3" s="3">
        <v>36881</v>
      </c>
      <c r="N3" s="3">
        <v>36970</v>
      </c>
      <c r="O3" s="3">
        <v>35200</v>
      </c>
      <c r="P3" s="3">
        <v>37968</v>
      </c>
    </row>
    <row r="4" spans="2:45" x14ac:dyDescent="0.2">
      <c r="B4" s="1" t="s">
        <v>7</v>
      </c>
      <c r="C4" s="1">
        <v>13084</v>
      </c>
      <c r="D4" s="1">
        <v>14210</v>
      </c>
      <c r="E4" s="1">
        <v>14395</v>
      </c>
      <c r="F4" s="1">
        <v>15542</v>
      </c>
      <c r="G4" s="1">
        <v>16115</v>
      </c>
      <c r="H4" s="1">
        <v>17836</v>
      </c>
      <c r="I4" s="1">
        <v>19194</v>
      </c>
      <c r="J4" s="1">
        <v>19716</v>
      </c>
      <c r="K4" s="1">
        <v>19781</v>
      </c>
      <c r="L4" s="1">
        <v>20255</v>
      </c>
      <c r="M4" s="1">
        <v>22115</v>
      </c>
      <c r="N4" s="1">
        <v>22061</v>
      </c>
      <c r="O4" s="1">
        <v>20671</v>
      </c>
      <c r="P4" s="1">
        <v>22110</v>
      </c>
    </row>
    <row r="5" spans="2:45" s="3" customFormat="1" x14ac:dyDescent="0.2">
      <c r="B5" s="3" t="s">
        <v>8</v>
      </c>
      <c r="C5" s="3">
        <f t="shared" ref="C5:P5" si="1">+C3-C4</f>
        <v>8721</v>
      </c>
      <c r="D5" s="3">
        <f t="shared" si="1"/>
        <v>9438</v>
      </c>
      <c r="E5" s="3">
        <f t="shared" si="1"/>
        <v>9535</v>
      </c>
      <c r="F5" s="3">
        <f t="shared" si="1"/>
        <v>10081</v>
      </c>
      <c r="G5" s="3">
        <f t="shared" si="1"/>
        <v>10476</v>
      </c>
      <c r="H5" s="3">
        <f t="shared" si="1"/>
        <v>11630</v>
      </c>
      <c r="I5" s="3">
        <f t="shared" si="1"/>
        <v>12626</v>
      </c>
      <c r="J5" s="3">
        <f t="shared" si="1"/>
        <v>13199</v>
      </c>
      <c r="K5" s="3">
        <f t="shared" si="1"/>
        <v>12610</v>
      </c>
      <c r="L5" s="3">
        <f t="shared" si="1"/>
        <v>14219</v>
      </c>
      <c r="M5" s="3">
        <f t="shared" si="1"/>
        <v>14766</v>
      </c>
      <c r="N5" s="3">
        <f t="shared" si="1"/>
        <v>14909</v>
      </c>
      <c r="O5" s="3">
        <f t="shared" si="1"/>
        <v>14529</v>
      </c>
      <c r="P5" s="3">
        <f t="shared" si="1"/>
        <v>15858</v>
      </c>
    </row>
    <row r="6" spans="2:45" x14ac:dyDescent="0.2">
      <c r="B6" s="1" t="s">
        <v>9</v>
      </c>
      <c r="C6" s="1">
        <v>5537</v>
      </c>
      <c r="D6" s="1">
        <v>5851</v>
      </c>
      <c r="E6" s="1">
        <v>6143</v>
      </c>
      <c r="F6" s="1">
        <v>6083</v>
      </c>
      <c r="G6" s="1">
        <v>6480</v>
      </c>
      <c r="H6" s="1">
        <v>7228</v>
      </c>
      <c r="I6" s="1">
        <v>7657</v>
      </c>
      <c r="J6" s="1">
        <v>8059</v>
      </c>
      <c r="K6" s="1">
        <v>8653</v>
      </c>
      <c r="L6" s="1">
        <v>8741</v>
      </c>
      <c r="M6" s="1">
        <v>9353</v>
      </c>
      <c r="N6" s="1">
        <v>9307</v>
      </c>
      <c r="O6" s="1">
        <v>9104</v>
      </c>
      <c r="P6" s="1">
        <v>9775</v>
      </c>
    </row>
    <row r="7" spans="2:45" s="3" customFormat="1" x14ac:dyDescent="0.2">
      <c r="B7" s="3" t="s">
        <v>10</v>
      </c>
      <c r="C7" s="3">
        <f t="shared" ref="C7:P7" si="2">+C5-C6</f>
        <v>3184</v>
      </c>
      <c r="D7" s="3">
        <f t="shared" si="2"/>
        <v>3587</v>
      </c>
      <c r="E7" s="3">
        <f t="shared" si="2"/>
        <v>3392</v>
      </c>
      <c r="F7" s="3">
        <f t="shared" si="2"/>
        <v>3998</v>
      </c>
      <c r="G7" s="3">
        <f t="shared" si="2"/>
        <v>3996</v>
      </c>
      <c r="H7" s="3">
        <f t="shared" si="2"/>
        <v>4402</v>
      </c>
      <c r="I7" s="3">
        <f t="shared" si="2"/>
        <v>4969</v>
      </c>
      <c r="J7" s="3">
        <f t="shared" si="2"/>
        <v>5140</v>
      </c>
      <c r="K7" s="3">
        <f t="shared" si="2"/>
        <v>3957</v>
      </c>
      <c r="L7" s="3">
        <f t="shared" si="2"/>
        <v>5478</v>
      </c>
      <c r="M7" s="3">
        <f t="shared" si="2"/>
        <v>5413</v>
      </c>
      <c r="N7" s="3">
        <f t="shared" si="2"/>
        <v>5602</v>
      </c>
      <c r="O7" s="3">
        <f t="shared" si="2"/>
        <v>5425</v>
      </c>
      <c r="P7" s="3">
        <f t="shared" si="2"/>
        <v>6083</v>
      </c>
    </row>
    <row r="8" spans="2:45" x14ac:dyDescent="0.2">
      <c r="B8" s="1" t="s">
        <v>11</v>
      </c>
      <c r="C8" s="1">
        <v>-142</v>
      </c>
      <c r="D8" s="1">
        <v>-148</v>
      </c>
      <c r="E8" s="1">
        <v>-159</v>
      </c>
      <c r="F8" s="1">
        <v>-194</v>
      </c>
      <c r="G8" s="1">
        <v>-190</v>
      </c>
      <c r="H8" s="1">
        <v>-198</v>
      </c>
      <c r="I8" s="1">
        <v>-237</v>
      </c>
      <c r="J8" s="1">
        <v>-387</v>
      </c>
      <c r="K8" s="1">
        <v>-343</v>
      </c>
      <c r="L8" s="1">
        <v>-445</v>
      </c>
      <c r="M8" s="1">
        <v>-900</v>
      </c>
      <c r="N8" s="1">
        <v>-843</v>
      </c>
      <c r="O8" s="1">
        <v>-811</v>
      </c>
      <c r="P8" s="1">
        <v>-849</v>
      </c>
    </row>
    <row r="9" spans="2:45" x14ac:dyDescent="0.2">
      <c r="B9" s="1" t="s">
        <v>12</v>
      </c>
      <c r="C9" s="1">
        <f t="shared" ref="C9:P9" si="3">+C7+C8</f>
        <v>3042</v>
      </c>
      <c r="D9" s="1">
        <f t="shared" si="3"/>
        <v>3439</v>
      </c>
      <c r="E9" s="1">
        <f t="shared" si="3"/>
        <v>3233</v>
      </c>
      <c r="F9" s="1">
        <f t="shared" si="3"/>
        <v>3804</v>
      </c>
      <c r="G9" s="1">
        <f t="shared" si="3"/>
        <v>3806</v>
      </c>
      <c r="H9" s="1">
        <f t="shared" si="3"/>
        <v>4204</v>
      </c>
      <c r="I9" s="1">
        <f t="shared" si="3"/>
        <v>4732</v>
      </c>
      <c r="J9" s="1">
        <f t="shared" si="3"/>
        <v>4753</v>
      </c>
      <c r="K9" s="1">
        <f t="shared" si="3"/>
        <v>3614</v>
      </c>
      <c r="L9" s="1">
        <f t="shared" si="3"/>
        <v>5033</v>
      </c>
      <c r="M9" s="1">
        <f t="shared" si="3"/>
        <v>4513</v>
      </c>
      <c r="N9" s="1">
        <f t="shared" si="3"/>
        <v>4759</v>
      </c>
      <c r="O9" s="1">
        <f t="shared" si="3"/>
        <v>4614</v>
      </c>
      <c r="P9" s="1">
        <f t="shared" si="3"/>
        <v>5234</v>
      </c>
    </row>
    <row r="10" spans="2:45" x14ac:dyDescent="0.2">
      <c r="B10" s="1" t="s">
        <v>13</v>
      </c>
      <c r="C10" s="1">
        <v>792</v>
      </c>
      <c r="D10" s="1">
        <v>229</v>
      </c>
      <c r="E10" s="1">
        <v>841</v>
      </c>
      <c r="F10" s="1">
        <v>776</v>
      </c>
      <c r="G10" s="1">
        <v>953</v>
      </c>
      <c r="H10" s="1">
        <v>1052</v>
      </c>
      <c r="I10" s="1">
        <v>1184</v>
      </c>
      <c r="J10" s="1">
        <v>1036</v>
      </c>
      <c r="K10" s="1">
        <v>905</v>
      </c>
      <c r="L10" s="1">
        <v>2854</v>
      </c>
      <c r="M10" s="1">
        <v>1139</v>
      </c>
      <c r="N10" s="1">
        <v>717</v>
      </c>
      <c r="O10" s="1">
        <v>1150</v>
      </c>
      <c r="P10" s="1">
        <v>1306</v>
      </c>
    </row>
    <row r="11" spans="2:45" s="3" customFormat="1" x14ac:dyDescent="0.2">
      <c r="B11" s="3" t="s">
        <v>14</v>
      </c>
      <c r="C11" s="3">
        <f t="shared" ref="C11:P11" si="4">+C9-C10</f>
        <v>2250</v>
      </c>
      <c r="D11" s="3">
        <f t="shared" si="4"/>
        <v>3210</v>
      </c>
      <c r="E11" s="3">
        <f t="shared" si="4"/>
        <v>2392</v>
      </c>
      <c r="F11" s="3">
        <f t="shared" si="4"/>
        <v>3028</v>
      </c>
      <c r="G11" s="3">
        <f t="shared" si="4"/>
        <v>2853</v>
      </c>
      <c r="H11" s="3">
        <f t="shared" si="4"/>
        <v>3152</v>
      </c>
      <c r="I11" s="3">
        <f t="shared" si="4"/>
        <v>3548</v>
      </c>
      <c r="J11" s="3">
        <f t="shared" si="4"/>
        <v>3717</v>
      </c>
      <c r="K11" s="3">
        <f t="shared" si="4"/>
        <v>2709</v>
      </c>
      <c r="L11" s="3">
        <f t="shared" si="4"/>
        <v>2179</v>
      </c>
      <c r="M11" s="3">
        <f t="shared" si="4"/>
        <v>3374</v>
      </c>
      <c r="N11" s="3">
        <f t="shared" si="4"/>
        <v>4042</v>
      </c>
      <c r="O11" s="3">
        <f t="shared" si="4"/>
        <v>3464</v>
      </c>
      <c r="P11" s="3">
        <f t="shared" si="4"/>
        <v>3928</v>
      </c>
    </row>
    <row r="12" spans="2:45" x14ac:dyDescent="0.2">
      <c r="B12" s="1" t="s">
        <v>20</v>
      </c>
      <c r="C12" s="6">
        <f t="shared" ref="C12:P12" si="5">+C11/C13</f>
        <v>2.0256109242547553</v>
      </c>
      <c r="D12" s="6">
        <f t="shared" si="5"/>
        <v>2.8898715852701171</v>
      </c>
      <c r="E12" s="6">
        <f t="shared" si="5"/>
        <v>2.1534494803632773</v>
      </c>
      <c r="F12" s="6">
        <f t="shared" si="5"/>
        <v>2.7260221682859549</v>
      </c>
      <c r="G12" s="6">
        <f t="shared" si="5"/>
        <v>2.5684746519550297</v>
      </c>
      <c r="H12" s="6">
        <f t="shared" si="5"/>
        <v>2.837655837000439</v>
      </c>
      <c r="I12" s="6">
        <f t="shared" si="5"/>
        <v>3.1941633596692762</v>
      </c>
      <c r="J12" s="6">
        <f t="shared" si="5"/>
        <v>3.3463092468688553</v>
      </c>
      <c r="K12" s="6">
        <f t="shared" si="5"/>
        <v>2.438835552802725</v>
      </c>
      <c r="L12" s="6">
        <f t="shared" si="5"/>
        <v>1.9616916462004939</v>
      </c>
      <c r="M12" s="6">
        <f t="shared" si="5"/>
        <v>3.0375161148602419</v>
      </c>
      <c r="N12" s="6">
        <f t="shared" si="5"/>
        <v>3.6388974914834313</v>
      </c>
      <c r="O12" s="6">
        <f t="shared" si="5"/>
        <v>3.1185405518304319</v>
      </c>
      <c r="P12" s="6">
        <f t="shared" si="5"/>
        <v>3.5362665379878568</v>
      </c>
    </row>
    <row r="13" spans="2:45" x14ac:dyDescent="0.2">
      <c r="B13" s="1" t="s">
        <v>1</v>
      </c>
      <c r="C13" s="1">
        <v>1110.7760000000001</v>
      </c>
      <c r="D13" s="1">
        <v>1110.7760000000001</v>
      </c>
      <c r="E13" s="1">
        <v>1110.7760000000001</v>
      </c>
      <c r="F13" s="1">
        <v>1110.7760000000001</v>
      </c>
      <c r="G13" s="1">
        <v>1110.7760000000001</v>
      </c>
      <c r="H13" s="1">
        <v>1110.7760000000001</v>
      </c>
      <c r="I13" s="1">
        <v>1110.7760000000001</v>
      </c>
      <c r="J13" s="1">
        <v>1110.7760000000001</v>
      </c>
      <c r="K13" s="1">
        <v>1110.7760000000001</v>
      </c>
      <c r="L13" s="1">
        <v>1110.7760000000001</v>
      </c>
      <c r="M13" s="1">
        <v>1110.7760000000001</v>
      </c>
      <c r="N13" s="1">
        <v>1110.7760000000001</v>
      </c>
      <c r="O13" s="1">
        <v>1110.7760000000001</v>
      </c>
      <c r="P13" s="1">
        <v>1110.7760000000001</v>
      </c>
    </row>
    <row r="15" spans="2:45" s="4" customFormat="1" x14ac:dyDescent="0.2">
      <c r="B15" s="4" t="s">
        <v>15</v>
      </c>
      <c r="C15" s="4">
        <f t="shared" ref="C15:P15" si="6">+C5/C3</f>
        <v>0.39995413895895437</v>
      </c>
      <c r="D15" s="4">
        <f t="shared" si="6"/>
        <v>0.39910351826792961</v>
      </c>
      <c r="E15" s="4">
        <f t="shared" si="6"/>
        <v>0.39845382365231924</v>
      </c>
      <c r="F15" s="4">
        <f t="shared" si="6"/>
        <v>0.39343558521640715</v>
      </c>
      <c r="G15" s="4">
        <f t="shared" si="6"/>
        <v>0.39396788387048248</v>
      </c>
      <c r="H15" s="4">
        <f t="shared" si="6"/>
        <v>0.39469218760605446</v>
      </c>
      <c r="I15" s="4">
        <f t="shared" si="6"/>
        <v>0.39679446888749215</v>
      </c>
      <c r="J15" s="4">
        <f t="shared" si="6"/>
        <v>0.40100258240923592</v>
      </c>
      <c r="K15" s="4">
        <f t="shared" si="6"/>
        <v>0.38930567132845545</v>
      </c>
      <c r="L15" s="4">
        <f t="shared" si="6"/>
        <v>0.41245576376399606</v>
      </c>
      <c r="M15" s="4">
        <f t="shared" si="6"/>
        <v>0.40036875355874296</v>
      </c>
      <c r="N15" s="4">
        <f t="shared" si="6"/>
        <v>0.40327292399242631</v>
      </c>
      <c r="O15" s="4">
        <f t="shared" si="6"/>
        <v>0.41275568181818184</v>
      </c>
      <c r="P15" s="4">
        <f t="shared" si="6"/>
        <v>0.41766750948166875</v>
      </c>
    </row>
    <row r="16" spans="2:45" s="4" customFormat="1" x14ac:dyDescent="0.2">
      <c r="B16" s="4" t="s">
        <v>16</v>
      </c>
      <c r="C16" s="4">
        <f t="shared" ref="C16:P16" si="7">+C7/C3</f>
        <v>0.14602155468929146</v>
      </c>
      <c r="D16" s="4">
        <f t="shared" si="7"/>
        <v>0.15168301759133965</v>
      </c>
      <c r="E16" s="4">
        <f t="shared" si="7"/>
        <v>0.14174676138737985</v>
      </c>
      <c r="F16" s="4">
        <f t="shared" si="7"/>
        <v>0.15603169027826563</v>
      </c>
      <c r="G16" s="4">
        <f t="shared" si="7"/>
        <v>0.15027640931142117</v>
      </c>
      <c r="H16" s="4">
        <f t="shared" si="7"/>
        <v>0.14939252019276456</v>
      </c>
      <c r="I16" s="4">
        <f t="shared" si="7"/>
        <v>0.15615964802011315</v>
      </c>
      <c r="J16" s="4">
        <f t="shared" si="7"/>
        <v>0.15615980555977518</v>
      </c>
      <c r="K16" s="4">
        <f t="shared" si="7"/>
        <v>0.12216356395294989</v>
      </c>
      <c r="L16" s="4">
        <f t="shared" si="7"/>
        <v>0.15890236119974474</v>
      </c>
      <c r="M16" s="4">
        <f t="shared" si="7"/>
        <v>0.14676933922615981</v>
      </c>
      <c r="N16" s="4">
        <f t="shared" si="7"/>
        <v>0.15152826616175277</v>
      </c>
      <c r="O16" s="4">
        <f t="shared" si="7"/>
        <v>0.15411931818181818</v>
      </c>
      <c r="P16" s="4">
        <f t="shared" si="7"/>
        <v>0.16021386430678466</v>
      </c>
    </row>
    <row r="17" spans="2:16" s="4" customFormat="1" x14ac:dyDescent="0.2">
      <c r="B17" s="4" t="s">
        <v>17</v>
      </c>
      <c r="C17" s="4">
        <f t="shared" ref="C17:P17" si="8">+C11/C3</f>
        <v>0.10318734235267141</v>
      </c>
      <c r="D17" s="4">
        <f t="shared" si="8"/>
        <v>0.13574086603518268</v>
      </c>
      <c r="E17" s="4">
        <f t="shared" si="8"/>
        <v>9.9958211450062687E-2</v>
      </c>
      <c r="F17" s="4">
        <f t="shared" si="8"/>
        <v>0.11817507707918667</v>
      </c>
      <c r="G17" s="4">
        <f t="shared" si="8"/>
        <v>0.1072919408822534</v>
      </c>
      <c r="H17" s="4">
        <f t="shared" si="8"/>
        <v>0.10697074594447838</v>
      </c>
      <c r="I17" s="4">
        <f t="shared" si="8"/>
        <v>0.1115021998742929</v>
      </c>
      <c r="J17" s="4">
        <f t="shared" si="8"/>
        <v>0.11292723682211757</v>
      </c>
      <c r="K17" s="4">
        <f t="shared" si="8"/>
        <v>8.3634342873020281E-2</v>
      </c>
      <c r="L17" s="4">
        <f t="shared" si="8"/>
        <v>6.3207054591866332E-2</v>
      </c>
      <c r="M17" s="4">
        <f t="shared" si="8"/>
        <v>9.1483419646972694E-2</v>
      </c>
      <c r="N17" s="4">
        <f t="shared" si="8"/>
        <v>0.1093318907222072</v>
      </c>
      <c r="O17" s="4">
        <f t="shared" si="8"/>
        <v>9.8409090909090904E-2</v>
      </c>
      <c r="P17" s="4">
        <f t="shared" si="8"/>
        <v>0.10345554150863885</v>
      </c>
    </row>
    <row r="18" spans="2:16" s="4" customFormat="1" x14ac:dyDescent="0.2">
      <c r="B18" s="4" t="s">
        <v>18</v>
      </c>
      <c r="C18" s="4">
        <f t="shared" ref="C18:P18" si="9">+C10/C9</f>
        <v>0.26035502958579881</v>
      </c>
      <c r="D18" s="4">
        <f t="shared" si="9"/>
        <v>6.6589124745565567E-2</v>
      </c>
      <c r="E18" s="4">
        <f t="shared" si="9"/>
        <v>0.26012991030003091</v>
      </c>
      <c r="F18" s="4">
        <f t="shared" si="9"/>
        <v>0.20399579390115669</v>
      </c>
      <c r="G18" s="4">
        <f t="shared" si="9"/>
        <v>0.25039411455596428</v>
      </c>
      <c r="H18" s="4">
        <f t="shared" si="9"/>
        <v>0.25023786869647957</v>
      </c>
      <c r="I18" s="4">
        <f t="shared" si="9"/>
        <v>0.25021132713440408</v>
      </c>
      <c r="J18" s="4">
        <f t="shared" si="9"/>
        <v>0.21796759941089838</v>
      </c>
      <c r="K18" s="4">
        <f t="shared" si="9"/>
        <v>0.25041505257332597</v>
      </c>
      <c r="L18" s="4">
        <f t="shared" si="9"/>
        <v>0.56705742102125967</v>
      </c>
      <c r="M18" s="4">
        <f t="shared" si="9"/>
        <v>0.25238200753379125</v>
      </c>
      <c r="N18" s="4">
        <f t="shared" si="9"/>
        <v>0.1506619037612944</v>
      </c>
      <c r="O18" s="4">
        <f t="shared" si="9"/>
        <v>0.24924143909839619</v>
      </c>
      <c r="P18" s="4">
        <f t="shared" si="9"/>
        <v>0.24952235384027513</v>
      </c>
    </row>
    <row r="19" spans="2:16" s="4" customFormat="1" x14ac:dyDescent="0.2"/>
    <row r="20" spans="2:16" s="5" customFormat="1" x14ac:dyDescent="0.2">
      <c r="B20" s="5" t="s">
        <v>19</v>
      </c>
      <c r="G20" s="5">
        <f t="shared" ref="G20:P20" si="10">+G3/C3-1</f>
        <v>0.21949094244439338</v>
      </c>
      <c r="H20" s="5">
        <f t="shared" si="10"/>
        <v>0.24602503382949936</v>
      </c>
      <c r="I20" s="5">
        <f t="shared" si="10"/>
        <v>0.32971165900543253</v>
      </c>
      <c r="J20" s="5">
        <f t="shared" si="10"/>
        <v>0.28458806540998327</v>
      </c>
      <c r="K20" s="5">
        <f t="shared" si="10"/>
        <v>0.21811891241397463</v>
      </c>
      <c r="L20" s="5">
        <f t="shared" si="10"/>
        <v>0.16995859634833366</v>
      </c>
      <c r="M20" s="5">
        <f t="shared" si="10"/>
        <v>0.15905091137649285</v>
      </c>
      <c r="N20" s="5">
        <f t="shared" si="10"/>
        <v>0.12319611119550355</v>
      </c>
      <c r="O20" s="5">
        <f t="shared" si="10"/>
        <v>8.6721620203142891E-2</v>
      </c>
      <c r="P20" s="5">
        <f t="shared" si="10"/>
        <v>0.10135174334280905</v>
      </c>
    </row>
    <row r="22" spans="2:16" x14ac:dyDescent="0.2">
      <c r="B22" s="1" t="s">
        <v>38</v>
      </c>
      <c r="F22" s="1">
        <f>+SUM(C11:F11)</f>
        <v>10880</v>
      </c>
      <c r="G22" s="1">
        <f t="shared" ref="F22:O22" si="11">+SUM(D11:G11)</f>
        <v>11483</v>
      </c>
      <c r="H22" s="1">
        <f t="shared" si="11"/>
        <v>11425</v>
      </c>
      <c r="I22" s="1">
        <f t="shared" si="11"/>
        <v>12581</v>
      </c>
      <c r="J22" s="1">
        <f t="shared" si="11"/>
        <v>13270</v>
      </c>
      <c r="K22" s="1">
        <f t="shared" si="11"/>
        <v>13126</v>
      </c>
      <c r="L22" s="1">
        <f t="shared" si="11"/>
        <v>12153</v>
      </c>
      <c r="M22" s="1">
        <f t="shared" si="11"/>
        <v>11979</v>
      </c>
      <c r="N22" s="1">
        <f t="shared" si="11"/>
        <v>12304</v>
      </c>
      <c r="O22" s="1">
        <f t="shared" si="11"/>
        <v>13059</v>
      </c>
      <c r="P22" s="1">
        <f>+SUM(M11:P11)</f>
        <v>14808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2024-09-04T18:22:03Z</dcterms:created>
  <dcterms:modified xsi:type="dcterms:W3CDTF">2024-09-15T11:28:58Z</dcterms:modified>
</cp:coreProperties>
</file>