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E3F0520D-4AFE-4C8C-9D2E-E42758F6C01E}" xr6:coauthVersionLast="47" xr6:coauthVersionMax="47" xr10:uidLastSave="{00000000-0000-0000-0000-000000000000}"/>
  <bookViews>
    <workbookView xWindow="3375" yWindow="0" windowWidth="14400" windowHeight="15600" activeTab="1" xr2:uid="{FFBFCAB2-C285-409E-9732-F3F5C870C9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8" i="1" s="1"/>
  <c r="N23" i="2"/>
  <c r="N21" i="2"/>
  <c r="N20" i="2"/>
  <c r="N19" i="2"/>
  <c r="N18" i="2"/>
  <c r="N15" i="2"/>
  <c r="N14" i="2"/>
  <c r="N13" i="2"/>
  <c r="N12" i="2"/>
  <c r="N11" i="2"/>
  <c r="N9" i="2"/>
  <c r="N10" i="2" s="1"/>
  <c r="N8" i="2"/>
  <c r="N7" i="2"/>
  <c r="N6" i="2"/>
  <c r="N5" i="2"/>
  <c r="N4" i="2"/>
  <c r="N3" i="2"/>
  <c r="AB23" i="2"/>
  <c r="AB9" i="2"/>
  <c r="AB5" i="2"/>
  <c r="AB18" i="2" s="1"/>
  <c r="AC23" i="2"/>
  <c r="AC9" i="2"/>
  <c r="AC5" i="2"/>
  <c r="AC18" i="2" s="1"/>
  <c r="K23" i="2"/>
  <c r="K9" i="2"/>
  <c r="K5" i="2"/>
  <c r="K18" i="2" s="1"/>
  <c r="O23" i="2"/>
  <c r="O9" i="2"/>
  <c r="O5" i="2"/>
  <c r="O18" i="2" s="1"/>
  <c r="L23" i="2"/>
  <c r="L9" i="2"/>
  <c r="L5" i="2"/>
  <c r="L18" i="2" s="1"/>
  <c r="P23" i="2"/>
  <c r="P9" i="2"/>
  <c r="P5" i="2"/>
  <c r="M23" i="2"/>
  <c r="M9" i="2"/>
  <c r="M5" i="2"/>
  <c r="M18" i="2" s="1"/>
  <c r="Q23" i="2"/>
  <c r="Q21" i="2"/>
  <c r="Q20" i="2"/>
  <c r="Q19" i="2"/>
  <c r="Q18" i="2"/>
  <c r="Q15" i="2"/>
  <c r="Q14" i="2"/>
  <c r="Q12" i="2"/>
  <c r="Q10" i="2"/>
  <c r="Q9" i="2"/>
  <c r="Q5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U2" i="2"/>
  <c r="L8" i="1"/>
  <c r="L6" i="1"/>
  <c r="L5" i="1"/>
  <c r="AB10" i="2" l="1"/>
  <c r="AC10" i="2"/>
  <c r="AC19" i="2" s="1"/>
  <c r="K10" i="2"/>
  <c r="O10" i="2"/>
  <c r="L10" i="2"/>
  <c r="P10" i="2"/>
  <c r="P19" i="2" s="1"/>
  <c r="P18" i="2"/>
  <c r="M10" i="2"/>
  <c r="AB19" i="2" l="1"/>
  <c r="AB12" i="2"/>
  <c r="AC12" i="2"/>
  <c r="AC21" i="2" s="1"/>
  <c r="K19" i="2"/>
  <c r="K12" i="2"/>
  <c r="O12" i="2"/>
  <c r="O19" i="2"/>
  <c r="L19" i="2"/>
  <c r="L12" i="2"/>
  <c r="P12" i="2"/>
  <c r="P14" i="2" s="1"/>
  <c r="M19" i="2"/>
  <c r="M12" i="2"/>
  <c r="AB21" i="2" l="1"/>
  <c r="AB14" i="2"/>
  <c r="AC14" i="2"/>
  <c r="AC20" i="2" s="1"/>
  <c r="K21" i="2"/>
  <c r="K14" i="2"/>
  <c r="O21" i="2"/>
  <c r="O14" i="2"/>
  <c r="L21" i="2"/>
  <c r="L14" i="2"/>
  <c r="P21" i="2"/>
  <c r="P15" i="2"/>
  <c r="P20" i="2"/>
  <c r="M21" i="2"/>
  <c r="M14" i="2"/>
  <c r="AB20" i="2" l="1"/>
  <c r="AB15" i="2"/>
  <c r="AC15" i="2"/>
  <c r="K20" i="2"/>
  <c r="K15" i="2"/>
  <c r="O20" i="2"/>
  <c r="O15" i="2"/>
  <c r="L20" i="2"/>
  <c r="L15" i="2"/>
  <c r="M20" i="2"/>
  <c r="M15" i="2"/>
</calcChain>
</file>

<file path=xl/sharedStrings.xml><?xml version="1.0" encoding="utf-8"?>
<sst xmlns="http://schemas.openxmlformats.org/spreadsheetml/2006/main" count="49" uniqueCount="42">
  <si>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</si>
  <si>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</si>
  <si>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</si>
  <si>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</si>
  <si>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</si>
  <si>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</si>
  <si>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</si>
  <si>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</si>
  <si>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</si>
  <si>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</si>
  <si>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</si>
  <si>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</si>
  <si>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OpEx</t>
  </si>
  <si>
    <t>OpIn</t>
  </si>
  <si>
    <t>Interest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</si>
  <si>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</si>
  <si>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</si>
  <si>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</si>
  <si>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</si>
  <si>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</si>
  <si>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</si>
  <si>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</si>
  <si>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</si>
  <si>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</si>
  <si>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</si>
  <si>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</si>
  <si>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</si>
  <si>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</si>
  <si>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</si>
  <si>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</si>
  <si>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</si>
  <si>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</si>
  <si>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</si>
  <si>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</si>
  <si>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</si>
  <si>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</si>
  <si>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</si>
  <si>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</si>
  <si>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</si>
  <si>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</si>
  <si>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QUBT</t>
  </si>
  <si>
    <t>IONQ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</si>
</sst>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3]d/mmm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0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166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4EFF-48A7-446D-B64A-4B2B9C05B34C}">
  <dimension ref="K2:L18"/>
  <sheetViews>
    <sheetView workbookViewId="0">
      <selection activeCell="K31" sqref="K31"/>
    </sheetView>
  </sheetViews>
  <sheetFormatPr defaultRowHeight="12.75" x14ac:dyDescent="0.2"/>
  <sheetData>
    <row r="2" spans="11:12" x14ac:dyDescent="0.2">
      <c r="K2" s="2" t="s">
        <v>41</v>
      </c>
    </row>
    <row r="3" spans="11:12" x14ac:dyDescent="0.2">
      <c r="K3" t="s">
        <v>0</v>
      </c>
      <c r="L3">
        <v>46.28</v>
      </c>
    </row>
    <row r="4" spans="11:12" x14ac:dyDescent="0.2">
      <c r="K4" t="s">
        <v>1</v>
      </c>
      <c r="L4" s="1">
        <v>216.39224200000001</v>
      </c>
    </row>
    <row r="5" spans="11:12" x14ac:dyDescent="0.2">
      <c r="K5" t="s">
        <v>2</v>
      </c>
      <c r="L5" s="1">
        <f>+L3*L4</f>
        <v>10014.632959760002</v>
      </c>
    </row>
    <row r="6" spans="11:12" x14ac:dyDescent="0.2">
      <c r="K6" t="s">
        <v>3</v>
      </c>
      <c r="L6" s="1">
        <f>30.172+335.538</f>
        <v>365.71000000000004</v>
      </c>
    </row>
    <row r="7" spans="11:12" x14ac:dyDescent="0.2">
      <c r="K7" t="s">
        <v>4</v>
      </c>
      <c r="L7" s="1">
        <v>0</v>
      </c>
    </row>
    <row r="8" spans="11:12" x14ac:dyDescent="0.2">
      <c r="K8" t="s">
        <v>5</v>
      </c>
      <c r="L8" s="1">
        <f>+L5-L6</f>
        <v>9648.9229597600024</v>
      </c>
    </row>
    <row r="12" spans="11:12" x14ac:dyDescent="0.2">
      <c r="K12" s="2" t="s">
        <v>40</v>
      </c>
    </row>
    <row r="13" spans="11:12" x14ac:dyDescent="0.2">
      <c r="K13" t="s">
        <v>0</v>
      </c>
      <c r="L13">
        <v>17.61</v>
      </c>
    </row>
    <row r="14" spans="11:12" x14ac:dyDescent="0.2">
      <c r="K14" t="s">
        <v>1</v>
      </c>
      <c r="L14" s="1">
        <v>99.086476000000005</v>
      </c>
    </row>
    <row r="15" spans="11:12" x14ac:dyDescent="0.2">
      <c r="K15" t="s">
        <v>2</v>
      </c>
      <c r="L15" s="1">
        <f>+L13*L14</f>
        <v>1744.91284236</v>
      </c>
    </row>
    <row r="16" spans="11:12" x14ac:dyDescent="0.2">
      <c r="K16" t="s">
        <v>3</v>
      </c>
      <c r="L16" s="1">
        <v>3.0640000000000001</v>
      </c>
    </row>
    <row r="17" spans="11:12" x14ac:dyDescent="0.2">
      <c r="K17" t="s">
        <v>4</v>
      </c>
      <c r="L17" s="1">
        <v>6.5140000000000002</v>
      </c>
    </row>
    <row r="18" spans="11:12" x14ac:dyDescent="0.2">
      <c r="K18" t="s">
        <v>5</v>
      </c>
      <c r="L18" s="1">
        <f>+L15-L16+L17</f>
        <v>1748.3628423599998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9BBC-AB04-4DE9-9455-98733E4BC3FB}">
  <dimension ref="B1:AN23"/>
  <sheetViews>
    <sheetView tabSelected="1" topLeftCell="B1" workbookViewId="0">
      <pane xSplit="1" ySplit="2" topLeftCell="J3" activePane="bottomRight" state="frozen"/>
      <selection activeCell="B1" sqref="B1"/>
      <selection pane="topRight" activeCell="C1" sqref="C1"/>
      <selection pane="bottomLeft" activeCell="B3" sqref="B3"/>
      <selection pane="bottomRight" activeCell="M32" sqref="M32"/>
    </sheetView>
  </sheetViews>
  <sheetFormatPr defaultRowHeight="12.75" x14ac:dyDescent="0.2"/>
  <cols>
    <col min="1" max="1" width="2.7109375" style="1" customWidth="1"/>
    <col min="2" max="2" width="15.28515625" style="1" bestFit="1" customWidth="1"/>
    <col min="3" max="16384" width="9.140625" style="1"/>
  </cols>
  <sheetData>
    <row r="1" spans="2:40" s="9" customFormat="1" x14ac:dyDescent="0.2">
      <c r="K1" s="9">
        <v>45382</v>
      </c>
      <c r="L1" s="9">
        <v>45473</v>
      </c>
      <c r="M1" s="9">
        <v>45565</v>
      </c>
      <c r="N1" s="9">
        <v>45657</v>
      </c>
      <c r="O1" s="9">
        <v>45382</v>
      </c>
      <c r="P1" s="9">
        <v>45473</v>
      </c>
      <c r="Q1" s="9">
        <v>45565</v>
      </c>
      <c r="AB1" s="9">
        <v>45657</v>
      </c>
      <c r="AC1" s="9">
        <v>45657</v>
      </c>
    </row>
    <row r="2" spans="2:40" x14ac:dyDescent="0.2"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39</v>
      </c>
      <c r="T2" s="5">
        <v>2014</v>
      </c>
      <c r="U2" s="5">
        <f>+T2+1</f>
        <v>2015</v>
      </c>
      <c r="V2" s="5">
        <f t="shared" ref="V2:AP2" si="0">+U2+1</f>
        <v>2016</v>
      </c>
      <c r="W2" s="5">
        <f t="shared" si="0"/>
        <v>2017</v>
      </c>
      <c r="X2" s="5">
        <f t="shared" si="0"/>
        <v>2018</v>
      </c>
      <c r="Y2" s="5">
        <f t="shared" si="0"/>
        <v>2019</v>
      </c>
      <c r="Z2" s="5">
        <f t="shared" si="0"/>
        <v>2020</v>
      </c>
      <c r="AA2" s="5">
        <f t="shared" si="0"/>
        <v>2021</v>
      </c>
      <c r="AB2" s="5">
        <f t="shared" si="0"/>
        <v>2022</v>
      </c>
      <c r="AC2" s="5">
        <f t="shared" si="0"/>
        <v>2023</v>
      </c>
      <c r="AD2" s="5">
        <f t="shared" si="0"/>
        <v>2024</v>
      </c>
      <c r="AE2" s="5">
        <f t="shared" si="0"/>
        <v>2025</v>
      </c>
      <c r="AF2" s="5">
        <f t="shared" si="0"/>
        <v>2026</v>
      </c>
      <c r="AG2" s="5">
        <f t="shared" si="0"/>
        <v>2027</v>
      </c>
      <c r="AH2" s="5">
        <f t="shared" si="0"/>
        <v>2028</v>
      </c>
      <c r="AI2" s="5">
        <f t="shared" si="0"/>
        <v>2029</v>
      </c>
      <c r="AJ2" s="5">
        <f t="shared" si="0"/>
        <v>2030</v>
      </c>
      <c r="AK2" s="5">
        <f t="shared" si="0"/>
        <v>2031</v>
      </c>
      <c r="AL2" s="5">
        <f t="shared" si="0"/>
        <v>2032</v>
      </c>
      <c r="AM2" s="5">
        <f t="shared" si="0"/>
        <v>2033</v>
      </c>
      <c r="AN2" s="5">
        <f t="shared" si="0"/>
        <v>2034</v>
      </c>
    </row>
    <row r="3" spans="2:40" s="4" customFormat="1" x14ac:dyDescent="0.2">
      <c r="B3" s="4" t="s">
        <v>6</v>
      </c>
      <c r="K3" s="4">
        <v>4.2850000000000001</v>
      </c>
      <c r="L3" s="4">
        <v>5.5149999999999997</v>
      </c>
      <c r="M3" s="4">
        <v>6.1360000000000001</v>
      </c>
      <c r="N3" s="4">
        <f>+AC3-SUM(K3:M3)</f>
        <v>6.1060000000000016</v>
      </c>
      <c r="O3" s="4">
        <v>7.5819999999999999</v>
      </c>
      <c r="P3" s="4">
        <v>11.381</v>
      </c>
      <c r="Q3" s="4">
        <v>12.4</v>
      </c>
      <c r="AB3" s="4">
        <v>11.131</v>
      </c>
      <c r="AC3" s="4">
        <v>22.042000000000002</v>
      </c>
    </row>
    <row r="4" spans="2:40" x14ac:dyDescent="0.2">
      <c r="B4" s="1" t="s">
        <v>7</v>
      </c>
      <c r="K4" s="1">
        <v>1.036</v>
      </c>
      <c r="L4" s="1">
        <v>1.901</v>
      </c>
      <c r="M4" s="1">
        <v>2.008</v>
      </c>
      <c r="N4" s="10">
        <f>+AC4-SUM(K4:M4)</f>
        <v>3.1630000000000003</v>
      </c>
      <c r="O4" s="1">
        <v>3.4140000000000001</v>
      </c>
      <c r="P4" s="1">
        <v>5.6230000000000002</v>
      </c>
      <c r="Q4" s="1">
        <v>6.5149999999999997</v>
      </c>
      <c r="AB4" s="1">
        <v>2.944</v>
      </c>
      <c r="AC4" s="1">
        <v>8.1080000000000005</v>
      </c>
    </row>
    <row r="5" spans="2:40" x14ac:dyDescent="0.2">
      <c r="B5" s="1" t="s">
        <v>8</v>
      </c>
      <c r="K5" s="1">
        <f>+K3-K4</f>
        <v>3.2490000000000001</v>
      </c>
      <c r="L5" s="1">
        <f>+L3-L4</f>
        <v>3.6139999999999999</v>
      </c>
      <c r="M5" s="1">
        <f>+M3-M4</f>
        <v>4.1280000000000001</v>
      </c>
      <c r="N5" s="1">
        <f>+N3-N4</f>
        <v>2.9430000000000014</v>
      </c>
      <c r="O5" s="1">
        <f>+O3-O4</f>
        <v>4.1679999999999993</v>
      </c>
      <c r="P5" s="1">
        <f>+P3-P4</f>
        <v>5.758</v>
      </c>
      <c r="Q5" s="1">
        <f>+Q3-Q4</f>
        <v>5.8850000000000007</v>
      </c>
      <c r="AB5" s="1">
        <f>+AB3-AB4</f>
        <v>8.1870000000000012</v>
      </c>
      <c r="AC5" s="1">
        <f>+AC3-AC4</f>
        <v>13.934000000000001</v>
      </c>
    </row>
    <row r="6" spans="2:40" x14ac:dyDescent="0.2">
      <c r="B6" s="1" t="s">
        <v>9</v>
      </c>
      <c r="K6" s="1">
        <v>16.233000000000001</v>
      </c>
      <c r="L6" s="1">
        <v>19.869</v>
      </c>
      <c r="M6" s="1">
        <v>24.599</v>
      </c>
      <c r="N6" s="10">
        <f t="shared" ref="N6:N8" si="1">+AC6-SUM(K6:M6)</f>
        <v>31.61999999999999</v>
      </c>
      <c r="O6" s="1">
        <v>32.368000000000002</v>
      </c>
      <c r="P6" s="1">
        <v>31.204000000000001</v>
      </c>
      <c r="Q6" s="1">
        <v>33.177999999999997</v>
      </c>
      <c r="AB6" s="1">
        <v>43.978000000000002</v>
      </c>
      <c r="AC6" s="1">
        <v>92.320999999999998</v>
      </c>
    </row>
    <row r="7" spans="2:40" x14ac:dyDescent="0.2">
      <c r="B7" s="1" t="s">
        <v>10</v>
      </c>
      <c r="K7" s="1">
        <v>2.6669999999999998</v>
      </c>
      <c r="L7" s="1">
        <v>3.5750000000000002</v>
      </c>
      <c r="M7" s="1">
        <v>5.0469999999999997</v>
      </c>
      <c r="N7" s="10">
        <f t="shared" si="1"/>
        <v>6.9809999999999999</v>
      </c>
      <c r="O7" s="1">
        <v>6.7009999999999996</v>
      </c>
      <c r="P7" s="1">
        <v>6.1369999999999996</v>
      </c>
      <c r="Q7" s="1">
        <v>6.63</v>
      </c>
      <c r="AB7" s="1">
        <v>8.3849999999999998</v>
      </c>
      <c r="AC7" s="1">
        <v>18.27</v>
      </c>
    </row>
    <row r="8" spans="2:40" x14ac:dyDescent="0.2">
      <c r="B8" s="1" t="s">
        <v>11</v>
      </c>
      <c r="K8" s="1">
        <v>10.581</v>
      </c>
      <c r="L8" s="1">
        <v>10.93</v>
      </c>
      <c r="M8" s="1">
        <v>13.927</v>
      </c>
      <c r="N8" s="10">
        <f t="shared" si="1"/>
        <v>15.283999999999999</v>
      </c>
      <c r="O8" s="1">
        <v>14.02</v>
      </c>
      <c r="P8" s="1">
        <v>13.053000000000001</v>
      </c>
      <c r="Q8" s="1">
        <v>14.321999999999999</v>
      </c>
      <c r="AB8" s="1">
        <v>35.966000000000001</v>
      </c>
      <c r="AC8" s="1">
        <v>50.722000000000001</v>
      </c>
    </row>
    <row r="9" spans="2:40" x14ac:dyDescent="0.2">
      <c r="B9" s="1" t="s">
        <v>12</v>
      </c>
      <c r="K9" s="1">
        <f>+SUM(K6:K8)</f>
        <v>29.480999999999998</v>
      </c>
      <c r="L9" s="1">
        <f>+SUM(L6:L8)</f>
        <v>34.373999999999995</v>
      </c>
      <c r="M9" s="1">
        <f>+SUM(M6:M8)</f>
        <v>43.573</v>
      </c>
      <c r="N9" s="1">
        <f>+SUM(N6:N8)</f>
        <v>53.884999999999991</v>
      </c>
      <c r="O9" s="1">
        <f>+SUM(O6:O8)</f>
        <v>53.088999999999999</v>
      </c>
      <c r="P9" s="1">
        <f>+SUM(P6:P8)</f>
        <v>50.394000000000005</v>
      </c>
      <c r="Q9" s="1">
        <f>+SUM(Q6:Q8)</f>
        <v>54.129999999999995</v>
      </c>
      <c r="AB9" s="1">
        <f>+SUM(AB6:AB8)</f>
        <v>88.329000000000008</v>
      </c>
      <c r="AC9" s="1">
        <f>+SUM(AC6:AC8)</f>
        <v>161.31299999999999</v>
      </c>
    </row>
    <row r="10" spans="2:40" x14ac:dyDescent="0.2">
      <c r="B10" s="1" t="s">
        <v>13</v>
      </c>
      <c r="K10" s="1">
        <f>+K5-K9</f>
        <v>-26.231999999999999</v>
      </c>
      <c r="L10" s="1">
        <f>+L5-L9</f>
        <v>-30.759999999999994</v>
      </c>
      <c r="M10" s="1">
        <f>+M5-M9</f>
        <v>-39.445</v>
      </c>
      <c r="N10" s="1">
        <f>+N5-N9</f>
        <v>-50.941999999999993</v>
      </c>
      <c r="O10" s="1">
        <f>+O5-O9</f>
        <v>-48.920999999999999</v>
      </c>
      <c r="P10" s="1">
        <f>+P5-P9</f>
        <v>-44.636000000000003</v>
      </c>
      <c r="Q10" s="1">
        <f>+Q5-Q9</f>
        <v>-48.244999999999997</v>
      </c>
      <c r="AB10" s="1">
        <f>+AB5-AB9</f>
        <v>-80.14200000000001</v>
      </c>
      <c r="AC10" s="1">
        <f>+AC5-AC9</f>
        <v>-147.37899999999999</v>
      </c>
    </row>
    <row r="11" spans="2:40" x14ac:dyDescent="0.2">
      <c r="B11" s="1" t="s">
        <v>14</v>
      </c>
      <c r="K11" s="1">
        <v>4.2309999999999999</v>
      </c>
      <c r="L11" s="1">
        <v>4.8769999999999998</v>
      </c>
      <c r="M11" s="1">
        <v>5.0069999999999997</v>
      </c>
      <c r="N11" s="10">
        <f t="shared" ref="N11:N13" si="2">+AC11-SUM(K11:M11)</f>
        <v>5.206999999999999</v>
      </c>
      <c r="O11" s="1">
        <v>4.7990000000000004</v>
      </c>
      <c r="P11" s="1">
        <v>4.8010000000000002</v>
      </c>
      <c r="Q11" s="1">
        <v>4.508</v>
      </c>
      <c r="AB11" s="1">
        <v>7.093</v>
      </c>
      <c r="AC11" s="1">
        <v>19.321999999999999</v>
      </c>
    </row>
    <row r="12" spans="2:40" x14ac:dyDescent="0.2">
      <c r="B12" s="1" t="s">
        <v>15</v>
      </c>
      <c r="K12" s="1">
        <f>+K10+K11</f>
        <v>-22.000999999999998</v>
      </c>
      <c r="L12" s="1">
        <f>+L10+L11</f>
        <v>-25.882999999999996</v>
      </c>
      <c r="M12" s="1">
        <f>+M10+M11</f>
        <v>-34.438000000000002</v>
      </c>
      <c r="N12" s="1">
        <f>+N10+N11</f>
        <v>-45.734999999999992</v>
      </c>
      <c r="O12" s="1">
        <f>+O10+O11</f>
        <v>-44.122</v>
      </c>
      <c r="P12" s="1">
        <f>+P10+P11</f>
        <v>-39.835000000000001</v>
      </c>
      <c r="Q12" s="1">
        <f>+Q10+Q11</f>
        <v>-43.736999999999995</v>
      </c>
      <c r="AB12" s="1">
        <f>+AB10+AB11</f>
        <v>-73.049000000000007</v>
      </c>
      <c r="AC12" s="1">
        <f>+AC10+AC11</f>
        <v>-128.05699999999999</v>
      </c>
    </row>
    <row r="13" spans="2:40" x14ac:dyDescent="0.2">
      <c r="B13" s="1" t="s">
        <v>16</v>
      </c>
      <c r="K13" s="1">
        <v>0</v>
      </c>
      <c r="L13" s="1">
        <v>0</v>
      </c>
      <c r="M13" s="1">
        <v>-3.9E-2</v>
      </c>
      <c r="N13" s="10">
        <f t="shared" si="2"/>
        <v>-9.0000000000000011E-3</v>
      </c>
      <c r="O13" s="1">
        <v>-8.0000000000000002E-3</v>
      </c>
      <c r="P13" s="1">
        <v>-1.4999999999999999E-2</v>
      </c>
      <c r="Q13" s="1">
        <v>-1.6E-2</v>
      </c>
      <c r="AB13" s="1">
        <v>0</v>
      </c>
      <c r="AC13" s="1">
        <v>-4.8000000000000001E-2</v>
      </c>
    </row>
    <row r="14" spans="2:40" x14ac:dyDescent="0.2">
      <c r="B14" s="1" t="s">
        <v>17</v>
      </c>
      <c r="K14" s="1">
        <f>+K12-K13</f>
        <v>-22.000999999999998</v>
      </c>
      <c r="L14" s="1">
        <f>+L12-L13</f>
        <v>-25.882999999999996</v>
      </c>
      <c r="M14" s="1">
        <f>+M12-M13</f>
        <v>-34.399000000000001</v>
      </c>
      <c r="N14" s="1">
        <f>+N12-N13</f>
        <v>-45.725999999999992</v>
      </c>
      <c r="O14" s="1">
        <f>+O12-O13</f>
        <v>-44.113999999999997</v>
      </c>
      <c r="P14" s="1">
        <f>+P12-P13</f>
        <v>-39.82</v>
      </c>
      <c r="Q14" s="1">
        <f>+Q12-Q13</f>
        <v>-43.720999999999997</v>
      </c>
      <c r="AB14" s="1">
        <f>+AB12-AB13</f>
        <v>-73.049000000000007</v>
      </c>
      <c r="AC14" s="1">
        <f>+AC12-AC13</f>
        <v>-128.00899999999999</v>
      </c>
    </row>
    <row r="15" spans="2:40" s="8" customFormat="1" x14ac:dyDescent="0.2">
      <c r="B15" s="8" t="s">
        <v>18</v>
      </c>
      <c r="K15" s="8">
        <f>+K14/K16</f>
        <v>-0.10994296193515403</v>
      </c>
      <c r="L15" s="8">
        <f>+L14/L16</f>
        <v>-0.12849529875402699</v>
      </c>
      <c r="M15" s="8">
        <f>+M14/M16</f>
        <v>-0.16912795724466481</v>
      </c>
      <c r="N15" s="8">
        <f>+N14/N16</f>
        <v>-0.22572214351505301</v>
      </c>
      <c r="O15" s="8">
        <f>+O14/O16</f>
        <v>-0.21192409151333272</v>
      </c>
      <c r="P15" s="8">
        <f>+P14/P16</f>
        <v>-0.18815192936597019</v>
      </c>
      <c r="Q15" s="8">
        <f>+Q14/Q16</f>
        <v>-0.20401292171118335</v>
      </c>
      <c r="AB15" s="8">
        <f>+AB14/AB16</f>
        <v>-0.36944252842503428</v>
      </c>
      <c r="AC15" s="8">
        <f>+AC14/AC16</f>
        <v>-0.6319045153570928</v>
      </c>
    </row>
    <row r="16" spans="2:40" x14ac:dyDescent="0.2">
      <c r="B16" s="1" t="s">
        <v>1</v>
      </c>
      <c r="K16" s="1">
        <v>200.112855</v>
      </c>
      <c r="L16" s="1">
        <v>201.43149399999999</v>
      </c>
      <c r="M16" s="1">
        <v>203.39038300000001</v>
      </c>
      <c r="N16" s="1">
        <v>202.576492</v>
      </c>
      <c r="O16" s="1">
        <v>208.15943899999999</v>
      </c>
      <c r="P16" s="1">
        <v>211.63747900000001</v>
      </c>
      <c r="Q16" s="1">
        <v>214.30505299999999</v>
      </c>
      <c r="AB16" s="1">
        <v>197.727642</v>
      </c>
      <c r="AC16" s="1">
        <v>202.576492</v>
      </c>
    </row>
    <row r="18" spans="2:29" s="6" customFormat="1" x14ac:dyDescent="0.2">
      <c r="B18" s="6" t="s">
        <v>19</v>
      </c>
      <c r="K18" s="6">
        <f>+K5/K3</f>
        <v>0.75822637106184365</v>
      </c>
      <c r="L18" s="6">
        <f>+L5/L3</f>
        <v>0.65530371713508617</v>
      </c>
      <c r="M18" s="6">
        <f>+M5/M3</f>
        <v>0.67275097783572357</v>
      </c>
      <c r="N18" s="6">
        <f>+N5/N3</f>
        <v>0.48198493285293165</v>
      </c>
      <c r="O18" s="6">
        <f>+O5/O3</f>
        <v>0.54972302822474273</v>
      </c>
      <c r="P18" s="6">
        <f>+P5/P3</f>
        <v>0.50593093752745799</v>
      </c>
      <c r="Q18" s="6">
        <f>+Q5/Q3</f>
        <v>0.47459677419354845</v>
      </c>
      <c r="AB18" s="6">
        <f>+AB5/AB3</f>
        <v>0.73551343095858424</v>
      </c>
      <c r="AC18" s="6">
        <f>+AC5/AC3</f>
        <v>0.6321567915797115</v>
      </c>
    </row>
    <row r="19" spans="2:29" s="6" customFormat="1" x14ac:dyDescent="0.2">
      <c r="B19" s="6" t="s">
        <v>20</v>
      </c>
      <c r="K19" s="6">
        <f>+K10/K3</f>
        <v>-6.1218203033838972</v>
      </c>
      <c r="L19" s="6">
        <f>+L10/L3</f>
        <v>-5.5775158658204891</v>
      </c>
      <c r="M19" s="6">
        <f>+M10/M3</f>
        <v>-6.4284550195567141</v>
      </c>
      <c r="N19" s="6">
        <f>+N10/N3</f>
        <v>-8.3429413691451</v>
      </c>
      <c r="O19" s="6">
        <f>+O10/O3</f>
        <v>-6.4522553415985229</v>
      </c>
      <c r="P19" s="6">
        <f>+P10/P3</f>
        <v>-3.9219752218609965</v>
      </c>
      <c r="Q19" s="6">
        <f>+Q10/Q3</f>
        <v>-3.8907258064516124</v>
      </c>
      <c r="AB19" s="6">
        <f>+AB10/AB3</f>
        <v>-7.1998921929745761</v>
      </c>
      <c r="AC19" s="6">
        <f>+AC10/AC3</f>
        <v>-6.6862807367752461</v>
      </c>
    </row>
    <row r="20" spans="2:29" s="6" customFormat="1" x14ac:dyDescent="0.2">
      <c r="B20" s="6" t="s">
        <v>21</v>
      </c>
      <c r="K20" s="6">
        <f>+K14/K3</f>
        <v>-5.1344224037339545</v>
      </c>
      <c r="L20" s="6">
        <f>+L14/L3</f>
        <v>-4.6932003626473247</v>
      </c>
      <c r="M20" s="6">
        <f>+M14/M3</f>
        <v>-5.6060951760104301</v>
      </c>
      <c r="N20" s="6">
        <f>+N14/N3</f>
        <v>-7.4886996396986536</v>
      </c>
      <c r="O20" s="6">
        <f>+O14/O3</f>
        <v>-5.8182537589026637</v>
      </c>
      <c r="P20" s="6">
        <f>+P14/P3</f>
        <v>-3.4988138124945083</v>
      </c>
      <c r="Q20" s="6">
        <f>+Q14/Q3</f>
        <v>-3.5258870967741931</v>
      </c>
      <c r="AB20" s="6">
        <f>+AB14/AB3</f>
        <v>-6.5626628335279857</v>
      </c>
      <c r="AC20" s="6">
        <f>+AC14/AC3</f>
        <v>-5.8075038562743844</v>
      </c>
    </row>
    <row r="21" spans="2:29" s="6" customFormat="1" x14ac:dyDescent="0.2">
      <c r="B21" s="6" t="s">
        <v>22</v>
      </c>
      <c r="K21" s="6">
        <f>+K13/K12</f>
        <v>0</v>
      </c>
      <c r="L21" s="6">
        <f>+L13/L12</f>
        <v>0</v>
      </c>
      <c r="M21" s="6">
        <f>+M13/M12</f>
        <v>1.1324699459898948E-3</v>
      </c>
      <c r="N21" s="6">
        <f>+N13/N12</f>
        <v>1.9678583142013781E-4</v>
      </c>
      <c r="O21" s="6">
        <f>+O13/O12</f>
        <v>1.8131544354290378E-4</v>
      </c>
      <c r="P21" s="6">
        <f>+P13/P12</f>
        <v>3.7655328228944395E-4</v>
      </c>
      <c r="Q21" s="6">
        <f>+Q13/Q12</f>
        <v>3.6582298740197092E-4</v>
      </c>
      <c r="AB21" s="6">
        <f>+AB13/AB12</f>
        <v>0</v>
      </c>
      <c r="AC21" s="6">
        <f>+AC13/AC12</f>
        <v>3.7483308214310821E-4</v>
      </c>
    </row>
    <row r="22" spans="2:29" s="6" customFormat="1" x14ac:dyDescent="0.2"/>
    <row r="23" spans="2:29" s="7" customFormat="1" x14ac:dyDescent="0.2">
      <c r="B23" s="7" t="s">
        <v>23</v>
      </c>
      <c r="K23" s="7" t="e">
        <f>+K3/G3-1</f>
        <v>#DIV/0!</v>
      </c>
      <c r="L23" s="7" t="e">
        <f>+L3/H3-1</f>
        <v>#DIV/0!</v>
      </c>
      <c r="M23" s="7" t="e">
        <f>+M3/I3-1</f>
        <v>#DIV/0!</v>
      </c>
      <c r="N23" s="7" t="e">
        <f>+N3/J3-1</f>
        <v>#DIV/0!</v>
      </c>
      <c r="O23" s="7">
        <f>+O3/K3-1</f>
        <v>0.76942823803967308</v>
      </c>
      <c r="P23" s="7">
        <f>+P3/L3-1</f>
        <v>1.0636446056210338</v>
      </c>
      <c r="Q23" s="7">
        <f>+Q3/M3-1</f>
        <v>1.0208604954367666</v>
      </c>
      <c r="AB23" s="7" t="e">
        <f>+AB3/AA3-1</f>
        <v>#DIV/0!</v>
      </c>
      <c r="AC23" s="7">
        <f>+AC3/AB3-1</f>
        <v>0.98023537867217692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2024-12-20T19:31:25Z</dcterms:created>
  <dcterms:modified xsi:type="dcterms:W3CDTF">2024-12-20T21:25:01Z</dcterms:modified>
</cp:coreProperties>
</file>