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E5BC6754-2CDC-4278-853F-37C38A44BF32}" xr6:coauthVersionLast="47" xr6:coauthVersionMax="47" xr10:uidLastSave="{00000000-0000-0000-0000-000000000000}"/>
  <bookViews>
    <workbookView xWindow="375" yWindow="315" windowWidth="13995" windowHeight="15375" activeTab="1" xr2:uid="{26D095E8-D1DC-46AE-A394-BB6E7532ED7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O6" i="2"/>
  <c r="O10" i="2" s="1"/>
  <c r="O14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I8" i="1"/>
  <c r="I7" i="1"/>
  <c r="I5" i="1"/>
  <c r="O24" i="2" l="1"/>
  <c r="O17" i="2"/>
  <c r="O19" i="2" s="1"/>
  <c r="O23" i="2"/>
  <c r="O20" i="2" l="1"/>
  <c r="O25" i="2"/>
</calcChain>
</file>

<file path=xl/sharedStrings.xml><?xml version="1.0" encoding="utf-8"?>
<sst xmlns="http://schemas.openxmlformats.org/spreadsheetml/2006/main" count="70" uniqueCount="67">
  <si>
    <t>Price</t>
  </si>
  <si>
    <t>Shares</t>
  </si>
  <si>
    <t>MC</t>
  </si>
  <si>
    <t>Cash</t>
  </si>
  <si>
    <t>Debt</t>
  </si>
  <si>
    <t>EV</t>
  </si>
  <si>
    <t>Revenue</t>
  </si>
  <si>
    <t>Franchised</t>
  </si>
  <si>
    <t>Company-owned</t>
  </si>
  <si>
    <t>Other</t>
  </si>
  <si>
    <t>Franchised expenses</t>
  </si>
  <si>
    <t>Company-owned expenses</t>
  </si>
  <si>
    <t>SG&amp;A</t>
  </si>
  <si>
    <t>Other restaurant expense</t>
  </si>
  <si>
    <t>OpEx</t>
  </si>
  <si>
    <t>OpInc</t>
  </si>
  <si>
    <t>Pretax</t>
  </si>
  <si>
    <t>Taxes</t>
  </si>
  <si>
    <t>Net income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</si>
  <si>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</si>
  <si>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</si>
  <si>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</si>
  <si>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</si>
  <si>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</si>
  <si>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</si>
  <si>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</si>
  <si>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</si>
  <si>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</si>
  <si>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</si>
  <si>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</si>
  <si>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</si>
  <si>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</si>
  <si>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</si>
  <si>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</si>
  <si>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</si>
  <si>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</si>
  <si>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margin</t>
  </si>
  <si>
    <t>Operating margin</t>
  </si>
  <si>
    <t>Net margin</t>
  </si>
  <si>
    <t>Tax rate</t>
  </si>
  <si>
    <t>Revenue y/y</t>
  </si>
  <si>
    <t>Gross profit</t>
  </si>
  <si>
    <t>Interest inc/exp</t>
  </si>
  <si>
    <t>Nonoperating inc/exp</t>
  </si>
  <si>
    <t>Other operating inc/exp</t>
  </si>
  <si>
    <t>Net cash</t>
  </si>
  <si>
    <t>A/R</t>
  </si>
  <si>
    <t>Inventories</t>
  </si>
  <si>
    <t>Prepaid</t>
  </si>
  <si>
    <t>Investments</t>
  </si>
  <si>
    <t>Goodwill</t>
  </si>
  <si>
    <t>Miscellaneous</t>
  </si>
  <si>
    <t>PP&amp;E</t>
  </si>
  <si>
    <t>D&amp;A</t>
  </si>
  <si>
    <t>Lease</t>
  </si>
  <si>
    <t>Assets</t>
  </si>
  <si>
    <t>A/P</t>
  </si>
  <si>
    <t>Other taxes</t>
  </si>
  <si>
    <t>Income taxes</t>
  </si>
  <si>
    <t>Accrued interest</t>
  </si>
  <si>
    <t>Accrued payroll</t>
  </si>
  <si>
    <t>DR</t>
  </si>
  <si>
    <t>Liabilties</t>
  </si>
  <si>
    <t>S/E</t>
  </si>
  <si>
    <t>L+S/E</t>
  </si>
  <si>
    <t>Cash flow TTM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</si>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</sst>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1155-535C-46D5-87BC-77E25B129B91}">
  <dimension ref="H3:I8"/>
  <sheetViews>
    <sheetView workbookViewId="0">
      <selection activeCell="I5" sqref="I5"/>
    </sheetView>
  </sheetViews>
  <sheetFormatPr defaultRowHeight="12.75" x14ac:dyDescent="0.2"/>
  <sheetData>
    <row r="3" spans="8:9" x14ac:dyDescent="0.2">
      <c r="H3" t="s">
        <v>0</v>
      </c>
      <c r="I3" s="1">
        <v>249</v>
      </c>
    </row>
    <row r="4" spans="8:9" x14ac:dyDescent="0.2">
      <c r="H4" t="s">
        <v>1</v>
      </c>
      <c r="I4" s="1">
        <v>720.68165599999998</v>
      </c>
    </row>
    <row r="5" spans="8:9" x14ac:dyDescent="0.2">
      <c r="H5" t="s">
        <v>2</v>
      </c>
      <c r="I5" s="1">
        <f>+I3*I4</f>
        <v>179449.73234399999</v>
      </c>
    </row>
    <row r="6" spans="8:9" x14ac:dyDescent="0.2">
      <c r="H6" t="s">
        <v>3</v>
      </c>
      <c r="I6" s="1">
        <v>838</v>
      </c>
    </row>
    <row r="7" spans="8:9" x14ac:dyDescent="0.2">
      <c r="H7" t="s">
        <v>4</v>
      </c>
      <c r="I7" s="1">
        <f>604+36764</f>
        <v>37368</v>
      </c>
    </row>
    <row r="8" spans="8:9" x14ac:dyDescent="0.2">
      <c r="H8" t="s">
        <v>5</v>
      </c>
      <c r="I8" s="1">
        <f>+I5-I6+I7</f>
        <v>215979.73234399999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79BC-2F7F-4430-8FEF-4591D5BDFCB6}">
  <dimension ref="B2:AS54"/>
  <sheetViews>
    <sheetView tabSelected="1" topLeftCell="B1" workbookViewId="0">
      <pane xSplit="1" ySplit="2" topLeftCell="G3" activePane="bottomRight" state="frozen"/>
      <selection activeCell="B1" sqref="B1"/>
      <selection pane="topRight" activeCell="C1" sqref="C1"/>
      <selection pane="bottomLeft" activeCell="B3" sqref="B3"/>
      <selection pane="bottomRight" activeCell="O28" sqref="O28"/>
    </sheetView>
  </sheetViews>
  <sheetFormatPr defaultRowHeight="12.75" x14ac:dyDescent="0.2"/>
  <cols>
    <col min="1" max="1" width="2.28515625" style="1" customWidth="1"/>
    <col min="2" max="2" width="23.7109375" style="1" bestFit="1" customWidth="1"/>
    <col min="3" max="16384" width="9.140625" style="1"/>
  </cols>
  <sheetData>
    <row r="2" spans="2:45" s="3" customFormat="1" x14ac:dyDescent="0.2"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T2" s="4">
        <v>2014</v>
      </c>
      <c r="U2" s="4">
        <f>+T2+1</f>
        <v>2015</v>
      </c>
      <c r="V2" s="4">
        <f t="shared" ref="V2:AS2" si="0">+U2+1</f>
        <v>2016</v>
      </c>
      <c r="W2" s="4">
        <f t="shared" si="0"/>
        <v>2017</v>
      </c>
      <c r="X2" s="4">
        <f t="shared" si="0"/>
        <v>2018</v>
      </c>
      <c r="Y2" s="4">
        <f t="shared" si="0"/>
        <v>2019</v>
      </c>
      <c r="Z2" s="4">
        <f t="shared" si="0"/>
        <v>2020</v>
      </c>
      <c r="AA2" s="4">
        <f t="shared" si="0"/>
        <v>2021</v>
      </c>
      <c r="AB2" s="4">
        <f t="shared" si="0"/>
        <v>2022</v>
      </c>
      <c r="AC2" s="4">
        <f t="shared" si="0"/>
        <v>2023</v>
      </c>
      <c r="AD2" s="4">
        <f t="shared" si="0"/>
        <v>2024</v>
      </c>
      <c r="AE2" s="4">
        <f t="shared" si="0"/>
        <v>2025</v>
      </c>
      <c r="AF2" s="4">
        <f t="shared" si="0"/>
        <v>2026</v>
      </c>
      <c r="AG2" s="4">
        <f t="shared" si="0"/>
        <v>2027</v>
      </c>
      <c r="AH2" s="4">
        <f t="shared" si="0"/>
        <v>2028</v>
      </c>
      <c r="AI2" s="4">
        <f t="shared" si="0"/>
        <v>2029</v>
      </c>
      <c r="AJ2" s="4">
        <f t="shared" si="0"/>
        <v>2030</v>
      </c>
      <c r="AK2" s="4">
        <f t="shared" si="0"/>
        <v>2031</v>
      </c>
      <c r="AL2" s="4">
        <f t="shared" si="0"/>
        <v>2032</v>
      </c>
      <c r="AM2" s="4">
        <f t="shared" si="0"/>
        <v>2033</v>
      </c>
      <c r="AN2" s="4">
        <f t="shared" si="0"/>
        <v>2034</v>
      </c>
      <c r="AO2" s="4">
        <f t="shared" si="0"/>
        <v>2035</v>
      </c>
      <c r="AP2" s="4">
        <f t="shared" si="0"/>
        <v>2036</v>
      </c>
      <c r="AQ2" s="4">
        <f t="shared" si="0"/>
        <v>2037</v>
      </c>
      <c r="AR2" s="4">
        <f t="shared" si="0"/>
        <v>2038</v>
      </c>
      <c r="AS2" s="4">
        <f t="shared" si="0"/>
        <v>2039</v>
      </c>
    </row>
    <row r="3" spans="2:45" x14ac:dyDescent="0.2">
      <c r="B3" s="1" t="s">
        <v>8</v>
      </c>
      <c r="O3" s="1">
        <v>2355</v>
      </c>
    </row>
    <row r="4" spans="2:45" x14ac:dyDescent="0.2">
      <c r="B4" s="1" t="s">
        <v>7</v>
      </c>
      <c r="O4" s="1">
        <v>3723</v>
      </c>
    </row>
    <row r="5" spans="2:45" x14ac:dyDescent="0.2">
      <c r="B5" s="1" t="s">
        <v>9</v>
      </c>
      <c r="O5" s="1">
        <v>91</v>
      </c>
    </row>
    <row r="6" spans="2:45" s="2" customFormat="1" x14ac:dyDescent="0.2">
      <c r="B6" s="2" t="s">
        <v>6</v>
      </c>
      <c r="O6" s="2">
        <f>+SUM(O3:O5)</f>
        <v>6169</v>
      </c>
    </row>
    <row r="7" spans="2:45" x14ac:dyDescent="0.2">
      <c r="B7" s="1" t="s">
        <v>11</v>
      </c>
      <c r="O7" s="1">
        <v>2035</v>
      </c>
    </row>
    <row r="8" spans="2:45" x14ac:dyDescent="0.2">
      <c r="B8" s="1" t="s">
        <v>10</v>
      </c>
      <c r="O8" s="1">
        <v>627</v>
      </c>
    </row>
    <row r="9" spans="2:45" x14ac:dyDescent="0.2">
      <c r="B9" s="1" t="s">
        <v>13</v>
      </c>
      <c r="O9" s="1">
        <v>68</v>
      </c>
    </row>
    <row r="10" spans="2:45" s="2" customFormat="1" x14ac:dyDescent="0.2">
      <c r="B10" s="2" t="s">
        <v>41</v>
      </c>
      <c r="O10" s="2">
        <f>+O6-SUM(O7:O9)</f>
        <v>3439</v>
      </c>
    </row>
    <row r="11" spans="2:45" x14ac:dyDescent="0.2">
      <c r="B11" s="1" t="s">
        <v>12</v>
      </c>
      <c r="O11" s="1">
        <v>622</v>
      </c>
    </row>
    <row r="12" spans="2:45" x14ac:dyDescent="0.2">
      <c r="B12" s="1" t="s">
        <v>44</v>
      </c>
      <c r="O12" s="1">
        <v>-17</v>
      </c>
    </row>
    <row r="13" spans="2:45" x14ac:dyDescent="0.2">
      <c r="B13" s="1" t="s">
        <v>14</v>
      </c>
      <c r="O13" s="1">
        <f>+O12+O11</f>
        <v>605</v>
      </c>
    </row>
    <row r="14" spans="2:45" s="2" customFormat="1" x14ac:dyDescent="0.2">
      <c r="B14" s="2" t="s">
        <v>15</v>
      </c>
      <c r="O14" s="2">
        <f>+O10-O13</f>
        <v>2834</v>
      </c>
    </row>
    <row r="15" spans="2:45" x14ac:dyDescent="0.2">
      <c r="B15" s="1" t="s">
        <v>42</v>
      </c>
      <c r="O15" s="1">
        <v>372</v>
      </c>
    </row>
    <row r="16" spans="2:45" x14ac:dyDescent="0.2">
      <c r="B16" s="1" t="s">
        <v>43</v>
      </c>
      <c r="O16" s="1">
        <v>-45</v>
      </c>
    </row>
    <row r="17" spans="2:15" x14ac:dyDescent="0.2">
      <c r="B17" s="1" t="s">
        <v>16</v>
      </c>
      <c r="O17" s="1">
        <f>+O14-SUM(O15:O16)</f>
        <v>2507</v>
      </c>
    </row>
    <row r="18" spans="2:15" x14ac:dyDescent="0.2">
      <c r="B18" s="1" t="s">
        <v>17</v>
      </c>
      <c r="O18" s="1">
        <v>479</v>
      </c>
    </row>
    <row r="19" spans="2:15" s="2" customFormat="1" x14ac:dyDescent="0.2">
      <c r="B19" s="2" t="s">
        <v>18</v>
      </c>
      <c r="O19" s="2">
        <f>+O17-O18</f>
        <v>2028</v>
      </c>
    </row>
    <row r="20" spans="2:15" x14ac:dyDescent="0.2">
      <c r="B20" s="1" t="s">
        <v>19</v>
      </c>
      <c r="O20" s="6">
        <f>+O19/O21</f>
        <v>2.7937732470037195</v>
      </c>
    </row>
    <row r="21" spans="2:15" x14ac:dyDescent="0.2">
      <c r="B21" s="1" t="s">
        <v>1</v>
      </c>
      <c r="O21" s="1">
        <v>725.9</v>
      </c>
    </row>
    <row r="23" spans="2:15" s="5" customFormat="1" x14ac:dyDescent="0.2">
      <c r="B23" s="5" t="s">
        <v>36</v>
      </c>
      <c r="O23" s="5">
        <f>+O10/O6</f>
        <v>0.55746474307018967</v>
      </c>
    </row>
    <row r="24" spans="2:15" s="5" customFormat="1" x14ac:dyDescent="0.2">
      <c r="B24" s="5" t="s">
        <v>37</v>
      </c>
      <c r="O24" s="5">
        <f>+O14/O6</f>
        <v>0.45939374290808882</v>
      </c>
    </row>
    <row r="25" spans="2:15" s="5" customFormat="1" x14ac:dyDescent="0.2">
      <c r="B25" s="5" t="s">
        <v>38</v>
      </c>
      <c r="O25" s="5">
        <f>+O19/O6</f>
        <v>0.32874047657643052</v>
      </c>
    </row>
    <row r="26" spans="2:15" s="5" customFormat="1" x14ac:dyDescent="0.2">
      <c r="B26" s="5" t="s">
        <v>39</v>
      </c>
    </row>
    <row r="28" spans="2:15" s="5" customFormat="1" x14ac:dyDescent="0.2">
      <c r="B28" s="5" t="s">
        <v>40</v>
      </c>
    </row>
    <row r="30" spans="2:15" x14ac:dyDescent="0.2">
      <c r="B30" s="1" t="s">
        <v>45</v>
      </c>
    </row>
    <row r="31" spans="2:15" x14ac:dyDescent="0.2">
      <c r="B31" s="1" t="s">
        <v>46</v>
      </c>
    </row>
    <row r="32" spans="2:15" x14ac:dyDescent="0.2">
      <c r="B32" s="1" t="s">
        <v>47</v>
      </c>
    </row>
    <row r="33" spans="2:2" x14ac:dyDescent="0.2">
      <c r="B33" s="1" t="s">
        <v>48</v>
      </c>
    </row>
    <row r="34" spans="2:2" x14ac:dyDescent="0.2">
      <c r="B34" s="1" t="s">
        <v>49</v>
      </c>
    </row>
    <row r="35" spans="2:2" x14ac:dyDescent="0.2">
      <c r="B35" s="1" t="s">
        <v>50</v>
      </c>
    </row>
    <row r="36" spans="2:2" x14ac:dyDescent="0.2">
      <c r="B36" s="1" t="s">
        <v>51</v>
      </c>
    </row>
    <row r="37" spans="2:2" x14ac:dyDescent="0.2">
      <c r="B37" s="1" t="s">
        <v>54</v>
      </c>
    </row>
    <row r="38" spans="2:2" x14ac:dyDescent="0.2">
      <c r="B38" s="1" t="s">
        <v>52</v>
      </c>
    </row>
    <row r="39" spans="2:2" x14ac:dyDescent="0.2">
      <c r="B39" s="1" t="s">
        <v>53</v>
      </c>
    </row>
    <row r="40" spans="2:2" s="2" customFormat="1" x14ac:dyDescent="0.2">
      <c r="B40" s="2" t="s">
        <v>55</v>
      </c>
    </row>
    <row r="41" spans="2:2" x14ac:dyDescent="0.2">
      <c r="B41" s="1" t="s">
        <v>4</v>
      </c>
    </row>
    <row r="42" spans="2:2" x14ac:dyDescent="0.2">
      <c r="B42" s="1" t="s">
        <v>56</v>
      </c>
    </row>
    <row r="43" spans="2:2" x14ac:dyDescent="0.2">
      <c r="B43" s="1" t="s">
        <v>54</v>
      </c>
    </row>
    <row r="44" spans="2:2" x14ac:dyDescent="0.2">
      <c r="B44" s="1" t="s">
        <v>58</v>
      </c>
    </row>
    <row r="45" spans="2:2" x14ac:dyDescent="0.2">
      <c r="B45" s="1" t="s">
        <v>57</v>
      </c>
    </row>
    <row r="46" spans="2:2" x14ac:dyDescent="0.2">
      <c r="B46" s="1" t="s">
        <v>59</v>
      </c>
    </row>
    <row r="47" spans="2:2" x14ac:dyDescent="0.2">
      <c r="B47" s="1" t="s">
        <v>60</v>
      </c>
    </row>
    <row r="48" spans="2:2" x14ac:dyDescent="0.2">
      <c r="B48" s="1" t="s">
        <v>61</v>
      </c>
    </row>
    <row r="49" spans="2:2" s="2" customFormat="1" x14ac:dyDescent="0.2">
      <c r="B49" s="2" t="s">
        <v>62</v>
      </c>
    </row>
    <row r="50" spans="2:2" x14ac:dyDescent="0.2">
      <c r="B50" s="1" t="s">
        <v>63</v>
      </c>
    </row>
    <row r="51" spans="2:2" x14ac:dyDescent="0.2">
      <c r="B51" s="1" t="s">
        <v>64</v>
      </c>
    </row>
    <row r="53" spans="2:2" x14ac:dyDescent="0.2">
      <c r="B53" s="1" t="s">
        <v>65</v>
      </c>
    </row>
    <row r="54" spans="2:2" s="5" customFormat="1" x14ac:dyDescent="0.2">
      <c r="B54" s="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2024-07-24T14:36:45Z</dcterms:created>
  <dcterms:modified xsi:type="dcterms:W3CDTF">2024-07-24T15:38:28Z</dcterms:modified>
</cp:coreProperties>
</file>