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1CAE17D0-6B2A-4869-BE98-D27FE8399794}" xr6:coauthVersionLast="47" xr6:coauthVersionMax="47" xr10:uidLastSave="{00000000-0000-0000-0000-000000000000}"/>
  <bookViews>
    <workbookView xWindow="-120" yWindow="-120" windowWidth="29040" windowHeight="15840" activeTab="1" xr2:uid="{B7ED09CA-E9BC-4DE2-8CD5-5FA262FC5A5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2" l="1"/>
  <c r="L18" i="2"/>
  <c r="L17" i="2"/>
  <c r="L5" i="2"/>
  <c r="L16" i="2" s="1"/>
  <c r="P19" i="2"/>
  <c r="P18" i="2"/>
  <c r="P17" i="2"/>
  <c r="P16" i="2"/>
  <c r="P13" i="2"/>
  <c r="P12" i="2"/>
  <c r="P10" i="2"/>
  <c r="P5" i="2"/>
  <c r="P7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L7" i="2" l="1"/>
  <c r="L10" i="2" l="1"/>
  <c r="L19" i="2" l="1"/>
  <c r="L12" i="2"/>
  <c r="L13" i="2" l="1"/>
</calcChain>
</file>

<file path=xl/sharedStrings.xml><?xml version="1.0" encoding="utf-8"?>
<sst xmlns="http://schemas.openxmlformats.org/spreadsheetml/2006/main" count="39" uniqueCount="38">
  <si>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</si>
  <si>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</si>
  <si>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</si>
  <si>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</si>
  <si>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</si>
  <si>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</si>
  <si>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</si>
  <si>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</si>
  <si>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</si>
  <si>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OpEx</t>
  </si>
  <si>
    <t>Other</t>
  </si>
  <si>
    <t>Interest expense</t>
  </si>
  <si>
    <t>Pretax</t>
  </si>
  <si>
    <t>Taxes</t>
  </si>
  <si>
    <t>Net income</t>
  </si>
  <si>
    <t>EPS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</si>
  <si>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</si>
  <si>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</si>
  <si>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</si>
  <si>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</si>
  <si>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</si>
  <si>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</si>
  <si>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</si>
  <si>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</si>
  <si>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</si>
  <si>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</si>
  <si>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</si>
  <si>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</si>
  <si>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</si>
  <si>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</si>
  <si>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</si>
  <si>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</si>
  <si>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margin</t>
  </si>
  <si>
    <t>Operating margin</t>
  </si>
  <si>
    <t>Net margin</t>
  </si>
  <si>
    <t>Tax rate</t>
  </si>
  <si>
    <t>Revenue y/y</t>
  </si>
  <si>
    <t>OpInc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</si>
</sst>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4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AE44-4546-48D0-B716-3EE2C40A461F}">
  <dimension ref="L3:M8"/>
  <sheetViews>
    <sheetView workbookViewId="0">
      <selection activeCell="M3" sqref="M3:M8"/>
    </sheetView>
  </sheetViews>
  <sheetFormatPr defaultRowHeight="12.75" x14ac:dyDescent="0.2"/>
  <cols>
    <col min="1" max="1" width="3.140625" customWidth="1"/>
  </cols>
  <sheetData>
    <row r="3" spans="12:13" x14ac:dyDescent="0.2">
      <c r="L3" t="s">
        <v>0</v>
      </c>
      <c r="M3" s="1"/>
    </row>
    <row r="4" spans="12:13" x14ac:dyDescent="0.2">
      <c r="L4" t="s">
        <v>1</v>
      </c>
      <c r="M4" s="1"/>
    </row>
    <row r="5" spans="12:13" x14ac:dyDescent="0.2">
      <c r="L5" t="s">
        <v>2</v>
      </c>
      <c r="M5" s="1"/>
    </row>
    <row r="6" spans="12:13" x14ac:dyDescent="0.2">
      <c r="L6" t="s">
        <v>3</v>
      </c>
      <c r="M6" s="1"/>
    </row>
    <row r="7" spans="12:13" x14ac:dyDescent="0.2">
      <c r="L7" t="s">
        <v>4</v>
      </c>
      <c r="M7" s="1"/>
    </row>
    <row r="8" spans="12:13" x14ac:dyDescent="0.2">
      <c r="L8" t="s">
        <v>5</v>
      </c>
      <c r="M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D07D-62C9-43AF-8E21-274BE7BA7EA9}">
  <dimension ref="B1:AS21"/>
  <sheetViews>
    <sheetView tabSelected="1" workbookViewId="0">
      <selection activeCell="P28" sqref="P28"/>
    </sheetView>
  </sheetViews>
  <sheetFormatPr defaultRowHeight="12.75" x14ac:dyDescent="0.2"/>
  <cols>
    <col min="1" max="1" width="3.140625" style="1" customWidth="1"/>
    <col min="2" max="2" width="14.85546875" style="1" bestFit="1" customWidth="1"/>
    <col min="3" max="16384" width="9.140625" style="1"/>
  </cols>
  <sheetData>
    <row r="1" spans="2:45" s="5" customFormat="1" x14ac:dyDescent="0.2">
      <c r="L1" s="5">
        <v>45108</v>
      </c>
      <c r="P1" s="5">
        <v>45472</v>
      </c>
    </row>
    <row r="2" spans="2:45" s="2" customFormat="1" x14ac:dyDescent="0.2"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T2" s="3">
        <v>2014</v>
      </c>
      <c r="U2" s="3">
        <f>+T2+1</f>
        <v>2015</v>
      </c>
      <c r="V2" s="3">
        <f t="shared" ref="V2:AS2" si="0">+U2+1</f>
        <v>2016</v>
      </c>
      <c r="W2" s="3">
        <f t="shared" si="0"/>
        <v>2017</v>
      </c>
      <c r="X2" s="3">
        <f t="shared" si="0"/>
        <v>2018</v>
      </c>
      <c r="Y2" s="3">
        <f t="shared" si="0"/>
        <v>2019</v>
      </c>
      <c r="Z2" s="3">
        <f t="shared" si="0"/>
        <v>2020</v>
      </c>
      <c r="AA2" s="3">
        <f t="shared" si="0"/>
        <v>2021</v>
      </c>
      <c r="AB2" s="3">
        <f t="shared" si="0"/>
        <v>2022</v>
      </c>
      <c r="AC2" s="3">
        <f t="shared" si="0"/>
        <v>2023</v>
      </c>
      <c r="AD2" s="3">
        <f t="shared" si="0"/>
        <v>2024</v>
      </c>
      <c r="AE2" s="3">
        <f t="shared" si="0"/>
        <v>2025</v>
      </c>
      <c r="AF2" s="3">
        <f t="shared" si="0"/>
        <v>2026</v>
      </c>
      <c r="AG2" s="3">
        <f t="shared" si="0"/>
        <v>2027</v>
      </c>
      <c r="AH2" s="3">
        <f t="shared" si="0"/>
        <v>2028</v>
      </c>
      <c r="AI2" s="3">
        <f t="shared" si="0"/>
        <v>2029</v>
      </c>
      <c r="AJ2" s="3">
        <f t="shared" si="0"/>
        <v>2030</v>
      </c>
      <c r="AK2" s="3">
        <f t="shared" si="0"/>
        <v>2031</v>
      </c>
      <c r="AL2" s="3">
        <f t="shared" si="0"/>
        <v>2032</v>
      </c>
      <c r="AM2" s="3">
        <f t="shared" si="0"/>
        <v>2033</v>
      </c>
      <c r="AN2" s="3">
        <f t="shared" si="0"/>
        <v>2034</v>
      </c>
      <c r="AO2" s="3">
        <f t="shared" si="0"/>
        <v>2035</v>
      </c>
      <c r="AP2" s="3">
        <f t="shared" si="0"/>
        <v>2036</v>
      </c>
      <c r="AQ2" s="3">
        <f t="shared" si="0"/>
        <v>2037</v>
      </c>
      <c r="AR2" s="3">
        <f t="shared" si="0"/>
        <v>2038</v>
      </c>
      <c r="AS2" s="3">
        <f t="shared" si="0"/>
        <v>2039</v>
      </c>
    </row>
    <row r="3" spans="2:45" x14ac:dyDescent="0.2">
      <c r="B3" s="1" t="s">
        <v>6</v>
      </c>
      <c r="L3" s="1">
        <v>176.97800000000001</v>
      </c>
      <c r="P3" s="1">
        <v>144.27000000000001</v>
      </c>
    </row>
    <row r="4" spans="2:45" x14ac:dyDescent="0.2">
      <c r="B4" s="1" t="s">
        <v>7</v>
      </c>
      <c r="L4" s="1">
        <v>116.536</v>
      </c>
      <c r="P4" s="1">
        <v>95.876999999999995</v>
      </c>
    </row>
    <row r="5" spans="2:45" x14ac:dyDescent="0.2">
      <c r="B5" s="1" t="s">
        <v>8</v>
      </c>
      <c r="L5" s="1">
        <f>+L3-L4</f>
        <v>60.442000000000007</v>
      </c>
      <c r="P5" s="1">
        <f>+P3-P4</f>
        <v>48.393000000000015</v>
      </c>
    </row>
    <row r="6" spans="2:45" x14ac:dyDescent="0.2">
      <c r="B6" s="1" t="s">
        <v>9</v>
      </c>
      <c r="L6" s="1">
        <v>61.286000000000001</v>
      </c>
      <c r="P6" s="1">
        <v>57.121000000000002</v>
      </c>
    </row>
    <row r="7" spans="2:45" x14ac:dyDescent="0.2">
      <c r="B7" s="1" t="s">
        <v>37</v>
      </c>
      <c r="L7" s="1">
        <f>+L5-L6</f>
        <v>-0.84399999999999409</v>
      </c>
      <c r="P7" s="1">
        <f>+P5-P6</f>
        <v>-8.7279999999999873</v>
      </c>
    </row>
    <row r="8" spans="2:45" x14ac:dyDescent="0.2">
      <c r="B8" s="1" t="s">
        <v>10</v>
      </c>
      <c r="L8" s="1">
        <v>0.63900000000000001</v>
      </c>
      <c r="P8" s="1">
        <v>0.35399999999999998</v>
      </c>
    </row>
    <row r="9" spans="2:45" x14ac:dyDescent="0.2">
      <c r="B9" s="1" t="s">
        <v>11</v>
      </c>
      <c r="L9" s="1">
        <v>-0.32500000000000001</v>
      </c>
      <c r="P9" s="1">
        <v>-0.28599999999999998</v>
      </c>
    </row>
    <row r="10" spans="2:45" x14ac:dyDescent="0.2">
      <c r="B10" s="1" t="s">
        <v>12</v>
      </c>
      <c r="L10" s="1">
        <f>+L7+SUM(L8:L9)</f>
        <v>-0.52999999999999403</v>
      </c>
      <c r="P10" s="1">
        <f>+P7+SUM(P8:P9)</f>
        <v>-8.6599999999999877</v>
      </c>
    </row>
    <row r="11" spans="2:45" x14ac:dyDescent="0.2">
      <c r="B11" s="1" t="s">
        <v>13</v>
      </c>
      <c r="L11" s="1">
        <v>-0.14099999999999999</v>
      </c>
      <c r="P11" s="1">
        <v>2.7E-2</v>
      </c>
    </row>
    <row r="12" spans="2:45" x14ac:dyDescent="0.2">
      <c r="B12" s="1" t="s">
        <v>14</v>
      </c>
      <c r="L12" s="6">
        <f>+L10-L11</f>
        <v>-0.38899999999999402</v>
      </c>
      <c r="P12" s="1">
        <f>+P10-P11</f>
        <v>-8.686999999999987</v>
      </c>
    </row>
    <row r="13" spans="2:45" x14ac:dyDescent="0.2">
      <c r="B13" s="1" t="s">
        <v>15</v>
      </c>
      <c r="L13" s="6">
        <f>+L12/L14</f>
        <v>-6.8810585155309216E-3</v>
      </c>
      <c r="P13" s="6">
        <f>+P12/P14</f>
        <v>-0.1528029410212659</v>
      </c>
    </row>
    <row r="14" spans="2:45" x14ac:dyDescent="0.2">
      <c r="B14" s="1" t="s">
        <v>1</v>
      </c>
      <c r="L14" s="1">
        <v>56.531999999999996</v>
      </c>
      <c r="P14" s="1">
        <v>56.850999999999999</v>
      </c>
    </row>
    <row r="16" spans="2:45" s="4" customFormat="1" x14ac:dyDescent="0.2">
      <c r="B16" s="4" t="s">
        <v>32</v>
      </c>
      <c r="L16" s="4">
        <f>+L5/L3</f>
        <v>0.34152267513476253</v>
      </c>
      <c r="P16" s="4">
        <f>+P5/P3</f>
        <v>0.33543356207111674</v>
      </c>
    </row>
    <row r="17" spans="2:16" s="4" customFormat="1" x14ac:dyDescent="0.2">
      <c r="B17" s="4" t="s">
        <v>33</v>
      </c>
      <c r="L17" s="4">
        <f>+L7/L3</f>
        <v>-4.7689543333069313E-3</v>
      </c>
      <c r="P17" s="4">
        <f>+P7/P3</f>
        <v>-6.0497677964926784E-2</v>
      </c>
    </row>
    <row r="18" spans="2:16" s="4" customFormat="1" x14ac:dyDescent="0.2">
      <c r="B18" s="4" t="s">
        <v>34</v>
      </c>
      <c r="L18" s="4">
        <f>+L12/L3</f>
        <v>-2.1980133123890768E-3</v>
      </c>
      <c r="P18" s="4">
        <f>+P12/P3</f>
        <v>-6.0213488597767977E-2</v>
      </c>
    </row>
    <row r="19" spans="2:16" s="4" customFormat="1" x14ac:dyDescent="0.2">
      <c r="B19" s="4" t="s">
        <v>35</v>
      </c>
      <c r="L19" s="4">
        <f>+L11/L10</f>
        <v>0.2660377358490596</v>
      </c>
      <c r="P19" s="4">
        <f>+P11/P10</f>
        <v>-3.1177829099307201E-3</v>
      </c>
    </row>
    <row r="20" spans="2:16" s="4" customFormat="1" x14ac:dyDescent="0.2"/>
    <row r="21" spans="2:16" s="7" customFormat="1" x14ac:dyDescent="0.2">
      <c r="B21" s="7" t="s">
        <v>36</v>
      </c>
      <c r="P21" s="7">
        <f>+P3/L3-1</f>
        <v>-0.18481393167512339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2024-08-02T20:50:23Z</dcterms:created>
  <dcterms:modified xsi:type="dcterms:W3CDTF">2024-08-02T21:15:11Z</dcterms:modified>
</cp:coreProperties>
</file>