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Internet\"/>
    </mc:Choice>
  </mc:AlternateContent>
  <xr:revisionPtr revIDLastSave="0" documentId="13_ncr:1_{D5824791-1A73-4A56-AD0F-037A162E8E78}" xr6:coauthVersionLast="47" xr6:coauthVersionMax="47" xr10:uidLastSave="{00000000-0000-0000-0000-000000000000}"/>
  <bookViews>
    <workbookView xWindow="390" yWindow="390" windowWidth="14220" windowHeight="15495" xr2:uid="{488A1B6E-5690-44AC-9F0C-09D66C185F6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2" l="1"/>
  <c r="L43" i="2"/>
  <c r="L42" i="2"/>
  <c r="L41" i="2"/>
  <c r="P44" i="2"/>
  <c r="P43" i="2"/>
  <c r="P42" i="2"/>
  <c r="P41" i="2"/>
  <c r="L39" i="2"/>
  <c r="L38" i="2"/>
  <c r="L37" i="2"/>
  <c r="P39" i="2"/>
  <c r="P38" i="2"/>
  <c r="P37" i="2"/>
  <c r="E24" i="1"/>
  <c r="D26" i="1"/>
  <c r="E25" i="1" s="1"/>
  <c r="O35" i="2"/>
  <c r="O30" i="2"/>
  <c r="O21" i="2"/>
  <c r="O16" i="2"/>
  <c r="P35" i="2"/>
  <c r="P30" i="2"/>
  <c r="P21" i="2"/>
  <c r="P16" i="2"/>
  <c r="L30" i="2"/>
  <c r="L21" i="2"/>
  <c r="L16" i="2"/>
  <c r="M6" i="1"/>
  <c r="M5" i="1"/>
  <c r="M8" i="1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O22" i="2" l="1"/>
  <c r="O31" i="2" s="1"/>
  <c r="E23" i="1"/>
  <c r="O24" i="2"/>
  <c r="P22" i="2"/>
  <c r="P24" i="2" s="1"/>
  <c r="L22" i="2"/>
  <c r="L31" i="2" s="1"/>
  <c r="L24" i="2" l="1"/>
  <c r="L26" i="2" s="1"/>
  <c r="L32" i="2" s="1"/>
  <c r="P26" i="2"/>
  <c r="P27" i="2" s="1"/>
  <c r="P33" i="2"/>
  <c r="O33" i="2"/>
  <c r="O26" i="2"/>
  <c r="P31" i="2"/>
  <c r="L27" i="2" l="1"/>
  <c r="P32" i="2"/>
  <c r="O32" i="2"/>
  <c r="O27" i="2"/>
</calcChain>
</file>

<file path=xl/sharedStrings.xml><?xml version="1.0" encoding="utf-8"?>
<sst xmlns="http://schemas.openxmlformats.org/spreadsheetml/2006/main" count="88" uniqueCount="83">
  <si>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</si>
  <si>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</si>
  <si>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</si>
  <si>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</si>
  <si>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</si>
  <si>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</si>
  <si>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</si>
  <si>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</si>
  <si>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</si>
  <si>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</si>
  <si>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</si>
  <si>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</si>
  <si>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</si>
  <si>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</si>
  <si>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</si>
  <si>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</si>
  <si>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</si>
  <si>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</si>
  <si>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</si>
  <si>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</si>
  <si>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</si>
  <si>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</si>
  <si>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</si>
  <si>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</si>
  <si>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</si>
  <si>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</si>
  <si>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</si>
  <si>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</si>
  <si>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</si>
  <si>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</si>
  <si>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</si>
  <si>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</si>
  <si>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</si>
  <si>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</si>
  <si>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</si>
  <si>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</si>
  <si>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</si>
  <si>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</si>
  <si>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S&amp;M</t>
  </si>
  <si>
    <t>G&amp;A</t>
  </si>
  <si>
    <t>Operations &amp; support</t>
  </si>
  <si>
    <t>Riders and Eaters are collectively referred to as "end-user(s)" or "consumer(s)."</t>
  </si>
  <si>
    <t>Uber also connects consumers with public transportation networks.</t>
  </si>
  <si>
    <t>in the freight industry.</t>
  </si>
  <si>
    <t>Operations in United States ("U.S.") and Canada, Latin America, Europe (excluding Russia), the Middle East,</t>
  </si>
  <si>
    <t>Africa, and  Asia (excluding China and Southeast Asia).</t>
  </si>
  <si>
    <r>
      <t>Uber connects consumers (</t>
    </r>
    <r>
      <rPr>
        <b/>
        <sz val="10"/>
        <color theme="1"/>
        <rFont val="arial"/>
        <family val="2"/>
      </rPr>
      <t>Rider's</t>
    </r>
    <r>
      <rPr>
        <sz val="10"/>
        <color theme="1"/>
        <rFont val="arial"/>
        <family val="2"/>
      </rPr>
      <t>) with independent providers of ride services ("</t>
    </r>
    <r>
      <rPr>
        <b/>
        <sz val="10"/>
        <color theme="1"/>
        <rFont val="arial"/>
        <family val="2"/>
      </rPr>
      <t>Mobility Driver</t>
    </r>
    <r>
      <rPr>
        <sz val="10"/>
        <color theme="1"/>
        <rFont val="arial"/>
        <family val="2"/>
      </rPr>
      <t>(s)")</t>
    </r>
  </si>
  <si>
    <r>
      <t>for ridesharing services, and connects Riders and other consumers ("</t>
    </r>
    <r>
      <rPr>
        <b/>
        <sz val="10"/>
        <color theme="1"/>
        <rFont val="arial"/>
        <family val="2"/>
      </rPr>
      <t>Eaters</t>
    </r>
    <r>
      <rPr>
        <sz val="10"/>
        <color theme="1"/>
        <rFont val="arial"/>
        <family val="2"/>
      </rPr>
      <t>") with</t>
    </r>
  </si>
  <si>
    <r>
      <t>restaurant, grocers and other stores (collectively, "</t>
    </r>
    <r>
      <rPr>
        <b/>
        <sz val="10"/>
        <color theme="1"/>
        <rFont val="arial"/>
        <family val="2"/>
      </rPr>
      <t>Merchants</t>
    </r>
    <r>
      <rPr>
        <sz val="10"/>
        <color theme="1"/>
        <rFont val="arial"/>
        <family val="2"/>
      </rPr>
      <t>") with delivery service providers</t>
    </r>
  </si>
  <si>
    <r>
      <t>("</t>
    </r>
    <r>
      <rPr>
        <b/>
        <sz val="10"/>
        <color theme="1"/>
        <rFont val="arial"/>
        <family val="2"/>
      </rPr>
      <t>Couriers</t>
    </r>
    <r>
      <rPr>
        <sz val="10"/>
        <color theme="1"/>
        <rFont val="arial"/>
        <family val="2"/>
      </rPr>
      <t>") for meal preparation, grocery and other delivery services.</t>
    </r>
  </si>
  <si>
    <r>
      <t>Mobility Drivers and Couriers are collectively reffered to as "</t>
    </r>
    <r>
      <rPr>
        <b/>
        <sz val="10"/>
        <color theme="1"/>
        <rFont val="arial"/>
        <family val="2"/>
      </rPr>
      <t>Driver</t>
    </r>
    <r>
      <rPr>
        <sz val="10"/>
        <color theme="1"/>
        <rFont val="arial"/>
        <family val="2"/>
      </rPr>
      <t>(s)."</t>
    </r>
  </si>
  <si>
    <r>
      <t>Uber uses this same network, technologie to connect shippers ("</t>
    </r>
    <r>
      <rPr>
        <b/>
        <sz val="10"/>
        <color theme="1"/>
        <rFont val="arial"/>
        <family val="2"/>
      </rPr>
      <t>Shipper</t>
    </r>
    <r>
      <rPr>
        <sz val="10"/>
        <color theme="1"/>
        <rFont val="arial"/>
        <family val="2"/>
      </rPr>
      <t>(s)") with carriers ("</t>
    </r>
    <r>
      <rPr>
        <b/>
        <sz val="10"/>
        <color theme="1"/>
        <rFont val="arial"/>
        <family val="2"/>
      </rPr>
      <t>Carriers</t>
    </r>
    <r>
      <rPr>
        <sz val="10"/>
        <color theme="1"/>
        <rFont val="arial"/>
        <family val="2"/>
      </rPr>
      <t>(s)")</t>
    </r>
  </si>
  <si>
    <t>Description of Business</t>
  </si>
  <si>
    <t>Acquisition pending</t>
  </si>
  <si>
    <t>$950 million in cash, on a cash debt free basis, subject to certain adjustments.</t>
  </si>
  <si>
    <t>Foodpanda Taiwan</t>
  </si>
  <si>
    <t>Expected to close in the first half of 2025.</t>
  </si>
  <si>
    <t>Purchased ordinary shares of Delivery Hero. (€277,9 million).</t>
  </si>
  <si>
    <t>Mobility revenue</t>
  </si>
  <si>
    <t>Delivery revenue</t>
  </si>
  <si>
    <t>Freight revenue</t>
  </si>
  <si>
    <t>Total revenue</t>
  </si>
  <si>
    <t>Mobiltity margin</t>
  </si>
  <si>
    <t>Delivery margin</t>
  </si>
  <si>
    <t>Freight margin</t>
  </si>
  <si>
    <t>EMEA</t>
  </si>
  <si>
    <t>APAC</t>
  </si>
  <si>
    <t>LatAm</t>
  </si>
  <si>
    <t>US&amp;CAN</t>
  </si>
  <si>
    <t>US&amp;CAN margin</t>
  </si>
  <si>
    <t>LatAm margin</t>
  </si>
  <si>
    <t>EMEA margin</t>
  </si>
  <si>
    <t>APAC margin</t>
  </si>
  <si>
    <t>MAPCs</t>
  </si>
  <si>
    <t>Trips</t>
  </si>
  <si>
    <t>Gig workers remain independent contractors</t>
  </si>
  <si>
    <t>Limited benefits for drivers</t>
  </si>
  <si>
    <t>Work flexibilty</t>
  </si>
  <si>
    <t>Restrictions on labor law changes</t>
  </si>
  <si>
    <r>
      <rPr>
        <b/>
        <sz val="10"/>
        <color theme="1"/>
        <rFont val="arial"/>
        <family val="2"/>
      </rPr>
      <t>Prop 22</t>
    </r>
    <r>
      <rPr>
        <sz val="10"/>
        <color theme="1"/>
        <rFont val="arial"/>
        <family val="2"/>
      </rPr>
      <t xml:space="preserve">, passed in </t>
    </r>
    <r>
      <rPr>
        <b/>
        <sz val="10"/>
        <color theme="1"/>
        <rFont val="arial"/>
        <family val="2"/>
      </rPr>
      <t>California in November 2020</t>
    </r>
    <r>
      <rPr>
        <sz val="10"/>
        <color theme="1"/>
        <rFont val="arial"/>
        <family val="2"/>
      </rPr>
      <t>,</t>
    </r>
  </si>
  <si>
    <t xml:space="preserve"> is a law that classifies app-based gig workers (such as Uber, Lyft, DoorDash, and Instacart drivers) as independent contractors rather than employees.</t>
  </si>
  <si>
    <t>However, it also grants them some benefits that traditional contractors usually don’t receive.</t>
  </si>
  <si>
    <t>Key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</si>
</sst>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0" fontId="0" fillId="0" borderId="11" xfId="0" applyBorder="1"/>
    <xf numFmtId="0" fontId="0" fillId="0" borderId="10" xfId="0" applyBorder="1" applyAlignment="1">
      <alignment horizontal="righ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9525</xdr:rowOff>
    </xdr:from>
    <xdr:to>
      <xdr:col>17</xdr:col>
      <xdr:colOff>19050</xdr:colOff>
      <xdr:row>48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1028A89-6765-7002-EAD4-FEE17374B721}"/>
            </a:ext>
          </a:extLst>
        </xdr:cNvPr>
        <xdr:cNvCxnSpPr/>
      </xdr:nvCxnSpPr>
      <xdr:spPr>
        <a:xfrm>
          <a:off x="10887075" y="9525"/>
          <a:ext cx="0" cy="56769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48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6D48A80-AC5A-4439-8A5B-D97D804380C5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A131-01C9-41A0-8DD5-200B60EE20C5}">
  <dimension ref="B2:M37"/>
  <sheetViews>
    <sheetView tabSelected="1" workbookViewId="0">
      <selection activeCell="I36" sqref="I36"/>
    </sheetView>
  </sheetViews>
  <sheetFormatPr defaultRowHeight="12.75" x14ac:dyDescent="0.2"/>
  <cols>
    <col min="2" max="2" width="9.140625" customWidth="1"/>
  </cols>
  <sheetData>
    <row r="2" spans="2:13" x14ac:dyDescent="0.2">
      <c r="B2" s="8" t="s">
        <v>52</v>
      </c>
    </row>
    <row r="3" spans="2:13" x14ac:dyDescent="0.2">
      <c r="B3" t="s">
        <v>46</v>
      </c>
      <c r="L3" t="s">
        <v>33</v>
      </c>
      <c r="M3">
        <v>66.36</v>
      </c>
    </row>
    <row r="4" spans="2:13" x14ac:dyDescent="0.2">
      <c r="B4" t="s">
        <v>47</v>
      </c>
      <c r="L4" t="s">
        <v>11</v>
      </c>
      <c r="M4" s="1">
        <v>2105.7093249999998</v>
      </c>
    </row>
    <row r="5" spans="2:13" x14ac:dyDescent="0.2">
      <c r="B5" t="s">
        <v>48</v>
      </c>
      <c r="L5" t="s">
        <v>34</v>
      </c>
      <c r="M5" s="1">
        <f>+M3*M4</f>
        <v>139734.870807</v>
      </c>
    </row>
    <row r="6" spans="2:13" x14ac:dyDescent="0.2">
      <c r="B6" t="s">
        <v>49</v>
      </c>
      <c r="L6" t="s">
        <v>35</v>
      </c>
      <c r="M6" s="1">
        <f>4680+727+6101+353</f>
        <v>11861</v>
      </c>
    </row>
    <row r="7" spans="2:13" x14ac:dyDescent="0.2">
      <c r="B7" t="s">
        <v>41</v>
      </c>
      <c r="L7" t="s">
        <v>36</v>
      </c>
      <c r="M7" s="1">
        <v>9459</v>
      </c>
    </row>
    <row r="8" spans="2:13" x14ac:dyDescent="0.2">
      <c r="B8" t="s">
        <v>50</v>
      </c>
      <c r="L8" t="s">
        <v>37</v>
      </c>
      <c r="M8" s="1">
        <f>+M5-M6+M7</f>
        <v>137332.870807</v>
      </c>
    </row>
    <row r="9" spans="2:13" x14ac:dyDescent="0.2">
      <c r="B9" t="s">
        <v>42</v>
      </c>
    </row>
    <row r="10" spans="2:13" x14ac:dyDescent="0.2">
      <c r="B10" t="s">
        <v>51</v>
      </c>
    </row>
    <row r="11" spans="2:13" x14ac:dyDescent="0.2">
      <c r="B11" t="s">
        <v>43</v>
      </c>
    </row>
    <row r="13" spans="2:13" x14ac:dyDescent="0.2">
      <c r="B13" t="s">
        <v>44</v>
      </c>
    </row>
    <row r="14" spans="2:13" x14ac:dyDescent="0.2">
      <c r="B14" t="s">
        <v>45</v>
      </c>
    </row>
    <row r="16" spans="2:13" x14ac:dyDescent="0.2">
      <c r="B16" s="8" t="s">
        <v>53</v>
      </c>
    </row>
    <row r="17" spans="2:5" x14ac:dyDescent="0.2">
      <c r="B17" s="7" t="s">
        <v>55</v>
      </c>
      <c r="D17" t="s">
        <v>54</v>
      </c>
    </row>
    <row r="18" spans="2:5" x14ac:dyDescent="0.2">
      <c r="B18" t="s">
        <v>56</v>
      </c>
    </row>
    <row r="20" spans="2:5" x14ac:dyDescent="0.2">
      <c r="B20" t="s">
        <v>57</v>
      </c>
    </row>
    <row r="22" spans="2:5" x14ac:dyDescent="0.2">
      <c r="B22" s="19"/>
      <c r="C22" s="20"/>
      <c r="D22" s="23" t="s">
        <v>31</v>
      </c>
      <c r="E22" s="22"/>
    </row>
    <row r="23" spans="2:5" x14ac:dyDescent="0.2">
      <c r="B23" s="9" t="s">
        <v>58</v>
      </c>
      <c r="C23" s="10"/>
      <c r="D23" s="11">
        <v>6406</v>
      </c>
      <c r="E23" s="12">
        <f>+D23/D26</f>
        <v>0.5727313366115333</v>
      </c>
    </row>
    <row r="24" spans="2:5" x14ac:dyDescent="0.2">
      <c r="B24" s="13" t="s">
        <v>59</v>
      </c>
      <c r="D24" s="1">
        <v>3470</v>
      </c>
      <c r="E24" s="14">
        <f>+D24/D26</f>
        <v>0.31023692445239159</v>
      </c>
    </row>
    <row r="25" spans="2:5" x14ac:dyDescent="0.2">
      <c r="B25" s="15" t="s">
        <v>60</v>
      </c>
      <c r="C25" s="16"/>
      <c r="D25" s="17">
        <v>1309</v>
      </c>
      <c r="E25" s="18">
        <f>+D25/D26</f>
        <v>0.1170317389360751</v>
      </c>
    </row>
    <row r="26" spans="2:5" x14ac:dyDescent="0.2">
      <c r="B26" s="19" t="s">
        <v>61</v>
      </c>
      <c r="C26" s="20"/>
      <c r="D26" s="21">
        <f>+SUM(D23:D25)</f>
        <v>11185</v>
      </c>
      <c r="E26" s="22"/>
    </row>
    <row r="28" spans="2:5" x14ac:dyDescent="0.2">
      <c r="B28" s="7"/>
    </row>
    <row r="29" spans="2:5" x14ac:dyDescent="0.2">
      <c r="B29" t="s">
        <v>79</v>
      </c>
    </row>
    <row r="30" spans="2:5" x14ac:dyDescent="0.2">
      <c r="B30" t="s">
        <v>80</v>
      </c>
    </row>
    <row r="31" spans="2:5" x14ac:dyDescent="0.2">
      <c r="B31" t="s">
        <v>81</v>
      </c>
    </row>
    <row r="33" spans="2:2" x14ac:dyDescent="0.2">
      <c r="B33" s="7" t="s">
        <v>82</v>
      </c>
    </row>
    <row r="34" spans="2:2" x14ac:dyDescent="0.2">
      <c r="B34" t="s">
        <v>75</v>
      </c>
    </row>
    <row r="35" spans="2:2" x14ac:dyDescent="0.2">
      <c r="B35" t="s">
        <v>76</v>
      </c>
    </row>
    <row r="36" spans="2:2" x14ac:dyDescent="0.2">
      <c r="B36" t="s">
        <v>77</v>
      </c>
    </row>
    <row r="37" spans="2:2" x14ac:dyDescent="0.2">
      <c r="B37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8F1A-895B-41C2-8B28-26A33E6E2D33}">
  <dimension ref="A2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defaultRowHeight="12.75" x14ac:dyDescent="0.2"/>
  <cols>
    <col min="1" max="1" width="18.85546875" style="1" bestFit="1" customWidth="1"/>
    <col min="2" max="16384" width="9.140625" style="1"/>
  </cols>
  <sheetData>
    <row r="2" spans="1:39" x14ac:dyDescent="0.2">
      <c r="A2" s="2"/>
      <c r="B2" s="2" t="s">
        <v>17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18</v>
      </c>
      <c r="H2" s="2" t="s">
        <v>19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S2">
        <v>2014</v>
      </c>
      <c r="T2">
        <f>+S2+1</f>
        <v>2015</v>
      </c>
      <c r="U2">
        <f t="shared" ref="U2:AM2" si="0">+T2+1</f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</row>
    <row r="3" spans="1:39" x14ac:dyDescent="0.2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>
        <v>142</v>
      </c>
      <c r="M3" s="2"/>
      <c r="N3" s="2"/>
      <c r="O3" s="2"/>
      <c r="P3" s="2">
        <v>161</v>
      </c>
      <c r="Q3" s="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">
      <c r="A4" s="24" t="s">
        <v>74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v>2441</v>
      </c>
      <c r="M4" s="2"/>
      <c r="N4" s="2"/>
      <c r="O4" s="2"/>
      <c r="P4" s="2">
        <v>2868</v>
      </c>
      <c r="Q4" s="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">
      <c r="A6" s="24" t="s">
        <v>68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4940</v>
      </c>
      <c r="M6" s="2"/>
      <c r="N6" s="2"/>
      <c r="O6" s="2"/>
      <c r="P6" s="2">
        <v>6006</v>
      </c>
      <c r="Q6" s="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">
      <c r="A7" s="24" t="s">
        <v>67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642</v>
      </c>
      <c r="M7" s="2"/>
      <c r="N7" s="2"/>
      <c r="O7" s="2"/>
      <c r="P7" s="2">
        <v>679</v>
      </c>
      <c r="Q7" s="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">
      <c r="A8" s="24" t="s">
        <v>65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2560</v>
      </c>
      <c r="M8" s="2"/>
      <c r="N8" s="2"/>
      <c r="O8" s="2"/>
      <c r="P8" s="2">
        <v>3196</v>
      </c>
      <c r="Q8" s="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2">
      <c r="A9" s="24" t="s">
        <v>66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1150</v>
      </c>
      <c r="M9" s="2"/>
      <c r="N9" s="2"/>
      <c r="O9" s="2"/>
      <c r="P9" s="2">
        <v>1307</v>
      </c>
      <c r="Q9" s="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2">
      <c r="A11" s="13" t="s">
        <v>58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5071</v>
      </c>
      <c r="M11" s="2"/>
      <c r="N11" s="2"/>
      <c r="O11" s="2"/>
      <c r="P11" s="1">
        <v>6409</v>
      </c>
      <c r="Q11" s="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x14ac:dyDescent="0.2">
      <c r="A12" s="13" t="s">
        <v>59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2935</v>
      </c>
      <c r="M12" s="2"/>
      <c r="N12" s="2"/>
      <c r="O12" s="2"/>
      <c r="P12" s="1">
        <v>3470</v>
      </c>
      <c r="Q12" s="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2">
      <c r="A13" s="13" t="s">
        <v>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1286</v>
      </c>
      <c r="M13" s="2"/>
      <c r="N13" s="2"/>
      <c r="O13" s="2"/>
      <c r="P13" s="1">
        <v>1309</v>
      </c>
      <c r="Q13" s="2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6" customFormat="1" x14ac:dyDescent="0.2">
      <c r="A14" s="6" t="s">
        <v>0</v>
      </c>
      <c r="L14" s="6">
        <v>9292</v>
      </c>
      <c r="O14" s="6">
        <v>10700</v>
      </c>
      <c r="P14" s="6">
        <v>11188</v>
      </c>
    </row>
    <row r="15" spans="1:39" x14ac:dyDescent="0.2">
      <c r="A15" s="1" t="s">
        <v>1</v>
      </c>
      <c r="L15" s="1">
        <v>5616</v>
      </c>
      <c r="O15" s="1">
        <v>6488</v>
      </c>
      <c r="P15" s="1">
        <v>6761</v>
      </c>
    </row>
    <row r="16" spans="1:39" s="6" customFormat="1" x14ac:dyDescent="0.2">
      <c r="A16" s="6" t="s">
        <v>2</v>
      </c>
      <c r="L16" s="6">
        <f>+L14-L15</f>
        <v>3676</v>
      </c>
      <c r="O16" s="6">
        <f>+O14-O15</f>
        <v>4212</v>
      </c>
      <c r="P16" s="6">
        <f>+P14-P15</f>
        <v>4427</v>
      </c>
    </row>
    <row r="17" spans="1:16" x14ac:dyDescent="0.2">
      <c r="A17" s="1" t="s">
        <v>40</v>
      </c>
      <c r="L17" s="1">
        <v>683</v>
      </c>
      <c r="O17" s="1">
        <v>687</v>
      </c>
      <c r="P17" s="1">
        <v>687</v>
      </c>
    </row>
    <row r="18" spans="1:16" x14ac:dyDescent="0.2">
      <c r="A18" s="1" t="s">
        <v>38</v>
      </c>
      <c r="L18" s="1">
        <v>941</v>
      </c>
      <c r="O18" s="1">
        <v>1096</v>
      </c>
      <c r="P18" s="1">
        <v>1096</v>
      </c>
    </row>
    <row r="19" spans="1:16" x14ac:dyDescent="0.2">
      <c r="A19" s="1" t="s">
        <v>3</v>
      </c>
      <c r="L19" s="1">
        <v>797</v>
      </c>
      <c r="O19" s="1">
        <v>774</v>
      </c>
      <c r="P19" s="1">
        <v>774</v>
      </c>
    </row>
    <row r="20" spans="1:16" x14ac:dyDescent="0.2">
      <c r="A20" s="1" t="s">
        <v>39</v>
      </c>
      <c r="L20" s="1">
        <v>646</v>
      </c>
      <c r="O20" s="1">
        <v>630</v>
      </c>
      <c r="P20" s="1">
        <v>630</v>
      </c>
    </row>
    <row r="21" spans="1:16" x14ac:dyDescent="0.2">
      <c r="A21" s="1" t="s">
        <v>4</v>
      </c>
      <c r="L21" s="1">
        <f>+SUM(L17:L20)</f>
        <v>3067</v>
      </c>
      <c r="O21" s="1">
        <f>+SUM(O17:O20)</f>
        <v>3187</v>
      </c>
      <c r="P21" s="1">
        <f>+SUM(P17:P20)</f>
        <v>3187</v>
      </c>
    </row>
    <row r="22" spans="1:16" s="6" customFormat="1" x14ac:dyDescent="0.2">
      <c r="A22" s="6" t="s">
        <v>5</v>
      </c>
      <c r="L22" s="6">
        <f>+L16-L21</f>
        <v>609</v>
      </c>
      <c r="O22" s="6">
        <f>+O16-O21</f>
        <v>1025</v>
      </c>
      <c r="P22" s="6">
        <f>+P16-P21</f>
        <v>1240</v>
      </c>
    </row>
    <row r="23" spans="1:16" x14ac:dyDescent="0.2">
      <c r="A23" s="1" t="s">
        <v>6</v>
      </c>
      <c r="L23" s="1">
        <v>-166</v>
      </c>
      <c r="O23" s="1">
        <v>-143</v>
      </c>
      <c r="P23" s="1">
        <v>-143</v>
      </c>
    </row>
    <row r="24" spans="1:16" x14ac:dyDescent="0.2">
      <c r="A24" s="1" t="s">
        <v>7</v>
      </c>
      <c r="L24" s="1">
        <f>+L22+L23</f>
        <v>443</v>
      </c>
      <c r="O24" s="1">
        <f>+O22+O23</f>
        <v>882</v>
      </c>
      <c r="P24" s="1">
        <f>+P22+P23</f>
        <v>1097</v>
      </c>
    </row>
    <row r="25" spans="1:16" x14ac:dyDescent="0.2">
      <c r="A25" s="1" t="s">
        <v>8</v>
      </c>
      <c r="L25" s="1">
        <v>-40</v>
      </c>
      <c r="O25" s="1">
        <v>158</v>
      </c>
      <c r="P25" s="1">
        <v>158</v>
      </c>
    </row>
    <row r="26" spans="1:16" s="6" customFormat="1" x14ac:dyDescent="0.2">
      <c r="A26" s="6" t="s">
        <v>9</v>
      </c>
      <c r="L26" s="6">
        <f>+L24-L25</f>
        <v>483</v>
      </c>
      <c r="O26" s="6">
        <f>+O24-O25</f>
        <v>724</v>
      </c>
      <c r="P26" s="6">
        <f>+P24-P25</f>
        <v>939</v>
      </c>
    </row>
    <row r="27" spans="1:16" s="4" customFormat="1" x14ac:dyDescent="0.2">
      <c r="A27" s="4" t="s">
        <v>10</v>
      </c>
      <c r="L27" s="4">
        <f>+L26/L28</f>
        <v>0.22907508208523777</v>
      </c>
      <c r="O27" s="4">
        <f>+O26/O28</f>
        <v>0.33604614786216169</v>
      </c>
      <c r="P27" s="4">
        <f>+P26/P28</f>
        <v>0.43583885751736162</v>
      </c>
    </row>
    <row r="28" spans="1:16" x14ac:dyDescent="0.2">
      <c r="A28" s="1" t="s">
        <v>11</v>
      </c>
      <c r="L28" s="1">
        <v>2108.4789999999998</v>
      </c>
      <c r="O28" s="1">
        <v>2154.4659999999999</v>
      </c>
      <c r="P28" s="1">
        <v>2154.4659999999999</v>
      </c>
    </row>
    <row r="30" spans="1:16" s="3" customFormat="1" x14ac:dyDescent="0.2">
      <c r="A30" s="3" t="s">
        <v>12</v>
      </c>
      <c r="L30" s="3">
        <f>+L15/L14</f>
        <v>0.60439087386999568</v>
      </c>
      <c r="O30" s="3">
        <f>+O15/O14</f>
        <v>0.60635514018691594</v>
      </c>
      <c r="P30" s="3">
        <f>+P15/P14</f>
        <v>0.60430818734358238</v>
      </c>
    </row>
    <row r="31" spans="1:16" s="3" customFormat="1" x14ac:dyDescent="0.2">
      <c r="A31" s="3" t="s">
        <v>13</v>
      </c>
      <c r="L31" s="3">
        <f>+L22/L14</f>
        <v>6.5540249677141629E-2</v>
      </c>
      <c r="O31" s="3">
        <f>+O22/O14</f>
        <v>9.5794392523364483E-2</v>
      </c>
      <c r="P31" s="3">
        <f>+P22/P14</f>
        <v>0.11083303539506614</v>
      </c>
    </row>
    <row r="32" spans="1:16" s="3" customFormat="1" x14ac:dyDescent="0.2">
      <c r="A32" s="3" t="s">
        <v>14</v>
      </c>
      <c r="L32" s="3">
        <f>+L26/L14</f>
        <v>5.1980198019801978E-2</v>
      </c>
      <c r="O32" s="3">
        <f>+O26/O14</f>
        <v>6.7663551401869165E-2</v>
      </c>
      <c r="P32" s="3">
        <f>+P26/P14</f>
        <v>8.3929209867715404E-2</v>
      </c>
    </row>
    <row r="33" spans="1:16" s="3" customFormat="1" x14ac:dyDescent="0.2">
      <c r="A33" s="3" t="s">
        <v>15</v>
      </c>
      <c r="O33" s="3">
        <f>+O25/O24</f>
        <v>0.17913832199546487</v>
      </c>
      <c r="P33" s="3">
        <f>+P25/P24</f>
        <v>0.14402917046490429</v>
      </c>
    </row>
    <row r="34" spans="1:16" s="3" customFormat="1" x14ac:dyDescent="0.2"/>
    <row r="35" spans="1:16" s="5" customFormat="1" x14ac:dyDescent="0.2">
      <c r="A35" s="5" t="s">
        <v>16</v>
      </c>
      <c r="O35" s="5" t="e">
        <f>+O14/K14-1</f>
        <v>#DIV/0!</v>
      </c>
      <c r="P35" s="5">
        <f>+P14/L14-1</f>
        <v>0.20404649160568233</v>
      </c>
    </row>
    <row r="37" spans="1:16" s="3" customFormat="1" x14ac:dyDescent="0.2">
      <c r="A37" s="3" t="s">
        <v>62</v>
      </c>
      <c r="L37" s="3">
        <f>+L11/L14</f>
        <v>0.54573826947912185</v>
      </c>
      <c r="P37" s="3">
        <f>+P11/P14</f>
        <v>0.57284590632820875</v>
      </c>
    </row>
    <row r="38" spans="1:16" s="3" customFormat="1" x14ac:dyDescent="0.2">
      <c r="A38" s="3" t="s">
        <v>63</v>
      </c>
      <c r="L38" s="3">
        <f>+L12/L14</f>
        <v>0.31586310804993545</v>
      </c>
      <c r="P38" s="3">
        <f>+P12/P14</f>
        <v>0.31015373614587055</v>
      </c>
    </row>
    <row r="39" spans="1:16" s="3" customFormat="1" x14ac:dyDescent="0.2">
      <c r="A39" s="3" t="s">
        <v>64</v>
      </c>
      <c r="L39" s="3">
        <f>+L13/L14</f>
        <v>0.13839862247094276</v>
      </c>
      <c r="P39" s="3">
        <f>+P13/P14</f>
        <v>0.11700035752592063</v>
      </c>
    </row>
    <row r="41" spans="1:16" s="3" customFormat="1" x14ac:dyDescent="0.2">
      <c r="A41" s="25" t="s">
        <v>69</v>
      </c>
      <c r="L41" s="3">
        <f>+L6/L14</f>
        <v>0.5316401205337925</v>
      </c>
      <c r="P41" s="3">
        <f>+P6/P14</f>
        <v>0.53682516982481232</v>
      </c>
    </row>
    <row r="42" spans="1:16" s="3" customFormat="1" x14ac:dyDescent="0.2">
      <c r="A42" s="25" t="s">
        <v>70</v>
      </c>
      <c r="L42" s="3">
        <f>+L7/L14</f>
        <v>6.9091691777873443E-2</v>
      </c>
      <c r="P42" s="3">
        <f>+P7/P14</f>
        <v>6.0690025026814441E-2</v>
      </c>
    </row>
    <row r="43" spans="1:16" s="3" customFormat="1" x14ac:dyDescent="0.2">
      <c r="A43" s="25" t="s">
        <v>71</v>
      </c>
      <c r="L43" s="3">
        <f>+L8/L14</f>
        <v>0.27550581145071029</v>
      </c>
      <c r="P43" s="3">
        <f>+P8/P14</f>
        <v>0.28566321058276722</v>
      </c>
    </row>
    <row r="44" spans="1:16" s="3" customFormat="1" x14ac:dyDescent="0.2">
      <c r="A44" s="25" t="s">
        <v>72</v>
      </c>
      <c r="L44" s="3">
        <f>+L9/L14</f>
        <v>0.12376237623762376</v>
      </c>
      <c r="P44" s="3">
        <f>+P9/P14</f>
        <v>0.11682159456560601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2024-12-05T19:44:56Z</dcterms:created>
  <dcterms:modified xsi:type="dcterms:W3CDTF">2025-03-16T07:33:43Z</dcterms:modified>
</cp:coreProperties>
</file>