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623"/>
  <workbookPr codeName="ThisWorkbook" defaultThemeVersion="124226"/>
  <mc:AlternateContent xmlns:mc="http://schemas.openxmlformats.org/markup-compatibility/2006">
    <mc:Choice Requires="x15">
      <x15ac:absPath xmlns:x15ac="http://schemas.microsoft.com/office/spreadsheetml/2010/11/ac" url="C:\www\d62\logic_JP\"/>
    </mc:Choice>
  </mc:AlternateContent>
  <xr:revisionPtr revIDLastSave="0" documentId="13_ncr:1_{9B518A55-10A3-4FA1-AC9A-2DAA9659CE36}" xr6:coauthVersionLast="47" xr6:coauthVersionMax="47" xr10:uidLastSave="{00000000-0000-0000-0000-000000000000}"/>
  <bookViews>
    <workbookView xWindow="-96" yWindow="0" windowWidth="11712" windowHeight="12336" tabRatio="682" firstSheet="1" activeTab="7" xr2:uid="{00000000-000D-0000-FFFF-FFFF00000000}"/>
  </bookViews>
  <sheets>
    <sheet name="考え方" sheetId="42" state="hidden" r:id="rId1"/>
    <sheet name="readme" sheetId="55" r:id="rId2"/>
    <sheet name="Field" sheetId="12" r:id="rId3"/>
    <sheet name="クラス" sheetId="46" state="hidden" r:id="rId4"/>
    <sheet name="消費量クラス" sheetId="38" state="hidden" r:id="rId5"/>
    <sheet name="Iems" sheetId="54" r:id="rId6"/>
    <sheet name="Measures" sheetId="3" r:id="rId7"/>
    <sheet name="Input" sheetId="48" r:id="rId8"/>
    <sheet name="Language" sheetId="53" r:id="rId9"/>
    <sheet name="Area" sheetId="56" r:id="rId10"/>
    <sheet name="Equipment" sheetId="57" r:id="rId11"/>
    <sheet name="pics" sheetId="22" r:id="rId12"/>
    <sheet name="error check" sheetId="58" r:id="rId13"/>
    <sheet name="matrix-Measure" sheetId="52" r:id="rId14"/>
    <sheet name="matrix-Input" sheetId="50" r:id="rId15"/>
    <sheet name="consMap" sheetId="39" r:id="rId16"/>
    <sheet name="eqCode機器のサイズ" sheetId="43" state="hidden" r:id="rId17"/>
    <sheet name="D6function" sheetId="51" r:id="rId18"/>
    <sheet name="electricity" sheetId="35" r:id="rId19"/>
    <sheet name="prefecture" sheetId="34" r:id="rId20"/>
    <sheet name="うちエコ入力値" sheetId="8" state="hidden" r:id="rId21"/>
    <sheet name="うちエコ関数タイミング" sheetId="21" state="hidden" r:id="rId22"/>
    <sheet name="うちエコ関数返り値" sheetId="19" state="hidden" r:id="rId23"/>
    <sheet name="部屋名" sheetId="4" state="hidden" r:id="rId24"/>
    <sheet name="クラス関連" sheetId="26" state="hidden" r:id="rId25"/>
    <sheet name="互換性レポート" sheetId="49" state="hidden" r:id="rId26"/>
  </sheets>
  <definedNames>
    <definedName name="_xlnm._FilterDatabase" localSheetId="7" hidden="1">Input!$A$3:$CI$3</definedName>
    <definedName name="_ftn1" localSheetId="7">Input!#REF!</definedName>
    <definedName name="_ftn1" localSheetId="20">うちエコ入力値!$C$304</definedName>
    <definedName name="_ftnref1" localSheetId="7">Input!#REF!</definedName>
    <definedName name="_ftnref1" localSheetId="20">うちエコ入力値!$C$294</definedName>
    <definedName name="_xlnm.Print_Titles" localSheetId="7">Input!#REF!</definedName>
    <definedName name="_xlnm.Print_Titles" localSheetId="20">うちエコ入力値!$6:$7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B10" i="3" l="1"/>
  <c r="Z10" i="3"/>
  <c r="K182" i="48" l="1"/>
  <c r="J182" i="48" s="1"/>
  <c r="K181" i="48"/>
  <c r="J181" i="48" s="1"/>
  <c r="K180" i="48"/>
  <c r="J180" i="48" s="1"/>
  <c r="K179" i="48"/>
  <c r="J179" i="48" s="1"/>
  <c r="AB9" i="3"/>
  <c r="Z9" i="3"/>
  <c r="AB8" i="3"/>
  <c r="Z8" i="3"/>
  <c r="U182" i="48" l="1"/>
  <c r="DN182" i="48"/>
  <c r="U180" i="48"/>
  <c r="DN180" i="48"/>
  <c r="DN181" i="48"/>
  <c r="U181" i="48"/>
  <c r="DN179" i="48"/>
  <c r="U179" i="48"/>
  <c r="DT182" i="48" l="1"/>
  <c r="DQ182" i="48"/>
  <c r="DT181" i="48"/>
  <c r="DQ181" i="48"/>
  <c r="DQ179" i="48"/>
  <c r="DT179" i="48"/>
  <c r="DT180" i="48"/>
  <c r="DQ180" i="48"/>
  <c r="DQ161" i="48" l="1"/>
  <c r="DQ159" i="48"/>
  <c r="DQ132" i="48"/>
  <c r="DQ69" i="48"/>
  <c r="DQ15" i="48"/>
  <c r="DQ14" i="48"/>
  <c r="AB58" i="3" l="1"/>
  <c r="Z58" i="3"/>
  <c r="AB57" i="3"/>
  <c r="Z57" i="3"/>
  <c r="AB7" i="3"/>
  <c r="Z7" i="3"/>
  <c r="N46" i="3" l="1"/>
  <c r="N47" i="3"/>
  <c r="N45" i="3"/>
  <c r="AB14" i="3" l="1"/>
  <c r="Z14" i="3"/>
  <c r="A47" i="53" l="1"/>
  <c r="A46" i="53"/>
  <c r="A45" i="53"/>
  <c r="A44" i="53"/>
  <c r="A43" i="53"/>
  <c r="A42" i="53"/>
  <c r="A41" i="53"/>
  <c r="DT161" i="48"/>
  <c r="DT159" i="48"/>
  <c r="DT132" i="48"/>
  <c r="DT69" i="48"/>
  <c r="DT15" i="48"/>
  <c r="DT14" i="48"/>
  <c r="Z82" i="3"/>
  <c r="Z85" i="3"/>
  <c r="Z84" i="3"/>
  <c r="Z83" i="3"/>
  <c r="Z81" i="3"/>
  <c r="Z80" i="3"/>
  <c r="Z79" i="3"/>
  <c r="Z78" i="3"/>
  <c r="Z77" i="3"/>
  <c r="Z76" i="3"/>
  <c r="Z75" i="3"/>
  <c r="Z74" i="3"/>
  <c r="Z73" i="3"/>
  <c r="Z72" i="3"/>
  <c r="Z71" i="3"/>
  <c r="Z70" i="3"/>
  <c r="Z69" i="3"/>
  <c r="Z68" i="3"/>
  <c r="Z67" i="3"/>
  <c r="Z66" i="3"/>
  <c r="Z65" i="3"/>
  <c r="Z64" i="3"/>
  <c r="Z63" i="3"/>
  <c r="Z62" i="3"/>
  <c r="Z61" i="3"/>
  <c r="Z60" i="3"/>
  <c r="Z59" i="3"/>
  <c r="Z56" i="3"/>
  <c r="Z55" i="3"/>
  <c r="Z54" i="3"/>
  <c r="Z53" i="3"/>
  <c r="Z52" i="3"/>
  <c r="Z51" i="3"/>
  <c r="Z50" i="3"/>
  <c r="Z49" i="3"/>
  <c r="Z48" i="3"/>
  <c r="Z47" i="3"/>
  <c r="Z46" i="3"/>
  <c r="Z45" i="3"/>
  <c r="Z44" i="3"/>
  <c r="Z43" i="3"/>
  <c r="Z42" i="3"/>
  <c r="Z41" i="3"/>
  <c r="Z40" i="3"/>
  <c r="Z39" i="3"/>
  <c r="Z38" i="3"/>
  <c r="Z37" i="3"/>
  <c r="Z36" i="3"/>
  <c r="Z35" i="3"/>
  <c r="Z34" i="3"/>
  <c r="Z33" i="3"/>
  <c r="Z32" i="3"/>
  <c r="Z31" i="3"/>
  <c r="Z30" i="3"/>
  <c r="Z29" i="3"/>
  <c r="Z28" i="3"/>
  <c r="Z27" i="3"/>
  <c r="Z26" i="3"/>
  <c r="Z25" i="3"/>
  <c r="Z24" i="3"/>
  <c r="Z23" i="3"/>
  <c r="Z22" i="3"/>
  <c r="Z21" i="3"/>
  <c r="Z20" i="3"/>
  <c r="Z19" i="3"/>
  <c r="Z18" i="3"/>
  <c r="Z17" i="3"/>
  <c r="Z16" i="3"/>
  <c r="Z15" i="3"/>
  <c r="Z13" i="3"/>
  <c r="Z12" i="3"/>
  <c r="Z11" i="3"/>
  <c r="Z6" i="3"/>
  <c r="Z5" i="3"/>
  <c r="Z4" i="3"/>
  <c r="H322" i="53"/>
  <c r="G322" i="53" s="1"/>
  <c r="A322" i="53"/>
  <c r="H327" i="53"/>
  <c r="G327" i="53"/>
  <c r="A327" i="53"/>
  <c r="H326" i="53"/>
  <c r="G326" i="53"/>
  <c r="A326" i="53"/>
  <c r="H325" i="53"/>
  <c r="G325" i="53"/>
  <c r="A325" i="53"/>
  <c r="H324" i="53"/>
  <c r="G324" i="53"/>
  <c r="H323" i="53"/>
  <c r="A323" i="53" s="1"/>
  <c r="G323" i="53"/>
  <c r="A324" i="53"/>
  <c r="H309" i="53"/>
  <c r="G309" i="53" s="1"/>
  <c r="H308" i="53"/>
  <c r="A308" i="53" s="1"/>
  <c r="G308" i="53"/>
  <c r="H307" i="53"/>
  <c r="A307" i="53" s="1"/>
  <c r="G307" i="53"/>
  <c r="H305" i="53"/>
  <c r="G305" i="53" s="1"/>
  <c r="H306" i="53"/>
  <c r="G306" i="53"/>
  <c r="A306" i="53"/>
  <c r="H304" i="53"/>
  <c r="G304" i="53" s="1"/>
  <c r="H303" i="53"/>
  <c r="G303" i="53"/>
  <c r="H302" i="53"/>
  <c r="G302" i="53"/>
  <c r="H301" i="53"/>
  <c r="G301" i="53" s="1"/>
  <c r="H318" i="53"/>
  <c r="G318" i="53"/>
  <c r="A318" i="53"/>
  <c r="H313" i="53"/>
  <c r="G313" i="53"/>
  <c r="A313" i="53"/>
  <c r="H312" i="53"/>
  <c r="A312" i="53" s="1"/>
  <c r="H317" i="53"/>
  <c r="H321" i="53"/>
  <c r="G321" i="53"/>
  <c r="A321" i="53"/>
  <c r="H320" i="53"/>
  <c r="H300" i="53"/>
  <c r="H316" i="53"/>
  <c r="A316" i="53" s="1"/>
  <c r="G316" i="53"/>
  <c r="H319" i="53"/>
  <c r="G319" i="53" s="1"/>
  <c r="H315" i="53"/>
  <c r="G315" i="53"/>
  <c r="A315" i="53"/>
  <c r="H314" i="53"/>
  <c r="G314" i="53"/>
  <c r="A314" i="53"/>
  <c r="H311" i="53"/>
  <c r="A311" i="53" s="1"/>
  <c r="H310" i="53"/>
  <c r="G310" i="53"/>
  <c r="H299" i="53"/>
  <c r="G299" i="53"/>
  <c r="H298" i="53"/>
  <c r="A298" i="53" s="1"/>
  <c r="G298" i="53"/>
  <c r="H297" i="53"/>
  <c r="G297" i="53" s="1"/>
  <c r="H296" i="53"/>
  <c r="G296" i="53"/>
  <c r="H295" i="53"/>
  <c r="G295" i="53"/>
  <c r="H294" i="53"/>
  <c r="A294" i="53" s="1"/>
  <c r="G294" i="53"/>
  <c r="H293" i="53"/>
  <c r="G293" i="53" s="1"/>
  <c r="A293" i="53"/>
  <c r="A291" i="53"/>
  <c r="A303" i="53"/>
  <c r="A302" i="53"/>
  <c r="A301" i="53"/>
  <c r="A297" i="53"/>
  <c r="A295" i="53"/>
  <c r="A299" i="53"/>
  <c r="A319" i="53"/>
  <c r="A296" i="53"/>
  <c r="A310" i="53"/>
  <c r="H243" i="53"/>
  <c r="H264" i="53"/>
  <c r="G264" i="53"/>
  <c r="A264" i="53"/>
  <c r="H263" i="53"/>
  <c r="G263" i="53" s="1"/>
  <c r="A263" i="53"/>
  <c r="H262" i="53"/>
  <c r="G262" i="53"/>
  <c r="A262" i="53"/>
  <c r="H242" i="53"/>
  <c r="G242" i="53" s="1"/>
  <c r="H241" i="53"/>
  <c r="G241" i="53" s="1"/>
  <c r="H240" i="53"/>
  <c r="G240" i="53"/>
  <c r="A240" i="53"/>
  <c r="A290" i="53"/>
  <c r="A283" i="53"/>
  <c r="A282" i="53"/>
  <c r="A281" i="53"/>
  <c r="A280" i="53"/>
  <c r="A266" i="53"/>
  <c r="A265" i="53"/>
  <c r="A261" i="53"/>
  <c r="A244" i="53"/>
  <c r="A239" i="53"/>
  <c r="A238" i="53"/>
  <c r="A229" i="53"/>
  <c r="A226" i="53"/>
  <c r="A223" i="53"/>
  <c r="A219" i="53"/>
  <c r="A215" i="53"/>
  <c r="A211" i="53"/>
  <c r="A207" i="53"/>
  <c r="A206" i="53"/>
  <c r="A205" i="53"/>
  <c r="A197" i="53"/>
  <c r="A194" i="53"/>
  <c r="A193" i="53"/>
  <c r="A192" i="53"/>
  <c r="A189" i="53"/>
  <c r="A181" i="53"/>
  <c r="A178" i="53"/>
  <c r="A177" i="53"/>
  <c r="A173" i="53"/>
  <c r="A171" i="53"/>
  <c r="A162" i="53"/>
  <c r="A156" i="53"/>
  <c r="A155" i="53"/>
  <c r="A147" i="53"/>
  <c r="A146" i="53"/>
  <c r="A142" i="53"/>
  <c r="A141" i="53"/>
  <c r="A140" i="53"/>
  <c r="A139" i="53"/>
  <c r="A136" i="53"/>
  <c r="A135" i="53"/>
  <c r="A133" i="53"/>
  <c r="A132" i="53"/>
  <c r="A129" i="53"/>
  <c r="A128" i="53"/>
  <c r="A127" i="53"/>
  <c r="A126" i="53"/>
  <c r="A124" i="53"/>
  <c r="A123" i="53"/>
  <c r="A122" i="53"/>
  <c r="A121" i="53"/>
  <c r="A119" i="53"/>
  <c r="A118" i="53"/>
  <c r="A116" i="53"/>
  <c r="A115" i="53"/>
  <c r="A113" i="53"/>
  <c r="A111" i="53"/>
  <c r="A110" i="53"/>
  <c r="A109" i="53"/>
  <c r="A108" i="53"/>
  <c r="A106" i="53"/>
  <c r="A105" i="53"/>
  <c r="A103" i="53"/>
  <c r="A101" i="53"/>
  <c r="A100" i="53"/>
  <c r="A99" i="53"/>
  <c r="A98" i="53"/>
  <c r="A94" i="53"/>
  <c r="A93" i="53"/>
  <c r="A92" i="53"/>
  <c r="A84" i="53"/>
  <c r="A83" i="53"/>
  <c r="A82" i="53"/>
  <c r="A81" i="53"/>
  <c r="A80" i="53"/>
  <c r="A79" i="53"/>
  <c r="A72" i="53"/>
  <c r="A71" i="53"/>
  <c r="A68" i="53"/>
  <c r="A67" i="53"/>
  <c r="A65" i="53"/>
  <c r="A64" i="53"/>
  <c r="A58" i="53"/>
  <c r="A57" i="53"/>
  <c r="A54" i="53"/>
  <c r="A39" i="53"/>
  <c r="A35" i="53"/>
  <c r="A32" i="53"/>
  <c r="A19" i="53"/>
  <c r="A11" i="53"/>
  <c r="A9" i="53"/>
  <c r="A5" i="53"/>
  <c r="H260" i="53"/>
  <c r="G260" i="53" s="1"/>
  <c r="H259" i="53"/>
  <c r="G259" i="53" s="1"/>
  <c r="H292" i="53"/>
  <c r="A292" i="53"/>
  <c r="H291" i="53"/>
  <c r="G291" i="53"/>
  <c r="H290" i="53"/>
  <c r="G290" i="53" s="1"/>
  <c r="H289" i="53"/>
  <c r="G289" i="53" s="1"/>
  <c r="H288" i="53"/>
  <c r="H287" i="53"/>
  <c r="G287" i="53"/>
  <c r="H286" i="53"/>
  <c r="H285" i="53"/>
  <c r="G285" i="53"/>
  <c r="H284" i="53"/>
  <c r="A284" i="53" s="1"/>
  <c r="H283" i="53"/>
  <c r="G283" i="53" s="1"/>
  <c r="H282" i="53"/>
  <c r="H281" i="53"/>
  <c r="G281" i="53"/>
  <c r="H280" i="53"/>
  <c r="H279" i="53"/>
  <c r="G279" i="53" s="1"/>
  <c r="H278" i="53"/>
  <c r="A278" i="53" s="1"/>
  <c r="H277" i="53"/>
  <c r="G277" i="53" s="1"/>
  <c r="H276" i="53"/>
  <c r="G276" i="53" s="1"/>
  <c r="A276" i="53"/>
  <c r="H275" i="53"/>
  <c r="G275" i="53" s="1"/>
  <c r="H274" i="53"/>
  <c r="H273" i="53"/>
  <c r="G273" i="53" s="1"/>
  <c r="H272" i="53"/>
  <c r="A272" i="53"/>
  <c r="H271" i="53"/>
  <c r="G271" i="53" s="1"/>
  <c r="H270" i="53"/>
  <c r="H269" i="53"/>
  <c r="G269" i="53" s="1"/>
  <c r="H268" i="53"/>
  <c r="A268" i="53" s="1"/>
  <c r="H267" i="53"/>
  <c r="G267" i="53" s="1"/>
  <c r="H266" i="53"/>
  <c r="G266" i="53" s="1"/>
  <c r="H265" i="53"/>
  <c r="G265" i="53"/>
  <c r="H261" i="53"/>
  <c r="H258" i="53"/>
  <c r="G258" i="53" s="1"/>
  <c r="H257" i="53"/>
  <c r="A257" i="53" s="1"/>
  <c r="H256" i="53"/>
  <c r="G256" i="53" s="1"/>
  <c r="H255" i="53"/>
  <c r="A255" i="53" s="1"/>
  <c r="H254" i="53"/>
  <c r="G254" i="53" s="1"/>
  <c r="H253" i="53"/>
  <c r="H252" i="53"/>
  <c r="G252" i="53" s="1"/>
  <c r="H251" i="53"/>
  <c r="A251" i="53" s="1"/>
  <c r="H250" i="53"/>
  <c r="A250" i="53" s="1"/>
  <c r="H249" i="53"/>
  <c r="H248" i="53"/>
  <c r="G248" i="53" s="1"/>
  <c r="H247" i="53"/>
  <c r="A247" i="53" s="1"/>
  <c r="H246" i="53"/>
  <c r="G246" i="53"/>
  <c r="H245" i="53"/>
  <c r="H244" i="53"/>
  <c r="G244" i="53" s="1"/>
  <c r="H239" i="53"/>
  <c r="H238" i="53"/>
  <c r="G238" i="53"/>
  <c r="H237" i="53"/>
  <c r="H236" i="53"/>
  <c r="H235" i="53"/>
  <c r="A235" i="53"/>
  <c r="H234" i="53"/>
  <c r="H233" i="53"/>
  <c r="A233" i="53" s="1"/>
  <c r="H232" i="53"/>
  <c r="H231" i="53"/>
  <c r="A231" i="53" s="1"/>
  <c r="H230" i="53"/>
  <c r="G230" i="53" s="1"/>
  <c r="H229" i="53"/>
  <c r="H228" i="53"/>
  <c r="A228" i="53" s="1"/>
  <c r="H227" i="53"/>
  <c r="A227" i="53"/>
  <c r="H226" i="53"/>
  <c r="G226" i="53"/>
  <c r="H225" i="53"/>
  <c r="G225" i="53" s="1"/>
  <c r="A225" i="53"/>
  <c r="H224" i="53"/>
  <c r="H223" i="53"/>
  <c r="G223" i="53" s="1"/>
  <c r="H222" i="53"/>
  <c r="H221" i="53"/>
  <c r="A221" i="53" s="1"/>
  <c r="H220" i="53"/>
  <c r="G220" i="53" s="1"/>
  <c r="H219" i="53"/>
  <c r="G219" i="53" s="1"/>
  <c r="H218" i="53"/>
  <c r="H217" i="53"/>
  <c r="A217" i="53"/>
  <c r="H216" i="53"/>
  <c r="H215" i="53"/>
  <c r="H214" i="53"/>
  <c r="H213" i="53"/>
  <c r="G213" i="53" s="1"/>
  <c r="A213" i="53"/>
  <c r="H212" i="53"/>
  <c r="G212" i="53" s="1"/>
  <c r="H211" i="53"/>
  <c r="H210" i="53"/>
  <c r="G210" i="53" s="1"/>
  <c r="H209" i="53"/>
  <c r="A209" i="53"/>
  <c r="H208" i="53"/>
  <c r="H207" i="53"/>
  <c r="H206" i="53"/>
  <c r="G206" i="53" s="1"/>
  <c r="H205" i="53"/>
  <c r="H204" i="53"/>
  <c r="A204" i="53" s="1"/>
  <c r="H203" i="53"/>
  <c r="A203" i="53"/>
  <c r="H202" i="53"/>
  <c r="H201" i="53"/>
  <c r="H200" i="53"/>
  <c r="G200" i="53" s="1"/>
  <c r="H199" i="53"/>
  <c r="A199" i="53" s="1"/>
  <c r="H198" i="53"/>
  <c r="G198" i="53" s="1"/>
  <c r="H197" i="53"/>
  <c r="H196" i="53"/>
  <c r="H195" i="53"/>
  <c r="A195" i="53"/>
  <c r="H194" i="53"/>
  <c r="G194" i="53"/>
  <c r="H193" i="53"/>
  <c r="H192" i="53"/>
  <c r="G192" i="53" s="1"/>
  <c r="H191" i="53"/>
  <c r="A191" i="53" s="1"/>
  <c r="H190" i="53"/>
  <c r="G190" i="53" s="1"/>
  <c r="H189" i="53"/>
  <c r="H188" i="53"/>
  <c r="H187" i="53"/>
  <c r="A187" i="53"/>
  <c r="H186" i="53"/>
  <c r="H185" i="53"/>
  <c r="A185" i="53" s="1"/>
  <c r="H184" i="53"/>
  <c r="H183" i="53"/>
  <c r="A183" i="53" s="1"/>
  <c r="H182" i="53"/>
  <c r="G182" i="53" s="1"/>
  <c r="H181" i="53"/>
  <c r="H180" i="53"/>
  <c r="G180" i="53" s="1"/>
  <c r="H179" i="53"/>
  <c r="A179" i="53"/>
  <c r="H178" i="53"/>
  <c r="G178" i="53"/>
  <c r="H177" i="53"/>
  <c r="G177" i="53" s="1"/>
  <c r="H176" i="53"/>
  <c r="H175" i="53"/>
  <c r="A175" i="53" s="1"/>
  <c r="H174" i="53"/>
  <c r="G174" i="53" s="1"/>
  <c r="H173" i="53"/>
  <c r="H172" i="53"/>
  <c r="H171" i="53"/>
  <c r="H170" i="53"/>
  <c r="G170" i="53" s="1"/>
  <c r="H169" i="53"/>
  <c r="G169" i="53" s="1"/>
  <c r="H168" i="53"/>
  <c r="H167" i="53"/>
  <c r="G167" i="53" s="1"/>
  <c r="H166" i="53"/>
  <c r="H165" i="53"/>
  <c r="A165" i="53" s="1"/>
  <c r="H164" i="53"/>
  <c r="A164" i="53" s="1"/>
  <c r="H163" i="53"/>
  <c r="A163" i="53" s="1"/>
  <c r="H162" i="53"/>
  <c r="G162" i="53" s="1"/>
  <c r="H161" i="53"/>
  <c r="H160" i="53"/>
  <c r="H159" i="53"/>
  <c r="A159" i="53" s="1"/>
  <c r="H158" i="53"/>
  <c r="G158" i="53" s="1"/>
  <c r="H157" i="53"/>
  <c r="A157" i="53" s="1"/>
  <c r="H156" i="53"/>
  <c r="G156" i="53" s="1"/>
  <c r="H155" i="53"/>
  <c r="G155" i="53" s="1"/>
  <c r="H154" i="53"/>
  <c r="H153" i="53"/>
  <c r="G153" i="53" s="1"/>
  <c r="H152" i="53"/>
  <c r="G152" i="53" s="1"/>
  <c r="H151" i="53"/>
  <c r="G151" i="53" s="1"/>
  <c r="H150" i="53"/>
  <c r="H149" i="53"/>
  <c r="A149" i="53"/>
  <c r="H148" i="53"/>
  <c r="H147" i="53"/>
  <c r="H146" i="53"/>
  <c r="G146" i="53"/>
  <c r="H145" i="53"/>
  <c r="G145" i="53" s="1"/>
  <c r="H144" i="53"/>
  <c r="G144" i="53" s="1"/>
  <c r="H143" i="53"/>
  <c r="A143" i="53"/>
  <c r="H142" i="53"/>
  <c r="G142" i="53"/>
  <c r="H141" i="53"/>
  <c r="H140" i="53"/>
  <c r="G140" i="53"/>
  <c r="H139" i="53"/>
  <c r="H138" i="53"/>
  <c r="G138" i="53"/>
  <c r="H137" i="53"/>
  <c r="A137" i="53"/>
  <c r="H136" i="53"/>
  <c r="G136" i="53"/>
  <c r="H135" i="53"/>
  <c r="G135" i="53" s="1"/>
  <c r="H134" i="53"/>
  <c r="G134" i="53" s="1"/>
  <c r="H133" i="53"/>
  <c r="H132" i="53"/>
  <c r="G132" i="53"/>
  <c r="H131" i="53"/>
  <c r="H130" i="53"/>
  <c r="G130" i="53"/>
  <c r="H129" i="53"/>
  <c r="G129" i="53" s="1"/>
  <c r="H128" i="53"/>
  <c r="G128" i="53"/>
  <c r="H127" i="53"/>
  <c r="H126" i="53"/>
  <c r="G126" i="53" s="1"/>
  <c r="H125" i="53"/>
  <c r="H124" i="53"/>
  <c r="G124" i="53"/>
  <c r="H123" i="53"/>
  <c r="H122" i="53"/>
  <c r="G122" i="53" s="1"/>
  <c r="H121" i="53"/>
  <c r="G121" i="53" s="1"/>
  <c r="H120" i="53"/>
  <c r="G120" i="53"/>
  <c r="H119" i="53"/>
  <c r="H118" i="53"/>
  <c r="G118" i="53" s="1"/>
  <c r="H117" i="53"/>
  <c r="A117" i="53" s="1"/>
  <c r="H116" i="53"/>
  <c r="G116" i="53" s="1"/>
  <c r="H115" i="53"/>
  <c r="H114" i="53"/>
  <c r="H113" i="53"/>
  <c r="G113" i="53" s="1"/>
  <c r="H112" i="53"/>
  <c r="A112" i="53"/>
  <c r="H111" i="53"/>
  <c r="H110" i="53"/>
  <c r="G110" i="53" s="1"/>
  <c r="H109" i="53"/>
  <c r="H108" i="53"/>
  <c r="H107" i="53"/>
  <c r="G107" i="53" s="1"/>
  <c r="H106" i="53"/>
  <c r="G106" i="53" s="1"/>
  <c r="H105" i="53"/>
  <c r="H104" i="53"/>
  <c r="H103" i="53"/>
  <c r="H102" i="53"/>
  <c r="G102" i="53" s="1"/>
  <c r="H101" i="53"/>
  <c r="H100" i="53"/>
  <c r="H99" i="53"/>
  <c r="G99" i="53" s="1"/>
  <c r="H98" i="53"/>
  <c r="G98" i="53" s="1"/>
  <c r="H97" i="53"/>
  <c r="H96" i="53"/>
  <c r="A96" i="53" s="1"/>
  <c r="H95" i="53"/>
  <c r="A95" i="53" s="1"/>
  <c r="H94" i="53"/>
  <c r="G94" i="53" s="1"/>
  <c r="H93" i="53"/>
  <c r="G93" i="53" s="1"/>
  <c r="H92" i="53"/>
  <c r="H91" i="53"/>
  <c r="G91" i="53"/>
  <c r="H90" i="53"/>
  <c r="A90" i="53"/>
  <c r="H89" i="53"/>
  <c r="A89" i="53"/>
  <c r="H88" i="53"/>
  <c r="A88" i="53" s="1"/>
  <c r="H87" i="53"/>
  <c r="A87" i="53"/>
  <c r="H86" i="53"/>
  <c r="A86" i="53"/>
  <c r="H85" i="53"/>
  <c r="A85" i="53"/>
  <c r="H84" i="53"/>
  <c r="G84" i="53" s="1"/>
  <c r="H83" i="53"/>
  <c r="H82" i="53"/>
  <c r="H81" i="53"/>
  <c r="G81" i="53" s="1"/>
  <c r="H80" i="53"/>
  <c r="H79" i="53"/>
  <c r="H78" i="53"/>
  <c r="H77" i="53"/>
  <c r="H76" i="53"/>
  <c r="A76" i="53" s="1"/>
  <c r="H75" i="53"/>
  <c r="A75" i="53"/>
  <c r="H74" i="53"/>
  <c r="A74" i="53"/>
  <c r="H73" i="53"/>
  <c r="A73" i="53" s="1"/>
  <c r="H72" i="53"/>
  <c r="H71" i="53"/>
  <c r="G71" i="53" s="1"/>
  <c r="H70" i="53"/>
  <c r="H69" i="53"/>
  <c r="A69" i="53" s="1"/>
  <c r="H68" i="53"/>
  <c r="G68" i="53" s="1"/>
  <c r="H67" i="53"/>
  <c r="H66" i="53"/>
  <c r="A66" i="53" s="1"/>
  <c r="H65" i="53"/>
  <c r="H64" i="53"/>
  <c r="G64" i="53" s="1"/>
  <c r="H63" i="53"/>
  <c r="H62" i="53"/>
  <c r="A62" i="53" s="1"/>
  <c r="H61" i="53"/>
  <c r="A61" i="53" s="1"/>
  <c r="H60" i="53"/>
  <c r="G60" i="53" s="1"/>
  <c r="H59" i="53"/>
  <c r="A59" i="53" s="1"/>
  <c r="H58" i="53"/>
  <c r="G58" i="53" s="1"/>
  <c r="H57" i="53"/>
  <c r="H56" i="53"/>
  <c r="H55" i="53"/>
  <c r="A55" i="53"/>
  <c r="H54" i="53"/>
  <c r="H53" i="53"/>
  <c r="A53" i="53" s="1"/>
  <c r="H52" i="53"/>
  <c r="H51" i="53"/>
  <c r="A51" i="53" s="1"/>
  <c r="H50" i="53"/>
  <c r="A50" i="53"/>
  <c r="H49" i="53"/>
  <c r="G49" i="53" s="1"/>
  <c r="A49" i="53"/>
  <c r="H48" i="53"/>
  <c r="A48" i="53"/>
  <c r="H47" i="53"/>
  <c r="H46" i="53"/>
  <c r="G46" i="53" s="1"/>
  <c r="H45" i="53"/>
  <c r="H44" i="53"/>
  <c r="G44" i="53" s="1"/>
  <c r="H43" i="53"/>
  <c r="H42" i="53"/>
  <c r="G42" i="53" s="1"/>
  <c r="H41" i="53"/>
  <c r="H40" i="53"/>
  <c r="A40" i="53" s="1"/>
  <c r="H39" i="53"/>
  <c r="H38" i="53"/>
  <c r="H37" i="53"/>
  <c r="G37" i="53" s="1"/>
  <c r="H36" i="53"/>
  <c r="H35" i="53"/>
  <c r="H34" i="53"/>
  <c r="H33" i="53"/>
  <c r="A33" i="53" s="1"/>
  <c r="H32" i="53"/>
  <c r="H31" i="53"/>
  <c r="A31" i="53"/>
  <c r="H30" i="53"/>
  <c r="A30" i="53" s="1"/>
  <c r="H29" i="53"/>
  <c r="A29" i="53"/>
  <c r="H28" i="53"/>
  <c r="A28" i="53"/>
  <c r="H27" i="53"/>
  <c r="A27" i="53"/>
  <c r="H26" i="53"/>
  <c r="A26" i="53" s="1"/>
  <c r="H25" i="53"/>
  <c r="A25" i="53"/>
  <c r="H24" i="53"/>
  <c r="A24" i="53"/>
  <c r="H23" i="53"/>
  <c r="A23" i="53"/>
  <c r="H22" i="53"/>
  <c r="A22" i="53" s="1"/>
  <c r="H21" i="53"/>
  <c r="A21" i="53"/>
  <c r="H20" i="53"/>
  <c r="G20" i="53" s="1"/>
  <c r="A20" i="53"/>
  <c r="H19" i="53"/>
  <c r="H18" i="53"/>
  <c r="A18" i="53" s="1"/>
  <c r="H17" i="53"/>
  <c r="G17" i="53" s="1"/>
  <c r="H16" i="53"/>
  <c r="H15" i="53"/>
  <c r="H14" i="53"/>
  <c r="A14" i="53" s="1"/>
  <c r="H13" i="53"/>
  <c r="H12" i="53"/>
  <c r="H11" i="53"/>
  <c r="H10" i="53"/>
  <c r="G10" i="53" s="1"/>
  <c r="A10" i="53"/>
  <c r="H9" i="53"/>
  <c r="H8" i="53"/>
  <c r="A8" i="53" s="1"/>
  <c r="H7" i="53"/>
  <c r="A7" i="53" s="1"/>
  <c r="H6" i="53"/>
  <c r="A6" i="53"/>
  <c r="H5" i="53"/>
  <c r="G292" i="53"/>
  <c r="G288" i="53"/>
  <c r="G286" i="53"/>
  <c r="G284" i="53"/>
  <c r="G282" i="53"/>
  <c r="G280" i="53"/>
  <c r="G272" i="53"/>
  <c r="G268" i="53"/>
  <c r="G261" i="53"/>
  <c r="G257" i="53"/>
  <c r="G255" i="53"/>
  <c r="G251" i="53"/>
  <c r="G247" i="53"/>
  <c r="G239" i="53"/>
  <c r="G237" i="53"/>
  <c r="G235" i="53"/>
  <c r="G233" i="53"/>
  <c r="G229" i="53"/>
  <c r="G227" i="53"/>
  <c r="G221" i="53"/>
  <c r="G217" i="53"/>
  <c r="G215" i="53"/>
  <c r="G211" i="53"/>
  <c r="G209" i="53"/>
  <c r="G207" i="53"/>
  <c r="G205" i="53"/>
  <c r="G203" i="53"/>
  <c r="G199" i="53"/>
  <c r="G197" i="53"/>
  <c r="G195" i="53"/>
  <c r="G193" i="53"/>
  <c r="G191" i="53"/>
  <c r="G189" i="53"/>
  <c r="G187" i="53"/>
  <c r="G181" i="53"/>
  <c r="G179" i="53"/>
  <c r="G175" i="53"/>
  <c r="G173" i="53"/>
  <c r="G171" i="53"/>
  <c r="G165" i="53"/>
  <c r="G159" i="53"/>
  <c r="G157" i="53"/>
  <c r="G149" i="53"/>
  <c r="G147" i="53"/>
  <c r="G143" i="53"/>
  <c r="G141" i="53"/>
  <c r="G139" i="53"/>
  <c r="G137" i="53"/>
  <c r="G133" i="53"/>
  <c r="G131" i="53"/>
  <c r="G127" i="53"/>
  <c r="G125" i="53"/>
  <c r="G123" i="53"/>
  <c r="G119" i="53"/>
  <c r="G117" i="53"/>
  <c r="G115" i="53"/>
  <c r="G112" i="53"/>
  <c r="G111" i="53"/>
  <c r="G109" i="53"/>
  <c r="G108" i="53"/>
  <c r="G105" i="53"/>
  <c r="G104" i="53"/>
  <c r="G103" i="53"/>
  <c r="G101" i="53"/>
  <c r="G100" i="53"/>
  <c r="G97" i="53"/>
  <c r="G96" i="53"/>
  <c r="G95" i="53"/>
  <c r="G92" i="53"/>
  <c r="G90" i="53"/>
  <c r="G89" i="53"/>
  <c r="G87" i="53"/>
  <c r="G86" i="53"/>
  <c r="G85" i="53"/>
  <c r="G83" i="53"/>
  <c r="G82" i="53"/>
  <c r="G80" i="53"/>
  <c r="G79" i="53"/>
  <c r="G78" i="53"/>
  <c r="G75" i="53"/>
  <c r="G74" i="53"/>
  <c r="G73" i="53"/>
  <c r="G72" i="53"/>
  <c r="G70" i="53"/>
  <c r="G67" i="53"/>
  <c r="G66" i="53"/>
  <c r="G65" i="53"/>
  <c r="G63" i="53"/>
  <c r="G62" i="53"/>
  <c r="G59" i="53"/>
  <c r="G57" i="53"/>
  <c r="G56" i="53"/>
  <c r="G55" i="53"/>
  <c r="G54" i="53"/>
  <c r="G53" i="53"/>
  <c r="G51" i="53"/>
  <c r="G50" i="53"/>
  <c r="G48" i="53"/>
  <c r="G47" i="53"/>
  <c r="G45" i="53"/>
  <c r="G43" i="53"/>
  <c r="G41" i="53"/>
  <c r="G39" i="53"/>
  <c r="G38" i="53"/>
  <c r="G35" i="53"/>
  <c r="G34" i="53"/>
  <c r="G33" i="53"/>
  <c r="G32" i="53"/>
  <c r="G31" i="53"/>
  <c r="G29" i="53"/>
  <c r="G28" i="53"/>
  <c r="G27" i="53"/>
  <c r="G25" i="53"/>
  <c r="G24" i="53"/>
  <c r="G23" i="53"/>
  <c r="G21" i="53"/>
  <c r="G19" i="53"/>
  <c r="G18" i="53"/>
  <c r="G16" i="53"/>
  <c r="G15" i="53"/>
  <c r="G13" i="53"/>
  <c r="G11" i="53"/>
  <c r="G9" i="53"/>
  <c r="G8" i="53"/>
  <c r="G6" i="53"/>
  <c r="G5" i="53"/>
  <c r="A144" i="53"/>
  <c r="G150" i="53"/>
  <c r="A150" i="53"/>
  <c r="G166" i="53"/>
  <c r="A166" i="53"/>
  <c r="A38" i="53"/>
  <c r="G148" i="53"/>
  <c r="A148" i="53"/>
  <c r="A152" i="53"/>
  <c r="G154" i="53"/>
  <c r="A154" i="53"/>
  <c r="A158" i="53"/>
  <c r="G160" i="53"/>
  <c r="A160" i="53"/>
  <c r="G164" i="53"/>
  <c r="G168" i="53"/>
  <c r="A168" i="53"/>
  <c r="A170" i="53"/>
  <c r="G172" i="53"/>
  <c r="A172" i="53"/>
  <c r="G176" i="53"/>
  <c r="A176" i="53"/>
  <c r="A182" i="53"/>
  <c r="G184" i="53"/>
  <c r="A184" i="53"/>
  <c r="G186" i="53"/>
  <c r="A186" i="53"/>
  <c r="G188" i="53"/>
  <c r="A188" i="53"/>
  <c r="A190" i="53"/>
  <c r="G196" i="53"/>
  <c r="A196" i="53"/>
  <c r="A200" i="53"/>
  <c r="G202" i="53"/>
  <c r="A202" i="53"/>
  <c r="G204" i="53"/>
  <c r="G208" i="53"/>
  <c r="A208" i="53"/>
  <c r="A210" i="53"/>
  <c r="A212" i="53"/>
  <c r="G214" i="53"/>
  <c r="A214" i="53"/>
  <c r="G216" i="53"/>
  <c r="A216" i="53"/>
  <c r="G218" i="53"/>
  <c r="A218" i="53"/>
  <c r="A220" i="53"/>
  <c r="G222" i="53"/>
  <c r="A222" i="53"/>
  <c r="G224" i="53"/>
  <c r="A224" i="53"/>
  <c r="G228" i="53"/>
  <c r="A230" i="53"/>
  <c r="G232" i="53"/>
  <c r="A232" i="53"/>
  <c r="G234" i="53"/>
  <c r="A234" i="53"/>
  <c r="G236" i="53"/>
  <c r="A236" i="53"/>
  <c r="A60" i="53"/>
  <c r="A130" i="53"/>
  <c r="A252" i="53"/>
  <c r="A256" i="53"/>
  <c r="A275" i="53"/>
  <c r="A279" i="53"/>
  <c r="A287" i="53"/>
  <c r="A288" i="53"/>
  <c r="A286" i="53"/>
  <c r="A246" i="53"/>
  <c r="A269" i="53"/>
  <c r="A273" i="53"/>
  <c r="A277" i="53"/>
  <c r="A285" i="53"/>
  <c r="A242" i="53"/>
  <c r="A289" i="53"/>
  <c r="A138" i="53"/>
  <c r="A131" i="53"/>
  <c r="A125" i="53"/>
  <c r="A107" i="53"/>
  <c r="A104" i="53"/>
  <c r="A102" i="53"/>
  <c r="A91" i="53"/>
  <c r="A78" i="53"/>
  <c r="A70" i="53"/>
  <c r="A56" i="53"/>
  <c r="A34" i="53"/>
  <c r="A13" i="53"/>
  <c r="A237" i="53"/>
  <c r="A16" i="53"/>
  <c r="A15" i="53"/>
  <c r="A105" i="54"/>
  <c r="A104" i="54"/>
  <c r="A103" i="54"/>
  <c r="A102" i="54"/>
  <c r="K178" i="48"/>
  <c r="J178" i="48"/>
  <c r="DN178" i="48" s="1"/>
  <c r="K177" i="48"/>
  <c r="J177" i="48"/>
  <c r="DN177" i="48" s="1"/>
  <c r="K176" i="48"/>
  <c r="J176" i="48" s="1"/>
  <c r="K175" i="48"/>
  <c r="J175" i="48" s="1"/>
  <c r="K174" i="48"/>
  <c r="J174" i="48" s="1"/>
  <c r="AB85" i="3"/>
  <c r="AB84" i="3"/>
  <c r="AB83" i="3"/>
  <c r="AB82" i="3"/>
  <c r="AB81" i="3"/>
  <c r="AB80" i="3"/>
  <c r="AB79" i="3"/>
  <c r="AB78" i="3"/>
  <c r="AB77" i="3"/>
  <c r="AB76" i="3"/>
  <c r="AB75" i="3"/>
  <c r="AB74" i="3"/>
  <c r="AB73" i="3"/>
  <c r="AB72" i="3"/>
  <c r="AB71" i="3"/>
  <c r="AB70" i="3"/>
  <c r="AB69" i="3"/>
  <c r="AB68" i="3"/>
  <c r="AB67" i="3"/>
  <c r="AB66" i="3"/>
  <c r="AB65" i="3"/>
  <c r="AB64" i="3"/>
  <c r="AB63" i="3"/>
  <c r="AB62" i="3"/>
  <c r="AB61" i="3"/>
  <c r="AB60" i="3"/>
  <c r="AB59" i="3"/>
  <c r="AB56" i="3"/>
  <c r="AB55" i="3"/>
  <c r="AB54" i="3"/>
  <c r="AB53" i="3"/>
  <c r="AB52" i="3"/>
  <c r="AB51" i="3"/>
  <c r="AB50" i="3"/>
  <c r="AB49" i="3"/>
  <c r="AB48" i="3"/>
  <c r="AB47" i="3"/>
  <c r="AB46" i="3"/>
  <c r="AB45" i="3"/>
  <c r="AB44" i="3"/>
  <c r="AB43" i="3"/>
  <c r="AB42" i="3"/>
  <c r="AB41" i="3"/>
  <c r="AB40" i="3"/>
  <c r="AB39" i="3"/>
  <c r="AB38" i="3"/>
  <c r="AB37" i="3"/>
  <c r="AB36" i="3"/>
  <c r="AB35" i="3"/>
  <c r="AB34" i="3"/>
  <c r="AB33" i="3"/>
  <c r="AB32" i="3"/>
  <c r="AB31" i="3"/>
  <c r="AB30" i="3"/>
  <c r="AB29" i="3"/>
  <c r="AB28" i="3"/>
  <c r="AB27" i="3"/>
  <c r="AB26" i="3"/>
  <c r="AB25" i="3"/>
  <c r="AB24" i="3"/>
  <c r="AB23" i="3"/>
  <c r="AB22" i="3"/>
  <c r="AB21" i="3"/>
  <c r="AB20" i="3"/>
  <c r="AB19" i="3"/>
  <c r="AB18" i="3"/>
  <c r="AB17" i="3"/>
  <c r="AB16" i="3"/>
  <c r="AB15" i="3"/>
  <c r="AB13" i="3"/>
  <c r="AB12" i="3"/>
  <c r="AB11" i="3"/>
  <c r="AB6" i="3"/>
  <c r="AB5" i="3"/>
  <c r="AB4" i="3"/>
  <c r="A101" i="54"/>
  <c r="A100" i="54"/>
  <c r="A99" i="54"/>
  <c r="A98" i="54"/>
  <c r="A97" i="54"/>
  <c r="A96" i="54"/>
  <c r="A95" i="54"/>
  <c r="A94" i="54"/>
  <c r="A93" i="54"/>
  <c r="A92" i="54"/>
  <c r="A91" i="54"/>
  <c r="A90" i="54"/>
  <c r="A89" i="54"/>
  <c r="A88" i="54"/>
  <c r="A87" i="54"/>
  <c r="A86" i="54"/>
  <c r="A85" i="54"/>
  <c r="A84" i="54"/>
  <c r="A83" i="54"/>
  <c r="A82" i="54"/>
  <c r="A81" i="54"/>
  <c r="A80" i="54"/>
  <c r="A79" i="54"/>
  <c r="A78" i="54"/>
  <c r="A77" i="54"/>
  <c r="A76" i="54"/>
  <c r="A75" i="54"/>
  <c r="A74" i="54"/>
  <c r="A73" i="54"/>
  <c r="A72" i="54"/>
  <c r="A71" i="54"/>
  <c r="A70" i="54"/>
  <c r="A69" i="54"/>
  <c r="A68" i="54"/>
  <c r="A67" i="54"/>
  <c r="A66" i="54"/>
  <c r="A65" i="54"/>
  <c r="A64" i="54"/>
  <c r="A63" i="54"/>
  <c r="A62" i="54"/>
  <c r="A61" i="54"/>
  <c r="A60" i="54"/>
  <c r="A59" i="54"/>
  <c r="A58" i="54"/>
  <c r="A57" i="54"/>
  <c r="A56" i="54"/>
  <c r="A55" i="54"/>
  <c r="A54" i="54"/>
  <c r="A53" i="54"/>
  <c r="A52" i="54"/>
  <c r="A51" i="54"/>
  <c r="A50" i="54"/>
  <c r="A49" i="54"/>
  <c r="A48" i="54"/>
  <c r="A47" i="54"/>
  <c r="A46" i="54"/>
  <c r="A45" i="54"/>
  <c r="A44" i="54"/>
  <c r="A43" i="54"/>
  <c r="A42" i="54"/>
  <c r="A41" i="54"/>
  <c r="A40" i="54"/>
  <c r="A39" i="54"/>
  <c r="A38" i="54"/>
  <c r="A37" i="54"/>
  <c r="A36" i="54"/>
  <c r="A35" i="54"/>
  <c r="A34" i="54"/>
  <c r="A33" i="54"/>
  <c r="A32" i="54"/>
  <c r="A31" i="54"/>
  <c r="A30" i="54"/>
  <c r="A29" i="54"/>
  <c r="A28" i="54"/>
  <c r="A27" i="54"/>
  <c r="A26" i="54"/>
  <c r="A25" i="54"/>
  <c r="A24" i="54"/>
  <c r="A23" i="54"/>
  <c r="A22" i="54"/>
  <c r="A21" i="54"/>
  <c r="A20" i="54"/>
  <c r="A19" i="54"/>
  <c r="A18" i="54"/>
  <c r="A17" i="54"/>
  <c r="A16" i="54"/>
  <c r="A15" i="54"/>
  <c r="A14" i="54"/>
  <c r="A13" i="54"/>
  <c r="A12" i="54"/>
  <c r="A11" i="54"/>
  <c r="A10" i="54"/>
  <c r="A9" i="54"/>
  <c r="A8" i="54"/>
  <c r="A7" i="54"/>
  <c r="A6" i="54"/>
  <c r="A5" i="54"/>
  <c r="A4" i="54"/>
  <c r="A3" i="54"/>
  <c r="A2" i="54"/>
  <c r="J161" i="48"/>
  <c r="DN161" i="48"/>
  <c r="J159" i="48"/>
  <c r="DN159" i="48"/>
  <c r="J69" i="48"/>
  <c r="DN69" i="48" s="1"/>
  <c r="K173" i="48"/>
  <c r="J173" i="48" s="1"/>
  <c r="DN173" i="48" s="1"/>
  <c r="K172" i="48"/>
  <c r="J172" i="48" s="1"/>
  <c r="DN172" i="48" s="1"/>
  <c r="K171" i="48"/>
  <c r="J171" i="48" s="1"/>
  <c r="DN171" i="48" s="1"/>
  <c r="K170" i="48"/>
  <c r="J170" i="48"/>
  <c r="DN170" i="48"/>
  <c r="K169" i="48"/>
  <c r="J169" i="48"/>
  <c r="DN169" i="48" s="1"/>
  <c r="K168" i="48"/>
  <c r="J168" i="48"/>
  <c r="DN168" i="48" s="1"/>
  <c r="K167" i="48"/>
  <c r="J167" i="48"/>
  <c r="DN167" i="48" s="1"/>
  <c r="K166" i="48"/>
  <c r="J166" i="48" s="1"/>
  <c r="DN166" i="48" s="1"/>
  <c r="K165" i="48"/>
  <c r="J165" i="48" s="1"/>
  <c r="DN165" i="48" s="1"/>
  <c r="K164" i="48"/>
  <c r="J164" i="48" s="1"/>
  <c r="K163" i="48"/>
  <c r="J163" i="48" s="1"/>
  <c r="DN163" i="48" s="1"/>
  <c r="K162" i="48"/>
  <c r="J162" i="48"/>
  <c r="DN162" i="48"/>
  <c r="K160" i="48"/>
  <c r="J160" i="48"/>
  <c r="DN160" i="48" s="1"/>
  <c r="K158" i="48"/>
  <c r="J158" i="48"/>
  <c r="DN158" i="48" s="1"/>
  <c r="K157" i="48"/>
  <c r="J157" i="48"/>
  <c r="DN157" i="48" s="1"/>
  <c r="K156" i="48"/>
  <c r="J156" i="48" s="1"/>
  <c r="DN156" i="48" s="1"/>
  <c r="K155" i="48"/>
  <c r="J155" i="48" s="1"/>
  <c r="DN155" i="48" s="1"/>
  <c r="K154" i="48"/>
  <c r="J154" i="48" s="1"/>
  <c r="K153" i="48"/>
  <c r="J153" i="48"/>
  <c r="DN153" i="48"/>
  <c r="K152" i="48"/>
  <c r="J152" i="48"/>
  <c r="DN152" i="48"/>
  <c r="K151" i="48"/>
  <c r="J151" i="48"/>
  <c r="DN151" i="48" s="1"/>
  <c r="K150" i="48"/>
  <c r="J150" i="48"/>
  <c r="DN150" i="48" s="1"/>
  <c r="K149" i="48"/>
  <c r="J149" i="48"/>
  <c r="K148" i="48"/>
  <c r="J148" i="48"/>
  <c r="K147" i="48"/>
  <c r="J147" i="48" s="1"/>
  <c r="K146" i="48"/>
  <c r="J146" i="48" s="1"/>
  <c r="DN146" i="48" s="1"/>
  <c r="K145" i="48"/>
  <c r="J145" i="48" s="1"/>
  <c r="DN145" i="48" s="1"/>
  <c r="K144" i="48"/>
  <c r="J144" i="48" s="1"/>
  <c r="DN144" i="48" s="1"/>
  <c r="K143" i="48"/>
  <c r="J143" i="48"/>
  <c r="DN143" i="48"/>
  <c r="K142" i="48"/>
  <c r="J142" i="48"/>
  <c r="DN142" i="48" s="1"/>
  <c r="K141" i="48"/>
  <c r="J141" i="48"/>
  <c r="DN141" i="48" s="1"/>
  <c r="K140" i="48"/>
  <c r="J140" i="48"/>
  <c r="DN140" i="48" s="1"/>
  <c r="K139" i="48"/>
  <c r="J139" i="48" s="1"/>
  <c r="K138" i="48"/>
  <c r="J138" i="48" s="1"/>
  <c r="DN138" i="48" s="1"/>
  <c r="K137" i="48"/>
  <c r="J137" i="48" s="1"/>
  <c r="DN137" i="48" s="1"/>
  <c r="K136" i="48"/>
  <c r="J136" i="48" s="1"/>
  <c r="DN136" i="48" s="1"/>
  <c r="K135" i="48"/>
  <c r="J135" i="48" s="1"/>
  <c r="DN135" i="48" s="1"/>
  <c r="K134" i="48"/>
  <c r="J134" i="48"/>
  <c r="DN134" i="48" s="1"/>
  <c r="K133" i="48"/>
  <c r="J133" i="48"/>
  <c r="DN133" i="48" s="1"/>
  <c r="K132" i="48"/>
  <c r="J132" i="48"/>
  <c r="DN132" i="48" s="1"/>
  <c r="K131" i="48"/>
  <c r="J131" i="48" s="1"/>
  <c r="DN131" i="48" s="1"/>
  <c r="K130" i="48"/>
  <c r="J130" i="48" s="1"/>
  <c r="DN130" i="48" s="1"/>
  <c r="K129" i="48"/>
  <c r="J129" i="48" s="1"/>
  <c r="DN129" i="48" s="1"/>
  <c r="K128" i="48"/>
  <c r="J128" i="48"/>
  <c r="DN128" i="48"/>
  <c r="K127" i="48"/>
  <c r="J127" i="48" s="1"/>
  <c r="DN127" i="48" s="1"/>
  <c r="K125" i="48"/>
  <c r="J125" i="48"/>
  <c r="DN125" i="48" s="1"/>
  <c r="K124" i="48"/>
  <c r="J124" i="48"/>
  <c r="DN124" i="48" s="1"/>
  <c r="K123" i="48"/>
  <c r="J123" i="48"/>
  <c r="DN123" i="48" s="1"/>
  <c r="K122" i="48"/>
  <c r="J122" i="48" s="1"/>
  <c r="DN122" i="48" s="1"/>
  <c r="K121" i="48"/>
  <c r="J121" i="48" s="1"/>
  <c r="DN121" i="48" s="1"/>
  <c r="K120" i="48"/>
  <c r="J120" i="48" s="1"/>
  <c r="DN120" i="48" s="1"/>
  <c r="K119" i="48"/>
  <c r="J119" i="48"/>
  <c r="DN119" i="48"/>
  <c r="K118" i="48"/>
  <c r="J118" i="48" s="1"/>
  <c r="DN118" i="48" s="1"/>
  <c r="K117" i="48"/>
  <c r="J117" i="48"/>
  <c r="DN117" i="48" s="1"/>
  <c r="K116" i="48"/>
  <c r="J116" i="48"/>
  <c r="K115" i="48"/>
  <c r="J115" i="48" s="1"/>
  <c r="K114" i="48"/>
  <c r="J114" i="48" s="1"/>
  <c r="K113" i="48"/>
  <c r="J113" i="48" s="1"/>
  <c r="DN113" i="48" s="1"/>
  <c r="K112" i="48"/>
  <c r="J112" i="48" s="1"/>
  <c r="DN112" i="48" s="1"/>
  <c r="K111" i="48"/>
  <c r="J111" i="48" s="1"/>
  <c r="K110" i="48"/>
  <c r="J110" i="48"/>
  <c r="DN110" i="48"/>
  <c r="K109" i="48"/>
  <c r="J109" i="48" s="1"/>
  <c r="DN109" i="48" s="1"/>
  <c r="K108" i="48"/>
  <c r="J108" i="48"/>
  <c r="DN108" i="48" s="1"/>
  <c r="K107" i="48"/>
  <c r="J107" i="48"/>
  <c r="DN107" i="48" s="1"/>
  <c r="K106" i="48"/>
  <c r="J106" i="48"/>
  <c r="DN106" i="48" s="1"/>
  <c r="K105" i="48"/>
  <c r="J105" i="48" s="1"/>
  <c r="DN105" i="48" s="1"/>
  <c r="K104" i="48"/>
  <c r="J104" i="48" s="1"/>
  <c r="DN104" i="48" s="1"/>
  <c r="K103" i="48"/>
  <c r="J103" i="48" s="1"/>
  <c r="DN103" i="48" s="1"/>
  <c r="K102" i="48"/>
  <c r="J102" i="48"/>
  <c r="DN102" i="48"/>
  <c r="K101" i="48"/>
  <c r="J101" i="48" s="1"/>
  <c r="DN101" i="48" s="1"/>
  <c r="K100" i="48"/>
  <c r="J100" i="48"/>
  <c r="DN100" i="48" s="1"/>
  <c r="K99" i="48"/>
  <c r="J99" i="48"/>
  <c r="DN99" i="48" s="1"/>
  <c r="K98" i="48"/>
  <c r="J98" i="48"/>
  <c r="DN98" i="48" s="1"/>
  <c r="K97" i="48"/>
  <c r="J97" i="48" s="1"/>
  <c r="DN97" i="48" s="1"/>
  <c r="K96" i="48"/>
  <c r="J96" i="48" s="1"/>
  <c r="DN96" i="48" s="1"/>
  <c r="K95" i="48"/>
  <c r="J95" i="48" s="1"/>
  <c r="DN95" i="48" s="1"/>
  <c r="K94" i="48"/>
  <c r="J94" i="48"/>
  <c r="DN94" i="48"/>
  <c r="K93" i="48"/>
  <c r="J93" i="48" s="1"/>
  <c r="DN93" i="48" s="1"/>
  <c r="K92" i="48"/>
  <c r="J92" i="48"/>
  <c r="DN92" i="48" s="1"/>
  <c r="K91" i="48"/>
  <c r="J91" i="48"/>
  <c r="DN91" i="48" s="1"/>
  <c r="K90" i="48"/>
  <c r="J90" i="48"/>
  <c r="DN90" i="48" s="1"/>
  <c r="K89" i="48"/>
  <c r="J89" i="48" s="1"/>
  <c r="DN89" i="48" s="1"/>
  <c r="K88" i="48"/>
  <c r="J88" i="48" s="1"/>
  <c r="K87" i="48"/>
  <c r="J87" i="48" s="1"/>
  <c r="DN87" i="48" s="1"/>
  <c r="K86" i="48"/>
  <c r="J86" i="48"/>
  <c r="DN86" i="48"/>
  <c r="K85" i="48"/>
  <c r="J85" i="48" s="1"/>
  <c r="DN85" i="48" s="1"/>
  <c r="K84" i="48"/>
  <c r="J84" i="48"/>
  <c r="K83" i="48"/>
  <c r="J83" i="48"/>
  <c r="K82" i="48"/>
  <c r="J82" i="48" s="1"/>
  <c r="DN82" i="48" s="1"/>
  <c r="K81" i="48"/>
  <c r="J81" i="48"/>
  <c r="DN81" i="48" s="1"/>
  <c r="K80" i="48"/>
  <c r="J80" i="48" s="1"/>
  <c r="DN80" i="48" s="1"/>
  <c r="K79" i="48"/>
  <c r="J79" i="48" s="1"/>
  <c r="DN79" i="48" s="1"/>
  <c r="K78" i="48"/>
  <c r="J78" i="48" s="1"/>
  <c r="DN78" i="48" s="1"/>
  <c r="K77" i="48"/>
  <c r="J77" i="48"/>
  <c r="DN77" i="48"/>
  <c r="K76" i="48"/>
  <c r="J76" i="48" s="1"/>
  <c r="DN76" i="48" s="1"/>
  <c r="K75" i="48"/>
  <c r="J75" i="48"/>
  <c r="DN75" i="48" s="1"/>
  <c r="K74" i="48"/>
  <c r="J74" i="48"/>
  <c r="DN74" i="48" s="1"/>
  <c r="K73" i="48"/>
  <c r="J73" i="48"/>
  <c r="DN73" i="48" s="1"/>
  <c r="K72" i="48"/>
  <c r="J72" i="48" s="1"/>
  <c r="DN72" i="48" s="1"/>
  <c r="K71" i="48"/>
  <c r="J71" i="48" s="1"/>
  <c r="DN71" i="48" s="1"/>
  <c r="K70" i="48"/>
  <c r="J70" i="48" s="1"/>
  <c r="DN70" i="48" s="1"/>
  <c r="K68" i="48"/>
  <c r="J68" i="48"/>
  <c r="DN68" i="48"/>
  <c r="K67" i="48"/>
  <c r="J67" i="48"/>
  <c r="DN67" i="48"/>
  <c r="K66" i="48"/>
  <c r="J66" i="48"/>
  <c r="DN66" i="48" s="1"/>
  <c r="K65" i="48"/>
  <c r="J65" i="48"/>
  <c r="DN65" i="48" s="1"/>
  <c r="K64" i="48"/>
  <c r="J64" i="48"/>
  <c r="DN64" i="48" s="1"/>
  <c r="K63" i="48"/>
  <c r="J63" i="48" s="1"/>
  <c r="DN63" i="48" s="1"/>
  <c r="K62" i="48"/>
  <c r="J62" i="48" s="1"/>
  <c r="K61" i="48"/>
  <c r="J61" i="48" s="1"/>
  <c r="DN61" i="48" s="1"/>
  <c r="K60" i="48"/>
  <c r="J60" i="48" s="1"/>
  <c r="DN60" i="48" s="1"/>
  <c r="K59" i="48"/>
  <c r="J59" i="48"/>
  <c r="DN59" i="48"/>
  <c r="K58" i="48"/>
  <c r="J58" i="48"/>
  <c r="DN58" i="48" s="1"/>
  <c r="K57" i="48"/>
  <c r="J57" i="48"/>
  <c r="DN57" i="48" s="1"/>
  <c r="K56" i="48"/>
  <c r="J56" i="48"/>
  <c r="DN56" i="48" s="1"/>
  <c r="K55" i="48"/>
  <c r="J55" i="48" s="1"/>
  <c r="DN55" i="48" s="1"/>
  <c r="K54" i="48"/>
  <c r="J54" i="48" s="1"/>
  <c r="DN54" i="48" s="1"/>
  <c r="K53" i="48"/>
  <c r="J53" i="48" s="1"/>
  <c r="DN53" i="48" s="1"/>
  <c r="K52" i="48"/>
  <c r="J52" i="48" s="1"/>
  <c r="DN52" i="48" s="1"/>
  <c r="K51" i="48"/>
  <c r="J51" i="48"/>
  <c r="DN51" i="48"/>
  <c r="K50" i="48"/>
  <c r="J50" i="48"/>
  <c r="DN50" i="48" s="1"/>
  <c r="K49" i="48"/>
  <c r="J49" i="48"/>
  <c r="DN49" i="48" s="1"/>
  <c r="K48" i="48"/>
  <c r="J48" i="48"/>
  <c r="DN48" i="48" s="1"/>
  <c r="K47" i="48"/>
  <c r="J47" i="48" s="1"/>
  <c r="DN47" i="48" s="1"/>
  <c r="K46" i="48"/>
  <c r="J46" i="48" s="1"/>
  <c r="DN46" i="48" s="1"/>
  <c r="K45" i="48"/>
  <c r="J45" i="48" s="1"/>
  <c r="DN45" i="48" s="1"/>
  <c r="K44" i="48"/>
  <c r="J44" i="48" s="1"/>
  <c r="DN44" i="48" s="1"/>
  <c r="K43" i="48"/>
  <c r="J43" i="48"/>
  <c r="DN43" i="48"/>
  <c r="K42" i="48"/>
  <c r="J42" i="48"/>
  <c r="DN42" i="48" s="1"/>
  <c r="K41" i="48"/>
  <c r="J41" i="48"/>
  <c r="DN41" i="48" s="1"/>
  <c r="K40" i="48"/>
  <c r="J40" i="48"/>
  <c r="DN40" i="48" s="1"/>
  <c r="K39" i="48"/>
  <c r="J39" i="48" s="1"/>
  <c r="DN39" i="48" s="1"/>
  <c r="K38" i="48"/>
  <c r="J38" i="48" s="1"/>
  <c r="DN38" i="48" s="1"/>
  <c r="K37" i="48"/>
  <c r="J37" i="48" s="1"/>
  <c r="DN37" i="48" s="1"/>
  <c r="K36" i="48"/>
  <c r="J36" i="48" s="1"/>
  <c r="DN36" i="48" s="1"/>
  <c r="K35" i="48"/>
  <c r="J35" i="48"/>
  <c r="DN35" i="48"/>
  <c r="K34" i="48"/>
  <c r="J34" i="48"/>
  <c r="DN34" i="48" s="1"/>
  <c r="K33" i="48"/>
  <c r="J33" i="48"/>
  <c r="DN33" i="48" s="1"/>
  <c r="K32" i="48"/>
  <c r="J32" i="48"/>
  <c r="DN32" i="48" s="1"/>
  <c r="K31" i="48"/>
  <c r="J31" i="48" s="1"/>
  <c r="DN31" i="48" s="1"/>
  <c r="K30" i="48"/>
  <c r="J30" i="48" s="1"/>
  <c r="DN30" i="48" s="1"/>
  <c r="K29" i="48"/>
  <c r="J29" i="48" s="1"/>
  <c r="DN29" i="48" s="1"/>
  <c r="K28" i="48"/>
  <c r="J28" i="48" s="1"/>
  <c r="DN28" i="48" s="1"/>
  <c r="K27" i="48"/>
  <c r="J27" i="48" s="1"/>
  <c r="K26" i="48"/>
  <c r="J26" i="48"/>
  <c r="DN26" i="48" s="1"/>
  <c r="K25" i="48"/>
  <c r="J25" i="48"/>
  <c r="DN25" i="48" s="1"/>
  <c r="K24" i="48"/>
  <c r="J24" i="48"/>
  <c r="DN24" i="48" s="1"/>
  <c r="K23" i="48"/>
  <c r="J23" i="48" s="1"/>
  <c r="DN23" i="48" s="1"/>
  <c r="K22" i="48"/>
  <c r="J22" i="48" s="1"/>
  <c r="DN22" i="48" s="1"/>
  <c r="K21" i="48"/>
  <c r="J21" i="48" s="1"/>
  <c r="DN21" i="48" s="1"/>
  <c r="K20" i="48"/>
  <c r="J20" i="48" s="1"/>
  <c r="DN20" i="48" s="1"/>
  <c r="K19" i="48"/>
  <c r="J19" i="48"/>
  <c r="DN19" i="48"/>
  <c r="K18" i="48"/>
  <c r="J18" i="48"/>
  <c r="DN18" i="48" s="1"/>
  <c r="K17" i="48"/>
  <c r="J17" i="48" s="1"/>
  <c r="K16" i="48"/>
  <c r="J16" i="48"/>
  <c r="DN16" i="48" s="1"/>
  <c r="K15" i="48"/>
  <c r="J15" i="48" s="1"/>
  <c r="DN15" i="48" s="1"/>
  <c r="K14" i="48"/>
  <c r="J14" i="48" s="1"/>
  <c r="DN14" i="48" s="1"/>
  <c r="K13" i="48"/>
  <c r="J13" i="48" s="1"/>
  <c r="DN13" i="48" s="1"/>
  <c r="K12" i="48"/>
  <c r="J12" i="48"/>
  <c r="DN12" i="48"/>
  <c r="K11" i="48"/>
  <c r="J11" i="48"/>
  <c r="DN11" i="48"/>
  <c r="K10" i="48"/>
  <c r="J10" i="48"/>
  <c r="DN10" i="48" s="1"/>
  <c r="K9" i="48"/>
  <c r="J9" i="48"/>
  <c r="DN9" i="48" s="1"/>
  <c r="K8" i="48"/>
  <c r="J8" i="48"/>
  <c r="DN8" i="48" s="1"/>
  <c r="K7" i="48"/>
  <c r="J7" i="48" s="1"/>
  <c r="DN7" i="48" s="1"/>
  <c r="K6" i="48"/>
  <c r="J6" i="48" s="1"/>
  <c r="DN6" i="48" s="1"/>
  <c r="K5" i="48"/>
  <c r="J5" i="48" s="1"/>
  <c r="DN5" i="48" s="1"/>
  <c r="K4" i="48"/>
  <c r="J4" i="48" s="1"/>
  <c r="DN4" i="48" s="1"/>
  <c r="BY40" i="48"/>
  <c r="BX40" i="48"/>
  <c r="BW40" i="48"/>
  <c r="BV40" i="48"/>
  <c r="BU40" i="48"/>
  <c r="BX39" i="48"/>
  <c r="BW39" i="48"/>
  <c r="BV39" i="48"/>
  <c r="BU39" i="48"/>
  <c r="BT39" i="48"/>
  <c r="BX38" i="48"/>
  <c r="BW38" i="48"/>
  <c r="BV38" i="48"/>
  <c r="BU38" i="48"/>
  <c r="BT38" i="48"/>
  <c r="BY34" i="48"/>
  <c r="BX34" i="48"/>
  <c r="BW34" i="48"/>
  <c r="BV34" i="48"/>
  <c r="BU34" i="48"/>
  <c r="CA33" i="48"/>
  <c r="BZ33" i="48"/>
  <c r="BY33" i="48"/>
  <c r="BX33" i="48"/>
  <c r="BW33" i="48"/>
  <c r="BV33" i="48"/>
  <c r="BU33" i="48"/>
  <c r="BT33" i="48"/>
  <c r="BY29" i="48"/>
  <c r="BX29" i="48"/>
  <c r="BW29" i="48"/>
  <c r="BV29" i="48"/>
  <c r="BU29" i="48"/>
  <c r="BY27" i="48"/>
  <c r="BX27" i="48"/>
  <c r="BW27" i="48"/>
  <c r="BV27" i="48"/>
  <c r="BU27" i="48"/>
  <c r="BX26" i="48"/>
  <c r="BW26" i="48"/>
  <c r="BV26" i="48"/>
  <c r="BU26" i="48"/>
  <c r="BT26" i="48"/>
  <c r="BX25" i="48"/>
  <c r="BW25" i="48"/>
  <c r="BV25" i="48"/>
  <c r="BU25" i="48"/>
  <c r="BT25" i="48"/>
  <c r="K102" i="52"/>
  <c r="J102" i="52"/>
  <c r="I102" i="52"/>
  <c r="H102" i="52"/>
  <c r="G102" i="52"/>
  <c r="F102" i="52"/>
  <c r="E102" i="52"/>
  <c r="D102" i="52"/>
  <c r="C102" i="52"/>
  <c r="B102" i="52"/>
  <c r="K101" i="52"/>
  <c r="J101" i="52"/>
  <c r="I101" i="52"/>
  <c r="H101" i="52"/>
  <c r="G101" i="52"/>
  <c r="F101" i="52"/>
  <c r="E101" i="52"/>
  <c r="D101" i="52"/>
  <c r="C101" i="52"/>
  <c r="B101" i="52"/>
  <c r="K100" i="52"/>
  <c r="J100" i="52"/>
  <c r="I100" i="52"/>
  <c r="H100" i="52"/>
  <c r="G100" i="52"/>
  <c r="F100" i="52"/>
  <c r="E100" i="52"/>
  <c r="D100" i="52"/>
  <c r="C100" i="52"/>
  <c r="B100" i="52"/>
  <c r="K99" i="52"/>
  <c r="J99" i="52"/>
  <c r="I99" i="52"/>
  <c r="H99" i="52"/>
  <c r="G99" i="52"/>
  <c r="F99" i="52"/>
  <c r="E99" i="52"/>
  <c r="D99" i="52"/>
  <c r="C99" i="52"/>
  <c r="B99" i="52"/>
  <c r="K98" i="52"/>
  <c r="J98" i="52"/>
  <c r="I98" i="52"/>
  <c r="H98" i="52"/>
  <c r="G98" i="52"/>
  <c r="F98" i="52"/>
  <c r="E98" i="52"/>
  <c r="D98" i="52"/>
  <c r="C98" i="52"/>
  <c r="B98" i="52"/>
  <c r="K97" i="52"/>
  <c r="J97" i="52"/>
  <c r="I97" i="52"/>
  <c r="H97" i="52"/>
  <c r="G97" i="52"/>
  <c r="F97" i="52"/>
  <c r="E97" i="52"/>
  <c r="D97" i="52"/>
  <c r="C97" i="52"/>
  <c r="B97" i="52"/>
  <c r="K96" i="52"/>
  <c r="J96" i="52"/>
  <c r="I96" i="52"/>
  <c r="H96" i="52"/>
  <c r="G96" i="52"/>
  <c r="F96" i="52"/>
  <c r="E96" i="52"/>
  <c r="D96" i="52"/>
  <c r="C96" i="52"/>
  <c r="B96" i="52"/>
  <c r="K95" i="52"/>
  <c r="J95" i="52"/>
  <c r="I95" i="52"/>
  <c r="H95" i="52"/>
  <c r="G95" i="52"/>
  <c r="F95" i="52"/>
  <c r="E95" i="52"/>
  <c r="D95" i="52"/>
  <c r="C95" i="52"/>
  <c r="B95" i="52"/>
  <c r="K94" i="52"/>
  <c r="J94" i="52"/>
  <c r="I94" i="52"/>
  <c r="H94" i="52"/>
  <c r="G94" i="52"/>
  <c r="F94" i="52"/>
  <c r="E94" i="52"/>
  <c r="D94" i="52"/>
  <c r="C94" i="52"/>
  <c r="B94" i="52"/>
  <c r="K93" i="52"/>
  <c r="J93" i="52"/>
  <c r="I93" i="52"/>
  <c r="H93" i="52"/>
  <c r="G93" i="52"/>
  <c r="F93" i="52"/>
  <c r="E93" i="52"/>
  <c r="D93" i="52"/>
  <c r="C93" i="52"/>
  <c r="B93" i="52"/>
  <c r="K92" i="52"/>
  <c r="J92" i="52"/>
  <c r="I92" i="52"/>
  <c r="H92" i="52"/>
  <c r="G92" i="52"/>
  <c r="F92" i="52"/>
  <c r="E92" i="52"/>
  <c r="D92" i="52"/>
  <c r="C92" i="52"/>
  <c r="B92" i="52"/>
  <c r="K91" i="52"/>
  <c r="J91" i="52"/>
  <c r="I91" i="52"/>
  <c r="H91" i="52"/>
  <c r="G91" i="52"/>
  <c r="F91" i="52"/>
  <c r="E91" i="52"/>
  <c r="D91" i="52"/>
  <c r="C91" i="52"/>
  <c r="B91" i="52"/>
  <c r="K90" i="52"/>
  <c r="J90" i="52"/>
  <c r="I90" i="52"/>
  <c r="H90" i="52"/>
  <c r="G90" i="52"/>
  <c r="F90" i="52"/>
  <c r="E90" i="52"/>
  <c r="D90" i="52"/>
  <c r="C90" i="52"/>
  <c r="B90" i="52"/>
  <c r="K89" i="52"/>
  <c r="J89" i="52"/>
  <c r="I89" i="52"/>
  <c r="H89" i="52"/>
  <c r="G89" i="52"/>
  <c r="F89" i="52"/>
  <c r="E89" i="52"/>
  <c r="D89" i="52"/>
  <c r="C89" i="52"/>
  <c r="B89" i="52"/>
  <c r="K88" i="52"/>
  <c r="J88" i="52"/>
  <c r="I88" i="52"/>
  <c r="H88" i="52"/>
  <c r="G88" i="52"/>
  <c r="F88" i="52"/>
  <c r="E88" i="52"/>
  <c r="D88" i="52"/>
  <c r="C88" i="52"/>
  <c r="B88" i="52"/>
  <c r="K87" i="52"/>
  <c r="J87" i="52"/>
  <c r="I87" i="52"/>
  <c r="H87" i="52"/>
  <c r="G87" i="52"/>
  <c r="F87" i="52"/>
  <c r="E87" i="52"/>
  <c r="D87" i="52"/>
  <c r="C87" i="52"/>
  <c r="B87" i="52"/>
  <c r="K86" i="52"/>
  <c r="J86" i="52"/>
  <c r="I86" i="52"/>
  <c r="H86" i="52"/>
  <c r="G86" i="52"/>
  <c r="F86" i="52"/>
  <c r="E86" i="52"/>
  <c r="D86" i="52"/>
  <c r="C86" i="52"/>
  <c r="B86" i="52"/>
  <c r="K85" i="52"/>
  <c r="J85" i="52"/>
  <c r="I85" i="52"/>
  <c r="H85" i="52"/>
  <c r="G85" i="52"/>
  <c r="F85" i="52"/>
  <c r="E85" i="52"/>
  <c r="D85" i="52"/>
  <c r="C85" i="52"/>
  <c r="B85" i="52"/>
  <c r="K84" i="52"/>
  <c r="J84" i="52"/>
  <c r="I84" i="52"/>
  <c r="H84" i="52"/>
  <c r="G84" i="52"/>
  <c r="F84" i="52"/>
  <c r="E84" i="52"/>
  <c r="D84" i="52"/>
  <c r="C84" i="52"/>
  <c r="B84" i="52"/>
  <c r="K83" i="52"/>
  <c r="J83" i="52"/>
  <c r="I83" i="52"/>
  <c r="H83" i="52"/>
  <c r="G83" i="52"/>
  <c r="F83" i="52"/>
  <c r="E83" i="52"/>
  <c r="D83" i="52"/>
  <c r="C83" i="52"/>
  <c r="B83" i="52"/>
  <c r="K82" i="52"/>
  <c r="J82" i="52"/>
  <c r="I82" i="52"/>
  <c r="H82" i="52"/>
  <c r="G82" i="52"/>
  <c r="F82" i="52"/>
  <c r="E82" i="52"/>
  <c r="D82" i="52"/>
  <c r="C82" i="52"/>
  <c r="B82" i="52"/>
  <c r="K81" i="52"/>
  <c r="J81" i="52"/>
  <c r="I81" i="52"/>
  <c r="H81" i="52"/>
  <c r="G81" i="52"/>
  <c r="F81" i="52"/>
  <c r="E81" i="52"/>
  <c r="D81" i="52"/>
  <c r="C81" i="52"/>
  <c r="B81" i="52"/>
  <c r="K80" i="52"/>
  <c r="J80" i="52"/>
  <c r="I80" i="52"/>
  <c r="H80" i="52"/>
  <c r="G80" i="52"/>
  <c r="F80" i="52"/>
  <c r="E80" i="52"/>
  <c r="D80" i="52"/>
  <c r="C80" i="52"/>
  <c r="B80" i="52"/>
  <c r="K79" i="52"/>
  <c r="J79" i="52"/>
  <c r="I79" i="52"/>
  <c r="H79" i="52"/>
  <c r="G79" i="52"/>
  <c r="F79" i="52"/>
  <c r="E79" i="52"/>
  <c r="D79" i="52"/>
  <c r="C79" i="52"/>
  <c r="B79" i="52"/>
  <c r="K78" i="52"/>
  <c r="J78" i="52"/>
  <c r="I78" i="52"/>
  <c r="H78" i="52"/>
  <c r="G78" i="52"/>
  <c r="F78" i="52"/>
  <c r="E78" i="52"/>
  <c r="D78" i="52"/>
  <c r="C78" i="52"/>
  <c r="B78" i="52"/>
  <c r="K77" i="52"/>
  <c r="J77" i="52"/>
  <c r="I77" i="52"/>
  <c r="H77" i="52"/>
  <c r="G77" i="52"/>
  <c r="F77" i="52"/>
  <c r="E77" i="52"/>
  <c r="D77" i="52"/>
  <c r="C77" i="52"/>
  <c r="B77" i="52"/>
  <c r="K76" i="52"/>
  <c r="J76" i="52"/>
  <c r="I76" i="52"/>
  <c r="H76" i="52"/>
  <c r="G76" i="52"/>
  <c r="F76" i="52"/>
  <c r="E76" i="52"/>
  <c r="D76" i="52"/>
  <c r="C76" i="52"/>
  <c r="B76" i="52"/>
  <c r="K75" i="52"/>
  <c r="J75" i="52"/>
  <c r="I75" i="52"/>
  <c r="H75" i="52"/>
  <c r="G75" i="52"/>
  <c r="F75" i="52"/>
  <c r="E75" i="52"/>
  <c r="D75" i="52"/>
  <c r="C75" i="52"/>
  <c r="B75" i="52"/>
  <c r="K74" i="52"/>
  <c r="J74" i="52"/>
  <c r="I74" i="52"/>
  <c r="H74" i="52"/>
  <c r="G74" i="52"/>
  <c r="F74" i="52"/>
  <c r="E74" i="52"/>
  <c r="D74" i="52"/>
  <c r="C74" i="52"/>
  <c r="B74" i="52"/>
  <c r="K73" i="52"/>
  <c r="J73" i="52"/>
  <c r="I73" i="52"/>
  <c r="H73" i="52"/>
  <c r="G73" i="52"/>
  <c r="F73" i="52"/>
  <c r="E73" i="52"/>
  <c r="D73" i="52"/>
  <c r="C73" i="52"/>
  <c r="B73" i="52"/>
  <c r="K72" i="52"/>
  <c r="J72" i="52"/>
  <c r="I72" i="52"/>
  <c r="H72" i="52"/>
  <c r="G72" i="52"/>
  <c r="F72" i="52"/>
  <c r="E72" i="52"/>
  <c r="D72" i="52"/>
  <c r="C72" i="52"/>
  <c r="B72" i="52"/>
  <c r="K71" i="52"/>
  <c r="J71" i="52"/>
  <c r="I71" i="52"/>
  <c r="H71" i="52"/>
  <c r="G71" i="52"/>
  <c r="F71" i="52"/>
  <c r="E71" i="52"/>
  <c r="D71" i="52"/>
  <c r="C71" i="52"/>
  <c r="B71" i="52"/>
  <c r="K70" i="52"/>
  <c r="J70" i="52"/>
  <c r="I70" i="52"/>
  <c r="H70" i="52"/>
  <c r="G70" i="52"/>
  <c r="F70" i="52"/>
  <c r="E70" i="52"/>
  <c r="D70" i="52"/>
  <c r="C70" i="52"/>
  <c r="B70" i="52"/>
  <c r="K69" i="52"/>
  <c r="J69" i="52"/>
  <c r="I69" i="52"/>
  <c r="H69" i="52"/>
  <c r="G69" i="52"/>
  <c r="F69" i="52"/>
  <c r="E69" i="52"/>
  <c r="D69" i="52"/>
  <c r="C69" i="52"/>
  <c r="B69" i="52"/>
  <c r="K68" i="52"/>
  <c r="J68" i="52"/>
  <c r="I68" i="52"/>
  <c r="H68" i="52"/>
  <c r="G68" i="52"/>
  <c r="F68" i="52"/>
  <c r="E68" i="52"/>
  <c r="D68" i="52"/>
  <c r="C68" i="52"/>
  <c r="B68" i="52"/>
  <c r="K67" i="52"/>
  <c r="J67" i="52"/>
  <c r="I67" i="52"/>
  <c r="H67" i="52"/>
  <c r="G67" i="52"/>
  <c r="F67" i="52"/>
  <c r="E67" i="52"/>
  <c r="D67" i="52"/>
  <c r="C67" i="52"/>
  <c r="B67" i="52"/>
  <c r="K66" i="52"/>
  <c r="J66" i="52"/>
  <c r="I66" i="52"/>
  <c r="H66" i="52"/>
  <c r="G66" i="52"/>
  <c r="F66" i="52"/>
  <c r="E66" i="52"/>
  <c r="D66" i="52"/>
  <c r="C66" i="52"/>
  <c r="B66" i="52"/>
  <c r="K65" i="52"/>
  <c r="J65" i="52"/>
  <c r="I65" i="52"/>
  <c r="H65" i="52"/>
  <c r="G65" i="52"/>
  <c r="F65" i="52"/>
  <c r="E65" i="52"/>
  <c r="D65" i="52"/>
  <c r="C65" i="52"/>
  <c r="B65" i="52"/>
  <c r="K64" i="52"/>
  <c r="J64" i="52"/>
  <c r="I64" i="52"/>
  <c r="H64" i="52"/>
  <c r="G64" i="52"/>
  <c r="F64" i="52"/>
  <c r="E64" i="52"/>
  <c r="D64" i="52"/>
  <c r="C64" i="52"/>
  <c r="B64" i="52"/>
  <c r="K63" i="52"/>
  <c r="J63" i="52"/>
  <c r="I63" i="52"/>
  <c r="H63" i="52"/>
  <c r="G63" i="52"/>
  <c r="F63" i="52"/>
  <c r="E63" i="52"/>
  <c r="D63" i="52"/>
  <c r="C63" i="52"/>
  <c r="B63" i="52"/>
  <c r="K62" i="52"/>
  <c r="J62" i="52"/>
  <c r="I62" i="52"/>
  <c r="H62" i="52"/>
  <c r="G62" i="52"/>
  <c r="F62" i="52"/>
  <c r="E62" i="52"/>
  <c r="D62" i="52"/>
  <c r="C62" i="52"/>
  <c r="B62" i="52"/>
  <c r="K61" i="52"/>
  <c r="J61" i="52"/>
  <c r="I61" i="52"/>
  <c r="H61" i="52"/>
  <c r="G61" i="52"/>
  <c r="F61" i="52"/>
  <c r="E61" i="52"/>
  <c r="D61" i="52"/>
  <c r="C61" i="52"/>
  <c r="B61" i="52"/>
  <c r="K60" i="52"/>
  <c r="J60" i="52"/>
  <c r="I60" i="52"/>
  <c r="H60" i="52"/>
  <c r="G60" i="52"/>
  <c r="F60" i="52"/>
  <c r="E60" i="52"/>
  <c r="D60" i="52"/>
  <c r="C60" i="52"/>
  <c r="B60" i="52"/>
  <c r="K59" i="52"/>
  <c r="J59" i="52"/>
  <c r="I59" i="52"/>
  <c r="H59" i="52"/>
  <c r="G59" i="52"/>
  <c r="F59" i="52"/>
  <c r="E59" i="52"/>
  <c r="D59" i="52"/>
  <c r="C59" i="52"/>
  <c r="B59" i="52"/>
  <c r="K58" i="52"/>
  <c r="J58" i="52"/>
  <c r="I58" i="52"/>
  <c r="H58" i="52"/>
  <c r="G58" i="52"/>
  <c r="F58" i="52"/>
  <c r="E58" i="52"/>
  <c r="D58" i="52"/>
  <c r="C58" i="52"/>
  <c r="B58" i="52"/>
  <c r="K57" i="52"/>
  <c r="J57" i="52"/>
  <c r="I57" i="52"/>
  <c r="H57" i="52"/>
  <c r="G57" i="52"/>
  <c r="F57" i="52"/>
  <c r="E57" i="52"/>
  <c r="D57" i="52"/>
  <c r="C57" i="52"/>
  <c r="B57" i="52"/>
  <c r="K56" i="52"/>
  <c r="J56" i="52"/>
  <c r="I56" i="52"/>
  <c r="H56" i="52"/>
  <c r="G56" i="52"/>
  <c r="F56" i="52"/>
  <c r="E56" i="52"/>
  <c r="D56" i="52"/>
  <c r="C56" i="52"/>
  <c r="B56" i="52"/>
  <c r="K55" i="52"/>
  <c r="J55" i="52"/>
  <c r="I55" i="52"/>
  <c r="H55" i="52"/>
  <c r="G55" i="52"/>
  <c r="F55" i="52"/>
  <c r="E55" i="52"/>
  <c r="D55" i="52"/>
  <c r="C55" i="52"/>
  <c r="B55" i="52"/>
  <c r="K54" i="52"/>
  <c r="J54" i="52"/>
  <c r="I54" i="52"/>
  <c r="H54" i="52"/>
  <c r="G54" i="52"/>
  <c r="F54" i="52"/>
  <c r="E54" i="52"/>
  <c r="D54" i="52"/>
  <c r="C54" i="52"/>
  <c r="B54" i="52"/>
  <c r="K53" i="52"/>
  <c r="J53" i="52"/>
  <c r="I53" i="52"/>
  <c r="H53" i="52"/>
  <c r="G53" i="52"/>
  <c r="F53" i="52"/>
  <c r="E53" i="52"/>
  <c r="D53" i="52"/>
  <c r="C53" i="52"/>
  <c r="B53" i="52"/>
  <c r="K52" i="52"/>
  <c r="J52" i="52"/>
  <c r="I52" i="52"/>
  <c r="H52" i="52"/>
  <c r="G52" i="52"/>
  <c r="F52" i="52"/>
  <c r="E52" i="52"/>
  <c r="D52" i="52"/>
  <c r="C52" i="52"/>
  <c r="B52" i="52"/>
  <c r="K51" i="52"/>
  <c r="J51" i="52"/>
  <c r="I51" i="52"/>
  <c r="H51" i="52"/>
  <c r="G51" i="52"/>
  <c r="F51" i="52"/>
  <c r="E51" i="52"/>
  <c r="D51" i="52"/>
  <c r="C51" i="52"/>
  <c r="B51" i="52"/>
  <c r="K50" i="52"/>
  <c r="J50" i="52"/>
  <c r="I50" i="52"/>
  <c r="H50" i="52"/>
  <c r="G50" i="52"/>
  <c r="F50" i="52"/>
  <c r="E50" i="52"/>
  <c r="D50" i="52"/>
  <c r="C50" i="52"/>
  <c r="B50" i="52"/>
  <c r="K49" i="52"/>
  <c r="J49" i="52"/>
  <c r="I49" i="52"/>
  <c r="H49" i="52"/>
  <c r="G49" i="52"/>
  <c r="F49" i="52"/>
  <c r="E49" i="52"/>
  <c r="D49" i="52"/>
  <c r="C49" i="52"/>
  <c r="B49" i="52"/>
  <c r="K48" i="52"/>
  <c r="J48" i="52"/>
  <c r="I48" i="52"/>
  <c r="H48" i="52"/>
  <c r="G48" i="52"/>
  <c r="F48" i="52"/>
  <c r="E48" i="52"/>
  <c r="D48" i="52"/>
  <c r="C48" i="52"/>
  <c r="B48" i="52"/>
  <c r="K47" i="52"/>
  <c r="J47" i="52"/>
  <c r="I47" i="52"/>
  <c r="H47" i="52"/>
  <c r="G47" i="52"/>
  <c r="F47" i="52"/>
  <c r="E47" i="52"/>
  <c r="D47" i="52"/>
  <c r="C47" i="52"/>
  <c r="B47" i="52"/>
  <c r="K46" i="52"/>
  <c r="J46" i="52"/>
  <c r="I46" i="52"/>
  <c r="H46" i="52"/>
  <c r="G46" i="52"/>
  <c r="F46" i="52"/>
  <c r="E46" i="52"/>
  <c r="D46" i="52"/>
  <c r="C46" i="52"/>
  <c r="B46" i="52"/>
  <c r="K45" i="52"/>
  <c r="J45" i="52"/>
  <c r="I45" i="52"/>
  <c r="H45" i="52"/>
  <c r="G45" i="52"/>
  <c r="F45" i="52"/>
  <c r="E45" i="52"/>
  <c r="D45" i="52"/>
  <c r="C45" i="52"/>
  <c r="B45" i="52"/>
  <c r="K44" i="52"/>
  <c r="J44" i="52"/>
  <c r="I44" i="52"/>
  <c r="H44" i="52"/>
  <c r="G44" i="52"/>
  <c r="F44" i="52"/>
  <c r="E44" i="52"/>
  <c r="D44" i="52"/>
  <c r="C44" i="52"/>
  <c r="B44" i="52"/>
  <c r="K43" i="52"/>
  <c r="J43" i="52"/>
  <c r="I43" i="52"/>
  <c r="H43" i="52"/>
  <c r="G43" i="52"/>
  <c r="F43" i="52"/>
  <c r="E43" i="52"/>
  <c r="D43" i="52"/>
  <c r="C43" i="52"/>
  <c r="B43" i="52"/>
  <c r="K42" i="52"/>
  <c r="J42" i="52"/>
  <c r="I42" i="52"/>
  <c r="H42" i="52"/>
  <c r="G42" i="52"/>
  <c r="F42" i="52"/>
  <c r="E42" i="52"/>
  <c r="D42" i="52"/>
  <c r="C42" i="52"/>
  <c r="B42" i="52"/>
  <c r="K41" i="52"/>
  <c r="J41" i="52"/>
  <c r="I41" i="52"/>
  <c r="H41" i="52"/>
  <c r="G41" i="52"/>
  <c r="F41" i="52"/>
  <c r="E41" i="52"/>
  <c r="D41" i="52"/>
  <c r="C41" i="52"/>
  <c r="B41" i="52"/>
  <c r="K40" i="52"/>
  <c r="J40" i="52"/>
  <c r="I40" i="52"/>
  <c r="H40" i="52"/>
  <c r="G40" i="52"/>
  <c r="F40" i="52"/>
  <c r="E40" i="52"/>
  <c r="D40" i="52"/>
  <c r="C40" i="52"/>
  <c r="B40" i="52"/>
  <c r="K39" i="52"/>
  <c r="J39" i="52"/>
  <c r="I39" i="52"/>
  <c r="H39" i="52"/>
  <c r="G39" i="52"/>
  <c r="F39" i="52"/>
  <c r="E39" i="52"/>
  <c r="D39" i="52"/>
  <c r="C39" i="52"/>
  <c r="B39" i="52"/>
  <c r="K38" i="52"/>
  <c r="J38" i="52"/>
  <c r="I38" i="52"/>
  <c r="H38" i="52"/>
  <c r="G38" i="52"/>
  <c r="F38" i="52"/>
  <c r="E38" i="52"/>
  <c r="D38" i="52"/>
  <c r="C38" i="52"/>
  <c r="B38" i="52"/>
  <c r="K37" i="52"/>
  <c r="J37" i="52"/>
  <c r="I37" i="52"/>
  <c r="H37" i="52"/>
  <c r="G37" i="52"/>
  <c r="F37" i="52"/>
  <c r="E37" i="52"/>
  <c r="D37" i="52"/>
  <c r="C37" i="52"/>
  <c r="B37" i="52"/>
  <c r="K36" i="52"/>
  <c r="J36" i="52"/>
  <c r="I36" i="52"/>
  <c r="H36" i="52"/>
  <c r="G36" i="52"/>
  <c r="F36" i="52"/>
  <c r="E36" i="52"/>
  <c r="D36" i="52"/>
  <c r="C36" i="52"/>
  <c r="B36" i="52"/>
  <c r="K35" i="52"/>
  <c r="J35" i="52"/>
  <c r="I35" i="52"/>
  <c r="H35" i="52"/>
  <c r="G35" i="52"/>
  <c r="F35" i="52"/>
  <c r="E35" i="52"/>
  <c r="D35" i="52"/>
  <c r="C35" i="52"/>
  <c r="B35" i="52"/>
  <c r="K34" i="52"/>
  <c r="J34" i="52"/>
  <c r="I34" i="52"/>
  <c r="H34" i="52"/>
  <c r="G34" i="52"/>
  <c r="F34" i="52"/>
  <c r="E34" i="52"/>
  <c r="D34" i="52"/>
  <c r="C34" i="52"/>
  <c r="B34" i="52"/>
  <c r="K33" i="52"/>
  <c r="J33" i="52"/>
  <c r="I33" i="52"/>
  <c r="H33" i="52"/>
  <c r="G33" i="52"/>
  <c r="F33" i="52"/>
  <c r="E33" i="52"/>
  <c r="D33" i="52"/>
  <c r="C33" i="52"/>
  <c r="B33" i="52"/>
  <c r="K32" i="52"/>
  <c r="J32" i="52"/>
  <c r="I32" i="52"/>
  <c r="H32" i="52"/>
  <c r="G32" i="52"/>
  <c r="F32" i="52"/>
  <c r="E32" i="52"/>
  <c r="D32" i="52"/>
  <c r="C32" i="52"/>
  <c r="B32" i="52"/>
  <c r="K31" i="52"/>
  <c r="J31" i="52"/>
  <c r="I31" i="52"/>
  <c r="H31" i="52"/>
  <c r="G31" i="52"/>
  <c r="F31" i="52"/>
  <c r="E31" i="52"/>
  <c r="D31" i="52"/>
  <c r="C31" i="52"/>
  <c r="B31" i="52"/>
  <c r="K30" i="52"/>
  <c r="J30" i="52"/>
  <c r="I30" i="52"/>
  <c r="H30" i="52"/>
  <c r="G30" i="52"/>
  <c r="F30" i="52"/>
  <c r="E30" i="52"/>
  <c r="D30" i="52"/>
  <c r="C30" i="52"/>
  <c r="B30" i="52"/>
  <c r="K29" i="52"/>
  <c r="J29" i="52"/>
  <c r="I29" i="52"/>
  <c r="H29" i="52"/>
  <c r="G29" i="52"/>
  <c r="F29" i="52"/>
  <c r="E29" i="52"/>
  <c r="D29" i="52"/>
  <c r="C29" i="52"/>
  <c r="B29" i="52"/>
  <c r="K28" i="52"/>
  <c r="J28" i="52"/>
  <c r="I28" i="52"/>
  <c r="H28" i="52"/>
  <c r="G28" i="52"/>
  <c r="F28" i="52"/>
  <c r="E28" i="52"/>
  <c r="D28" i="52"/>
  <c r="C28" i="52"/>
  <c r="B28" i="52"/>
  <c r="K27" i="52"/>
  <c r="J27" i="52"/>
  <c r="I27" i="52"/>
  <c r="H27" i="52"/>
  <c r="G27" i="52"/>
  <c r="F27" i="52"/>
  <c r="E27" i="52"/>
  <c r="D27" i="52"/>
  <c r="C27" i="52"/>
  <c r="B27" i="52"/>
  <c r="K26" i="52"/>
  <c r="J26" i="52"/>
  <c r="I26" i="52"/>
  <c r="H26" i="52"/>
  <c r="G26" i="52"/>
  <c r="F26" i="52"/>
  <c r="E26" i="52"/>
  <c r="D26" i="52"/>
  <c r="C26" i="52"/>
  <c r="B26" i="52"/>
  <c r="K25" i="52"/>
  <c r="J25" i="52"/>
  <c r="I25" i="52"/>
  <c r="H25" i="52"/>
  <c r="G25" i="52"/>
  <c r="F25" i="52"/>
  <c r="E25" i="52"/>
  <c r="D25" i="52"/>
  <c r="C25" i="52"/>
  <c r="B25" i="52"/>
  <c r="K24" i="52"/>
  <c r="J24" i="52"/>
  <c r="I24" i="52"/>
  <c r="H24" i="52"/>
  <c r="G24" i="52"/>
  <c r="F24" i="52"/>
  <c r="E24" i="52"/>
  <c r="D24" i="52"/>
  <c r="C24" i="52"/>
  <c r="B24" i="52"/>
  <c r="K23" i="52"/>
  <c r="J23" i="52"/>
  <c r="I23" i="52"/>
  <c r="H23" i="52"/>
  <c r="G23" i="52"/>
  <c r="F23" i="52"/>
  <c r="E23" i="52"/>
  <c r="D23" i="52"/>
  <c r="C23" i="52"/>
  <c r="B23" i="52"/>
  <c r="K22" i="52"/>
  <c r="J22" i="52"/>
  <c r="I22" i="52"/>
  <c r="H22" i="52"/>
  <c r="G22" i="52"/>
  <c r="F22" i="52"/>
  <c r="E22" i="52"/>
  <c r="D22" i="52"/>
  <c r="C22" i="52"/>
  <c r="B22" i="52"/>
  <c r="K21" i="52"/>
  <c r="J21" i="52"/>
  <c r="I21" i="52"/>
  <c r="H21" i="52"/>
  <c r="G21" i="52"/>
  <c r="F21" i="52"/>
  <c r="E21" i="52"/>
  <c r="D21" i="52"/>
  <c r="C21" i="52"/>
  <c r="B21" i="52"/>
  <c r="K20" i="52"/>
  <c r="J20" i="52"/>
  <c r="I20" i="52"/>
  <c r="H20" i="52"/>
  <c r="G20" i="52"/>
  <c r="F20" i="52"/>
  <c r="E20" i="52"/>
  <c r="D20" i="52"/>
  <c r="C20" i="52"/>
  <c r="B20" i="52"/>
  <c r="K19" i="52"/>
  <c r="J19" i="52"/>
  <c r="I19" i="52"/>
  <c r="H19" i="52"/>
  <c r="G19" i="52"/>
  <c r="F19" i="52"/>
  <c r="E19" i="52"/>
  <c r="D19" i="52"/>
  <c r="C19" i="52"/>
  <c r="B19" i="52"/>
  <c r="K18" i="52"/>
  <c r="J18" i="52"/>
  <c r="I18" i="52"/>
  <c r="H18" i="52"/>
  <c r="G18" i="52"/>
  <c r="F18" i="52"/>
  <c r="E18" i="52"/>
  <c r="D18" i="52"/>
  <c r="C18" i="52"/>
  <c r="B18" i="52"/>
  <c r="K17" i="52"/>
  <c r="J17" i="52"/>
  <c r="I17" i="52"/>
  <c r="H17" i="52"/>
  <c r="G17" i="52"/>
  <c r="F17" i="52"/>
  <c r="E17" i="52"/>
  <c r="D17" i="52"/>
  <c r="C17" i="52"/>
  <c r="B17" i="52"/>
  <c r="K16" i="52"/>
  <c r="J16" i="52"/>
  <c r="I16" i="52"/>
  <c r="H16" i="52"/>
  <c r="G16" i="52"/>
  <c r="F16" i="52"/>
  <c r="E16" i="52"/>
  <c r="D16" i="52"/>
  <c r="C16" i="52"/>
  <c r="B16" i="52"/>
  <c r="K15" i="52"/>
  <c r="J15" i="52"/>
  <c r="I15" i="52"/>
  <c r="H15" i="52"/>
  <c r="G15" i="52"/>
  <c r="F15" i="52"/>
  <c r="E15" i="52"/>
  <c r="D15" i="52"/>
  <c r="C15" i="52"/>
  <c r="B15" i="52"/>
  <c r="K14" i="52"/>
  <c r="J14" i="52"/>
  <c r="I14" i="52"/>
  <c r="H14" i="52"/>
  <c r="G14" i="52"/>
  <c r="F14" i="52"/>
  <c r="E14" i="52"/>
  <c r="D14" i="52"/>
  <c r="C14" i="52"/>
  <c r="B14" i="52"/>
  <c r="K13" i="52"/>
  <c r="J13" i="52"/>
  <c r="I13" i="52"/>
  <c r="H13" i="52"/>
  <c r="G13" i="52"/>
  <c r="F13" i="52"/>
  <c r="E13" i="52"/>
  <c r="D13" i="52"/>
  <c r="C13" i="52"/>
  <c r="B13" i="52"/>
  <c r="K12" i="52"/>
  <c r="J12" i="52"/>
  <c r="I12" i="52"/>
  <c r="H12" i="52"/>
  <c r="G12" i="52"/>
  <c r="F12" i="52"/>
  <c r="E12" i="52"/>
  <c r="D12" i="52"/>
  <c r="C12" i="52"/>
  <c r="B12" i="52"/>
  <c r="K11" i="52"/>
  <c r="J11" i="52"/>
  <c r="I11" i="52"/>
  <c r="H11" i="52"/>
  <c r="G11" i="52"/>
  <c r="F11" i="52"/>
  <c r="E11" i="52"/>
  <c r="D11" i="52"/>
  <c r="C11" i="52"/>
  <c r="B11" i="52"/>
  <c r="K10" i="52"/>
  <c r="J10" i="52"/>
  <c r="I10" i="52"/>
  <c r="H10" i="52"/>
  <c r="G10" i="52"/>
  <c r="F10" i="52"/>
  <c r="E10" i="52"/>
  <c r="D10" i="52"/>
  <c r="C10" i="52"/>
  <c r="B10" i="52"/>
  <c r="K9" i="52"/>
  <c r="J9" i="52"/>
  <c r="I9" i="52"/>
  <c r="H9" i="52"/>
  <c r="G9" i="52"/>
  <c r="F9" i="52"/>
  <c r="E9" i="52"/>
  <c r="D9" i="52"/>
  <c r="C9" i="52"/>
  <c r="B9" i="52"/>
  <c r="K8" i="52"/>
  <c r="J8" i="52"/>
  <c r="I8" i="52"/>
  <c r="H8" i="52"/>
  <c r="G8" i="52"/>
  <c r="F8" i="52"/>
  <c r="E8" i="52"/>
  <c r="D8" i="52"/>
  <c r="C8" i="52"/>
  <c r="B8" i="52"/>
  <c r="K7" i="52"/>
  <c r="J7" i="52"/>
  <c r="I7" i="52"/>
  <c r="H7" i="52"/>
  <c r="G7" i="52"/>
  <c r="F7" i="52"/>
  <c r="E7" i="52"/>
  <c r="D7" i="52"/>
  <c r="C7" i="52"/>
  <c r="B7" i="52"/>
  <c r="K6" i="52"/>
  <c r="J6" i="52"/>
  <c r="I6" i="52"/>
  <c r="H6" i="52"/>
  <c r="G6" i="52"/>
  <c r="F6" i="52"/>
  <c r="E6" i="52"/>
  <c r="D6" i="52"/>
  <c r="C6" i="52"/>
  <c r="B6" i="52"/>
  <c r="K5" i="52"/>
  <c r="J5" i="52"/>
  <c r="I5" i="52"/>
  <c r="H5" i="52"/>
  <c r="G5" i="52"/>
  <c r="F5" i="52"/>
  <c r="E5" i="52"/>
  <c r="D5" i="52"/>
  <c r="C5" i="52"/>
  <c r="B5" i="52"/>
  <c r="K4" i="52"/>
  <c r="J4" i="52"/>
  <c r="I4" i="52"/>
  <c r="H4" i="52"/>
  <c r="G4" i="52"/>
  <c r="F4" i="52"/>
  <c r="E4" i="52"/>
  <c r="D4" i="52"/>
  <c r="C4" i="52"/>
  <c r="B4" i="52"/>
  <c r="K3" i="52"/>
  <c r="J3" i="52"/>
  <c r="I3" i="52"/>
  <c r="H3" i="52"/>
  <c r="G3" i="52"/>
  <c r="F3" i="52"/>
  <c r="E3" i="52"/>
  <c r="D3" i="52"/>
  <c r="C3" i="52"/>
  <c r="B3" i="52"/>
  <c r="C5" i="4"/>
  <c r="D5" i="4"/>
  <c r="E5" i="4"/>
  <c r="F5" i="4"/>
  <c r="C6" i="4"/>
  <c r="D6" i="4"/>
  <c r="E6" i="4"/>
  <c r="F6" i="4"/>
  <c r="C7" i="4"/>
  <c r="D7" i="4"/>
  <c r="E7" i="4"/>
  <c r="F7" i="4"/>
  <c r="C8" i="4"/>
  <c r="D8" i="4"/>
  <c r="E8" i="4"/>
  <c r="C9" i="4"/>
  <c r="D9" i="4"/>
  <c r="E9" i="4"/>
  <c r="C10" i="4"/>
  <c r="D10" i="4"/>
  <c r="E10" i="4"/>
  <c r="C11" i="4"/>
  <c r="D11" i="4"/>
  <c r="E11" i="4"/>
  <c r="F11" i="4"/>
  <c r="C12" i="4"/>
  <c r="D12" i="4"/>
  <c r="E12" i="4"/>
  <c r="C13" i="4"/>
  <c r="D13" i="4"/>
  <c r="E13" i="4"/>
  <c r="F13" i="4"/>
  <c r="D14" i="4"/>
  <c r="D15" i="4"/>
  <c r="F15" i="4"/>
  <c r="D16" i="4"/>
  <c r="F16" i="4"/>
  <c r="D17" i="4"/>
  <c r="F17" i="4"/>
  <c r="F18" i="4"/>
  <c r="E27" i="8"/>
  <c r="E28" i="8"/>
  <c r="E32" i="8"/>
  <c r="E34" i="8"/>
  <c r="E35" i="8"/>
  <c r="E36" i="8"/>
  <c r="E37" i="8"/>
  <c r="E38" i="8"/>
  <c r="E57" i="8"/>
  <c r="E58" i="8"/>
  <c r="E70" i="8"/>
  <c r="E86" i="8"/>
  <c r="J117" i="8"/>
  <c r="E221" i="8"/>
  <c r="E239" i="8"/>
  <c r="E240" i="8"/>
  <c r="E241" i="8"/>
  <c r="E277" i="8"/>
  <c r="E278" i="8"/>
  <c r="E279" i="8"/>
  <c r="E280" i="8"/>
  <c r="E281" i="8"/>
  <c r="E282" i="8"/>
  <c r="E283" i="8"/>
  <c r="E284" i="8"/>
  <c r="E285" i="8"/>
  <c r="E286" i="8"/>
  <c r="B6" i="34"/>
  <c r="B7" i="34"/>
  <c r="F6" i="34"/>
  <c r="I6" i="34"/>
  <c r="F7" i="34"/>
  <c r="F8" i="34"/>
  <c r="F9" i="34"/>
  <c r="F10" i="34"/>
  <c r="F11" i="34"/>
  <c r="F12" i="34"/>
  <c r="F13" i="34"/>
  <c r="F14" i="34"/>
  <c r="F15" i="34"/>
  <c r="F16" i="34"/>
  <c r="F17" i="34"/>
  <c r="F18" i="34"/>
  <c r="F19" i="34"/>
  <c r="F20" i="34"/>
  <c r="F21" i="34"/>
  <c r="F22" i="34"/>
  <c r="F23" i="34"/>
  <c r="F24" i="34"/>
  <c r="F25" i="34"/>
  <c r="F26" i="34"/>
  <c r="F27" i="34"/>
  <c r="F28" i="34"/>
  <c r="F29" i="34"/>
  <c r="F30" i="34"/>
  <c r="F31" i="34"/>
  <c r="F32" i="34"/>
  <c r="F33" i="34"/>
  <c r="F34" i="34"/>
  <c r="F35" i="34"/>
  <c r="F36" i="34"/>
  <c r="F37" i="34"/>
  <c r="F38" i="34"/>
  <c r="F39" i="34"/>
  <c r="F40" i="34"/>
  <c r="F41" i="34"/>
  <c r="F42" i="34"/>
  <c r="F43" i="34"/>
  <c r="F44" i="34"/>
  <c r="F45" i="34"/>
  <c r="F46" i="34"/>
  <c r="F47" i="34"/>
  <c r="F48" i="34"/>
  <c r="F49" i="34"/>
  <c r="F50" i="34"/>
  <c r="F51" i="34"/>
  <c r="F52" i="34"/>
  <c r="F53" i="34"/>
  <c r="F54" i="34"/>
  <c r="F55" i="34"/>
  <c r="F56" i="34"/>
  <c r="F57" i="34"/>
  <c r="C8" i="43"/>
  <c r="C9" i="43"/>
  <c r="J9" i="43"/>
  <c r="J10" i="43" s="1"/>
  <c r="J11" i="43" s="1"/>
  <c r="J12" i="43" s="1"/>
  <c r="S9" i="43"/>
  <c r="U9" i="43"/>
  <c r="C10" i="43"/>
  <c r="S10" i="43"/>
  <c r="U10" i="43"/>
  <c r="C11" i="43"/>
  <c r="S11" i="43"/>
  <c r="U11" i="43"/>
  <c r="C12" i="43"/>
  <c r="S12" i="43"/>
  <c r="U12" i="43"/>
  <c r="C13" i="43"/>
  <c r="U13" i="43"/>
  <c r="C14" i="43"/>
  <c r="J14" i="43"/>
  <c r="J15" i="43"/>
  <c r="J16" i="43" s="1"/>
  <c r="J17" i="43" s="1"/>
  <c r="U14" i="43"/>
  <c r="C15" i="43"/>
  <c r="C16" i="43"/>
  <c r="C17" i="43"/>
  <c r="C18" i="43"/>
  <c r="C19" i="43"/>
  <c r="J19" i="43"/>
  <c r="C20" i="43"/>
  <c r="J20" i="43"/>
  <c r="C21" i="43"/>
  <c r="J21" i="43"/>
  <c r="B3" i="50"/>
  <c r="C3" i="50"/>
  <c r="D3" i="50"/>
  <c r="E3" i="50"/>
  <c r="F3" i="50"/>
  <c r="G3" i="50"/>
  <c r="H3" i="50"/>
  <c r="I3" i="50"/>
  <c r="J3" i="50"/>
  <c r="K3" i="50"/>
  <c r="B4" i="50"/>
  <c r="C4" i="50"/>
  <c r="D4" i="50"/>
  <c r="E4" i="50"/>
  <c r="F4" i="50"/>
  <c r="G4" i="50"/>
  <c r="H4" i="50"/>
  <c r="I4" i="50"/>
  <c r="J4" i="50"/>
  <c r="K4" i="50"/>
  <c r="B5" i="50"/>
  <c r="C5" i="50"/>
  <c r="D5" i="50"/>
  <c r="E5" i="50"/>
  <c r="F5" i="50"/>
  <c r="G5" i="50"/>
  <c r="H5" i="50"/>
  <c r="I5" i="50"/>
  <c r="J5" i="50"/>
  <c r="K5" i="50"/>
  <c r="B6" i="50"/>
  <c r="C6" i="50"/>
  <c r="D6" i="50"/>
  <c r="E6" i="50"/>
  <c r="F6" i="50"/>
  <c r="G6" i="50"/>
  <c r="H6" i="50"/>
  <c r="I6" i="50"/>
  <c r="J6" i="50"/>
  <c r="K6" i="50"/>
  <c r="B7" i="50"/>
  <c r="C7" i="50"/>
  <c r="D7" i="50"/>
  <c r="E7" i="50"/>
  <c r="F7" i="50"/>
  <c r="G7" i="50"/>
  <c r="H7" i="50"/>
  <c r="I7" i="50"/>
  <c r="J7" i="50"/>
  <c r="K7" i="50"/>
  <c r="B8" i="50"/>
  <c r="C8" i="50"/>
  <c r="D8" i="50"/>
  <c r="E8" i="50"/>
  <c r="F8" i="50"/>
  <c r="G8" i="50"/>
  <c r="H8" i="50"/>
  <c r="I8" i="50"/>
  <c r="J8" i="50"/>
  <c r="K8" i="50"/>
  <c r="B9" i="50"/>
  <c r="C9" i="50"/>
  <c r="D9" i="50"/>
  <c r="E9" i="50"/>
  <c r="F9" i="50"/>
  <c r="G9" i="50"/>
  <c r="H9" i="50"/>
  <c r="I9" i="50"/>
  <c r="J9" i="50"/>
  <c r="K9" i="50"/>
  <c r="B10" i="50"/>
  <c r="C10" i="50"/>
  <c r="D10" i="50"/>
  <c r="E10" i="50"/>
  <c r="F10" i="50"/>
  <c r="G10" i="50"/>
  <c r="H10" i="50"/>
  <c r="I10" i="50"/>
  <c r="J10" i="50"/>
  <c r="K10" i="50"/>
  <c r="B11" i="50"/>
  <c r="C11" i="50"/>
  <c r="D11" i="50"/>
  <c r="E11" i="50"/>
  <c r="F11" i="50"/>
  <c r="G11" i="50"/>
  <c r="H11" i="50"/>
  <c r="I11" i="50"/>
  <c r="J11" i="50"/>
  <c r="K11" i="50"/>
  <c r="B12" i="50"/>
  <c r="C12" i="50"/>
  <c r="D12" i="50"/>
  <c r="E12" i="50"/>
  <c r="F12" i="50"/>
  <c r="G12" i="50"/>
  <c r="H12" i="50"/>
  <c r="I12" i="50"/>
  <c r="J12" i="50"/>
  <c r="K12" i="50"/>
  <c r="B13" i="50"/>
  <c r="C13" i="50"/>
  <c r="D13" i="50"/>
  <c r="E13" i="50"/>
  <c r="F13" i="50"/>
  <c r="G13" i="50"/>
  <c r="H13" i="50"/>
  <c r="I13" i="50"/>
  <c r="J13" i="50"/>
  <c r="K13" i="50"/>
  <c r="B14" i="50"/>
  <c r="C14" i="50"/>
  <c r="D14" i="50"/>
  <c r="E14" i="50"/>
  <c r="F14" i="50"/>
  <c r="G14" i="50"/>
  <c r="H14" i="50"/>
  <c r="I14" i="50"/>
  <c r="J14" i="50"/>
  <c r="K14" i="50"/>
  <c r="B15" i="50"/>
  <c r="C15" i="50"/>
  <c r="D15" i="50"/>
  <c r="E15" i="50"/>
  <c r="F15" i="50"/>
  <c r="G15" i="50"/>
  <c r="H15" i="50"/>
  <c r="I15" i="50"/>
  <c r="J15" i="50"/>
  <c r="K15" i="50"/>
  <c r="B16" i="50"/>
  <c r="C16" i="50"/>
  <c r="D16" i="50"/>
  <c r="E16" i="50"/>
  <c r="F16" i="50"/>
  <c r="G16" i="50"/>
  <c r="H16" i="50"/>
  <c r="I16" i="50"/>
  <c r="J16" i="50"/>
  <c r="K16" i="50"/>
  <c r="B17" i="50"/>
  <c r="C17" i="50"/>
  <c r="D17" i="50"/>
  <c r="E17" i="50"/>
  <c r="F17" i="50"/>
  <c r="G17" i="50"/>
  <c r="H17" i="50"/>
  <c r="I17" i="50"/>
  <c r="J17" i="50"/>
  <c r="K17" i="50"/>
  <c r="B18" i="50"/>
  <c r="C18" i="50"/>
  <c r="D18" i="50"/>
  <c r="E18" i="50"/>
  <c r="F18" i="50"/>
  <c r="G18" i="50"/>
  <c r="H18" i="50"/>
  <c r="I18" i="50"/>
  <c r="J18" i="50"/>
  <c r="K18" i="50"/>
  <c r="B19" i="50"/>
  <c r="C19" i="50"/>
  <c r="D19" i="50"/>
  <c r="E19" i="50"/>
  <c r="F19" i="50"/>
  <c r="G19" i="50"/>
  <c r="H19" i="50"/>
  <c r="I19" i="50"/>
  <c r="J19" i="50"/>
  <c r="K19" i="50"/>
  <c r="B20" i="50"/>
  <c r="C20" i="50"/>
  <c r="D20" i="50"/>
  <c r="E20" i="50"/>
  <c r="F20" i="50"/>
  <c r="G20" i="50"/>
  <c r="H20" i="50"/>
  <c r="I20" i="50"/>
  <c r="J20" i="50"/>
  <c r="K20" i="50"/>
  <c r="B21" i="50"/>
  <c r="C21" i="50"/>
  <c r="D21" i="50"/>
  <c r="E21" i="50"/>
  <c r="F21" i="50"/>
  <c r="G21" i="50"/>
  <c r="H21" i="50"/>
  <c r="I21" i="50"/>
  <c r="J21" i="50"/>
  <c r="K21" i="50"/>
  <c r="B22" i="50"/>
  <c r="C22" i="50"/>
  <c r="D22" i="50"/>
  <c r="E22" i="50"/>
  <c r="F22" i="50"/>
  <c r="G22" i="50"/>
  <c r="H22" i="50"/>
  <c r="I22" i="50"/>
  <c r="J22" i="50"/>
  <c r="K22" i="50"/>
  <c r="B23" i="50"/>
  <c r="C23" i="50"/>
  <c r="D23" i="50"/>
  <c r="E23" i="50"/>
  <c r="F23" i="50"/>
  <c r="G23" i="50"/>
  <c r="H23" i="50"/>
  <c r="I23" i="50"/>
  <c r="J23" i="50"/>
  <c r="K23" i="50"/>
  <c r="B24" i="50"/>
  <c r="C24" i="50"/>
  <c r="D24" i="50"/>
  <c r="E24" i="50"/>
  <c r="F24" i="50"/>
  <c r="G24" i="50"/>
  <c r="H24" i="50"/>
  <c r="I24" i="50"/>
  <c r="J24" i="50"/>
  <c r="K24" i="50"/>
  <c r="B25" i="50"/>
  <c r="C25" i="50"/>
  <c r="D25" i="50"/>
  <c r="E25" i="50"/>
  <c r="F25" i="50"/>
  <c r="G25" i="50"/>
  <c r="H25" i="50"/>
  <c r="I25" i="50"/>
  <c r="J25" i="50"/>
  <c r="K25" i="50"/>
  <c r="B26" i="50"/>
  <c r="C26" i="50"/>
  <c r="D26" i="50"/>
  <c r="E26" i="50"/>
  <c r="F26" i="50"/>
  <c r="G26" i="50"/>
  <c r="H26" i="50"/>
  <c r="I26" i="50"/>
  <c r="J26" i="50"/>
  <c r="K26" i="50"/>
  <c r="B27" i="50"/>
  <c r="C27" i="50"/>
  <c r="D27" i="50"/>
  <c r="E27" i="50"/>
  <c r="F27" i="50"/>
  <c r="G27" i="50"/>
  <c r="H27" i="50"/>
  <c r="I27" i="50"/>
  <c r="J27" i="50"/>
  <c r="K27" i="50"/>
  <c r="B28" i="50"/>
  <c r="C28" i="50"/>
  <c r="D28" i="50"/>
  <c r="E28" i="50"/>
  <c r="F28" i="50"/>
  <c r="G28" i="50"/>
  <c r="H28" i="50"/>
  <c r="I28" i="50"/>
  <c r="J28" i="50"/>
  <c r="K28" i="50"/>
  <c r="B29" i="50"/>
  <c r="C29" i="50"/>
  <c r="D29" i="50"/>
  <c r="E29" i="50"/>
  <c r="F29" i="50"/>
  <c r="G29" i="50"/>
  <c r="H29" i="50"/>
  <c r="I29" i="50"/>
  <c r="J29" i="50"/>
  <c r="K29" i="50"/>
  <c r="B30" i="50"/>
  <c r="C30" i="50"/>
  <c r="D30" i="50"/>
  <c r="E30" i="50"/>
  <c r="F30" i="50"/>
  <c r="G30" i="50"/>
  <c r="H30" i="50"/>
  <c r="I30" i="50"/>
  <c r="J30" i="50"/>
  <c r="K30" i="50"/>
  <c r="B31" i="50"/>
  <c r="C31" i="50"/>
  <c r="D31" i="50"/>
  <c r="E31" i="50"/>
  <c r="F31" i="50"/>
  <c r="G31" i="50"/>
  <c r="H31" i="50"/>
  <c r="I31" i="50"/>
  <c r="J31" i="50"/>
  <c r="K31" i="50"/>
  <c r="B32" i="50"/>
  <c r="C32" i="50"/>
  <c r="D32" i="50"/>
  <c r="E32" i="50"/>
  <c r="F32" i="50"/>
  <c r="G32" i="50"/>
  <c r="H32" i="50"/>
  <c r="I32" i="50"/>
  <c r="J32" i="50"/>
  <c r="K32" i="50"/>
  <c r="B33" i="50"/>
  <c r="C33" i="50"/>
  <c r="D33" i="50"/>
  <c r="E33" i="50"/>
  <c r="F33" i="50"/>
  <c r="G33" i="50"/>
  <c r="H33" i="50"/>
  <c r="I33" i="50"/>
  <c r="J33" i="50"/>
  <c r="K33" i="50"/>
  <c r="B34" i="50"/>
  <c r="C34" i="50"/>
  <c r="D34" i="50"/>
  <c r="E34" i="50"/>
  <c r="F34" i="50"/>
  <c r="G34" i="50"/>
  <c r="H34" i="50"/>
  <c r="I34" i="50"/>
  <c r="J34" i="50"/>
  <c r="K34" i="50"/>
  <c r="B35" i="50"/>
  <c r="C35" i="50"/>
  <c r="D35" i="50"/>
  <c r="E35" i="50"/>
  <c r="F35" i="50"/>
  <c r="G35" i="50"/>
  <c r="H35" i="50"/>
  <c r="I35" i="50"/>
  <c r="J35" i="50"/>
  <c r="K35" i="50"/>
  <c r="B36" i="50"/>
  <c r="C36" i="50"/>
  <c r="D36" i="50"/>
  <c r="E36" i="50"/>
  <c r="F36" i="50"/>
  <c r="G36" i="50"/>
  <c r="H36" i="50"/>
  <c r="I36" i="50"/>
  <c r="J36" i="50"/>
  <c r="K36" i="50"/>
  <c r="B37" i="50"/>
  <c r="C37" i="50"/>
  <c r="D37" i="50"/>
  <c r="E37" i="50"/>
  <c r="F37" i="50"/>
  <c r="G37" i="50"/>
  <c r="H37" i="50"/>
  <c r="I37" i="50"/>
  <c r="J37" i="50"/>
  <c r="K37" i="50"/>
  <c r="B38" i="50"/>
  <c r="C38" i="50"/>
  <c r="D38" i="50"/>
  <c r="E38" i="50"/>
  <c r="F38" i="50"/>
  <c r="G38" i="50"/>
  <c r="H38" i="50"/>
  <c r="I38" i="50"/>
  <c r="J38" i="50"/>
  <c r="K38" i="50"/>
  <c r="B39" i="50"/>
  <c r="C39" i="50"/>
  <c r="D39" i="50"/>
  <c r="E39" i="50"/>
  <c r="F39" i="50"/>
  <c r="G39" i="50"/>
  <c r="H39" i="50"/>
  <c r="I39" i="50"/>
  <c r="J39" i="50"/>
  <c r="K39" i="50"/>
  <c r="B40" i="50"/>
  <c r="C40" i="50"/>
  <c r="D40" i="50"/>
  <c r="E40" i="50"/>
  <c r="F40" i="50"/>
  <c r="G40" i="50"/>
  <c r="H40" i="50"/>
  <c r="I40" i="50"/>
  <c r="J40" i="50"/>
  <c r="K40" i="50"/>
  <c r="B41" i="50"/>
  <c r="C41" i="50"/>
  <c r="D41" i="50"/>
  <c r="E41" i="50"/>
  <c r="F41" i="50"/>
  <c r="G41" i="50"/>
  <c r="H41" i="50"/>
  <c r="I41" i="50"/>
  <c r="J41" i="50"/>
  <c r="K41" i="50"/>
  <c r="B42" i="50"/>
  <c r="C42" i="50"/>
  <c r="D42" i="50"/>
  <c r="E42" i="50"/>
  <c r="F42" i="50"/>
  <c r="G42" i="50"/>
  <c r="H42" i="50"/>
  <c r="I42" i="50"/>
  <c r="J42" i="50"/>
  <c r="K42" i="50"/>
  <c r="B43" i="50"/>
  <c r="C43" i="50"/>
  <c r="D43" i="50"/>
  <c r="E43" i="50"/>
  <c r="F43" i="50"/>
  <c r="G43" i="50"/>
  <c r="H43" i="50"/>
  <c r="I43" i="50"/>
  <c r="J43" i="50"/>
  <c r="K43" i="50"/>
  <c r="B44" i="50"/>
  <c r="C44" i="50"/>
  <c r="D44" i="50"/>
  <c r="E44" i="50"/>
  <c r="F44" i="50"/>
  <c r="G44" i="50"/>
  <c r="H44" i="50"/>
  <c r="I44" i="50"/>
  <c r="J44" i="50"/>
  <c r="K44" i="50"/>
  <c r="B45" i="50"/>
  <c r="C45" i="50"/>
  <c r="D45" i="50"/>
  <c r="E45" i="50"/>
  <c r="F45" i="50"/>
  <c r="G45" i="50"/>
  <c r="H45" i="50"/>
  <c r="I45" i="50"/>
  <c r="J45" i="50"/>
  <c r="K45" i="50"/>
  <c r="B46" i="50"/>
  <c r="C46" i="50"/>
  <c r="D46" i="50"/>
  <c r="E46" i="50"/>
  <c r="F46" i="50"/>
  <c r="G46" i="50"/>
  <c r="H46" i="50"/>
  <c r="I46" i="50"/>
  <c r="J46" i="50"/>
  <c r="K46" i="50"/>
  <c r="B47" i="50"/>
  <c r="C47" i="50"/>
  <c r="D47" i="50"/>
  <c r="E47" i="50"/>
  <c r="F47" i="50"/>
  <c r="G47" i="50"/>
  <c r="H47" i="50"/>
  <c r="I47" i="50"/>
  <c r="J47" i="50"/>
  <c r="K47" i="50"/>
  <c r="B48" i="50"/>
  <c r="C48" i="50"/>
  <c r="D48" i="50"/>
  <c r="E48" i="50"/>
  <c r="F48" i="50"/>
  <c r="G48" i="50"/>
  <c r="H48" i="50"/>
  <c r="I48" i="50"/>
  <c r="J48" i="50"/>
  <c r="K48" i="50"/>
  <c r="B49" i="50"/>
  <c r="C49" i="50"/>
  <c r="D49" i="50"/>
  <c r="E49" i="50"/>
  <c r="F49" i="50"/>
  <c r="G49" i="50"/>
  <c r="H49" i="50"/>
  <c r="I49" i="50"/>
  <c r="J49" i="50"/>
  <c r="K49" i="50"/>
  <c r="B50" i="50"/>
  <c r="C50" i="50"/>
  <c r="D50" i="50"/>
  <c r="E50" i="50"/>
  <c r="F50" i="50"/>
  <c r="G50" i="50"/>
  <c r="H50" i="50"/>
  <c r="I50" i="50"/>
  <c r="J50" i="50"/>
  <c r="K50" i="50"/>
  <c r="B51" i="50"/>
  <c r="C51" i="50"/>
  <c r="D51" i="50"/>
  <c r="E51" i="50"/>
  <c r="F51" i="50"/>
  <c r="G51" i="50"/>
  <c r="H51" i="50"/>
  <c r="I51" i="50"/>
  <c r="J51" i="50"/>
  <c r="K51" i="50"/>
  <c r="B52" i="50"/>
  <c r="C52" i="50"/>
  <c r="D52" i="50"/>
  <c r="E52" i="50"/>
  <c r="F52" i="50"/>
  <c r="G52" i="50"/>
  <c r="H52" i="50"/>
  <c r="I52" i="50"/>
  <c r="J52" i="50"/>
  <c r="K52" i="50"/>
  <c r="B53" i="50"/>
  <c r="C53" i="50"/>
  <c r="D53" i="50"/>
  <c r="E53" i="50"/>
  <c r="F53" i="50"/>
  <c r="G53" i="50"/>
  <c r="H53" i="50"/>
  <c r="I53" i="50"/>
  <c r="J53" i="50"/>
  <c r="K53" i="50"/>
  <c r="B54" i="50"/>
  <c r="C54" i="50"/>
  <c r="D54" i="50"/>
  <c r="E54" i="50"/>
  <c r="F54" i="50"/>
  <c r="G54" i="50"/>
  <c r="H54" i="50"/>
  <c r="I54" i="50"/>
  <c r="J54" i="50"/>
  <c r="K54" i="50"/>
  <c r="B55" i="50"/>
  <c r="C55" i="50"/>
  <c r="D55" i="50"/>
  <c r="E55" i="50"/>
  <c r="F55" i="50"/>
  <c r="G55" i="50"/>
  <c r="H55" i="50"/>
  <c r="I55" i="50"/>
  <c r="J55" i="50"/>
  <c r="K55" i="50"/>
  <c r="B56" i="50"/>
  <c r="C56" i="50"/>
  <c r="D56" i="50"/>
  <c r="E56" i="50"/>
  <c r="F56" i="50"/>
  <c r="G56" i="50"/>
  <c r="H56" i="50"/>
  <c r="I56" i="50"/>
  <c r="J56" i="50"/>
  <c r="K56" i="50"/>
  <c r="B57" i="50"/>
  <c r="C57" i="50"/>
  <c r="D57" i="50"/>
  <c r="E57" i="50"/>
  <c r="F57" i="50"/>
  <c r="G57" i="50"/>
  <c r="H57" i="50"/>
  <c r="I57" i="50"/>
  <c r="J57" i="50"/>
  <c r="K57" i="50"/>
  <c r="B58" i="50"/>
  <c r="C58" i="50"/>
  <c r="D58" i="50"/>
  <c r="E58" i="50"/>
  <c r="F58" i="50"/>
  <c r="G58" i="50"/>
  <c r="H58" i="50"/>
  <c r="I58" i="50"/>
  <c r="J58" i="50"/>
  <c r="K58" i="50"/>
  <c r="B59" i="50"/>
  <c r="C59" i="50"/>
  <c r="D59" i="50"/>
  <c r="E59" i="50"/>
  <c r="F59" i="50"/>
  <c r="G59" i="50"/>
  <c r="H59" i="50"/>
  <c r="I59" i="50"/>
  <c r="J59" i="50"/>
  <c r="K59" i="50"/>
  <c r="B60" i="50"/>
  <c r="C60" i="50"/>
  <c r="D60" i="50"/>
  <c r="E60" i="50"/>
  <c r="F60" i="50"/>
  <c r="G60" i="50"/>
  <c r="H60" i="50"/>
  <c r="I60" i="50"/>
  <c r="J60" i="50"/>
  <c r="K60" i="50"/>
  <c r="B61" i="50"/>
  <c r="C61" i="50"/>
  <c r="D61" i="50"/>
  <c r="E61" i="50"/>
  <c r="F61" i="50"/>
  <c r="G61" i="50"/>
  <c r="H61" i="50"/>
  <c r="I61" i="50"/>
  <c r="J61" i="50"/>
  <c r="K61" i="50"/>
  <c r="B62" i="50"/>
  <c r="C62" i="50"/>
  <c r="D62" i="50"/>
  <c r="E62" i="50"/>
  <c r="F62" i="50"/>
  <c r="G62" i="50"/>
  <c r="H62" i="50"/>
  <c r="I62" i="50"/>
  <c r="J62" i="50"/>
  <c r="K62" i="50"/>
  <c r="B63" i="50"/>
  <c r="C63" i="50"/>
  <c r="D63" i="50"/>
  <c r="E63" i="50"/>
  <c r="F63" i="50"/>
  <c r="G63" i="50"/>
  <c r="H63" i="50"/>
  <c r="I63" i="50"/>
  <c r="J63" i="50"/>
  <c r="K63" i="50"/>
  <c r="B64" i="50"/>
  <c r="C64" i="50"/>
  <c r="D64" i="50"/>
  <c r="E64" i="50"/>
  <c r="F64" i="50"/>
  <c r="G64" i="50"/>
  <c r="H64" i="50"/>
  <c r="I64" i="50"/>
  <c r="J64" i="50"/>
  <c r="K64" i="50"/>
  <c r="B65" i="50"/>
  <c r="C65" i="50"/>
  <c r="D65" i="50"/>
  <c r="E65" i="50"/>
  <c r="F65" i="50"/>
  <c r="G65" i="50"/>
  <c r="H65" i="50"/>
  <c r="I65" i="50"/>
  <c r="J65" i="50"/>
  <c r="K65" i="50"/>
  <c r="B66" i="50"/>
  <c r="C66" i="50"/>
  <c r="D66" i="50"/>
  <c r="E66" i="50"/>
  <c r="F66" i="50"/>
  <c r="G66" i="50"/>
  <c r="H66" i="50"/>
  <c r="I66" i="50"/>
  <c r="J66" i="50"/>
  <c r="K66" i="50"/>
  <c r="B67" i="50"/>
  <c r="C67" i="50"/>
  <c r="D67" i="50"/>
  <c r="E67" i="50"/>
  <c r="F67" i="50"/>
  <c r="G67" i="50"/>
  <c r="H67" i="50"/>
  <c r="I67" i="50"/>
  <c r="J67" i="50"/>
  <c r="K67" i="50"/>
  <c r="B68" i="50"/>
  <c r="C68" i="50"/>
  <c r="D68" i="50"/>
  <c r="E68" i="50"/>
  <c r="F68" i="50"/>
  <c r="G68" i="50"/>
  <c r="H68" i="50"/>
  <c r="I68" i="50"/>
  <c r="J68" i="50"/>
  <c r="K68" i="50"/>
  <c r="B69" i="50"/>
  <c r="C69" i="50"/>
  <c r="D69" i="50"/>
  <c r="E69" i="50"/>
  <c r="F69" i="50"/>
  <c r="G69" i="50"/>
  <c r="H69" i="50"/>
  <c r="I69" i="50"/>
  <c r="J69" i="50"/>
  <c r="K69" i="50"/>
  <c r="B70" i="50"/>
  <c r="C70" i="50"/>
  <c r="D70" i="50"/>
  <c r="E70" i="50"/>
  <c r="F70" i="50"/>
  <c r="G70" i="50"/>
  <c r="H70" i="50"/>
  <c r="I70" i="50"/>
  <c r="J70" i="50"/>
  <c r="K70" i="50"/>
  <c r="B71" i="50"/>
  <c r="C71" i="50"/>
  <c r="D71" i="50"/>
  <c r="E71" i="50"/>
  <c r="F71" i="50"/>
  <c r="G71" i="50"/>
  <c r="H71" i="50"/>
  <c r="I71" i="50"/>
  <c r="J71" i="50"/>
  <c r="K71" i="50"/>
  <c r="B72" i="50"/>
  <c r="C72" i="50"/>
  <c r="D72" i="50"/>
  <c r="E72" i="50"/>
  <c r="F72" i="50"/>
  <c r="G72" i="50"/>
  <c r="H72" i="50"/>
  <c r="I72" i="50"/>
  <c r="J72" i="50"/>
  <c r="K72" i="50"/>
  <c r="B73" i="50"/>
  <c r="C73" i="50"/>
  <c r="D73" i="50"/>
  <c r="E73" i="50"/>
  <c r="F73" i="50"/>
  <c r="G73" i="50"/>
  <c r="H73" i="50"/>
  <c r="I73" i="50"/>
  <c r="J73" i="50"/>
  <c r="K73" i="50"/>
  <c r="B74" i="50"/>
  <c r="C74" i="50"/>
  <c r="D74" i="50"/>
  <c r="E74" i="50"/>
  <c r="F74" i="50"/>
  <c r="G74" i="50"/>
  <c r="H74" i="50"/>
  <c r="I74" i="50"/>
  <c r="J74" i="50"/>
  <c r="K74" i="50"/>
  <c r="B75" i="50"/>
  <c r="C75" i="50"/>
  <c r="D75" i="50"/>
  <c r="E75" i="50"/>
  <c r="F75" i="50"/>
  <c r="G75" i="50"/>
  <c r="H75" i="50"/>
  <c r="I75" i="50"/>
  <c r="J75" i="50"/>
  <c r="K75" i="50"/>
  <c r="B76" i="50"/>
  <c r="C76" i="50"/>
  <c r="D76" i="50"/>
  <c r="E76" i="50"/>
  <c r="F76" i="50"/>
  <c r="G76" i="50"/>
  <c r="H76" i="50"/>
  <c r="I76" i="50"/>
  <c r="J76" i="50"/>
  <c r="K76" i="50"/>
  <c r="B77" i="50"/>
  <c r="C77" i="50"/>
  <c r="D77" i="50"/>
  <c r="E77" i="50"/>
  <c r="F77" i="50"/>
  <c r="G77" i="50"/>
  <c r="H77" i="50"/>
  <c r="I77" i="50"/>
  <c r="J77" i="50"/>
  <c r="K77" i="50"/>
  <c r="B78" i="50"/>
  <c r="C78" i="50"/>
  <c r="D78" i="50"/>
  <c r="E78" i="50"/>
  <c r="F78" i="50"/>
  <c r="G78" i="50"/>
  <c r="H78" i="50"/>
  <c r="I78" i="50"/>
  <c r="J78" i="50"/>
  <c r="K78" i="50"/>
  <c r="B79" i="50"/>
  <c r="C79" i="50"/>
  <c r="D79" i="50"/>
  <c r="E79" i="50"/>
  <c r="F79" i="50"/>
  <c r="G79" i="50"/>
  <c r="H79" i="50"/>
  <c r="I79" i="50"/>
  <c r="J79" i="50"/>
  <c r="K79" i="50"/>
  <c r="B80" i="50"/>
  <c r="C80" i="50"/>
  <c r="D80" i="50"/>
  <c r="E80" i="50"/>
  <c r="F80" i="50"/>
  <c r="G80" i="50"/>
  <c r="H80" i="50"/>
  <c r="I80" i="50"/>
  <c r="J80" i="50"/>
  <c r="K80" i="50"/>
  <c r="B81" i="50"/>
  <c r="C81" i="50"/>
  <c r="D81" i="50"/>
  <c r="E81" i="50"/>
  <c r="F81" i="50"/>
  <c r="G81" i="50"/>
  <c r="H81" i="50"/>
  <c r="I81" i="50"/>
  <c r="J81" i="50"/>
  <c r="K81" i="50"/>
  <c r="B82" i="50"/>
  <c r="C82" i="50"/>
  <c r="D82" i="50"/>
  <c r="E82" i="50"/>
  <c r="F82" i="50"/>
  <c r="G82" i="50"/>
  <c r="H82" i="50"/>
  <c r="I82" i="50"/>
  <c r="J82" i="50"/>
  <c r="K82" i="50"/>
  <c r="B83" i="50"/>
  <c r="C83" i="50"/>
  <c r="D83" i="50"/>
  <c r="E83" i="50"/>
  <c r="F83" i="50"/>
  <c r="G83" i="50"/>
  <c r="H83" i="50"/>
  <c r="I83" i="50"/>
  <c r="J83" i="50"/>
  <c r="K83" i="50"/>
  <c r="B84" i="50"/>
  <c r="C84" i="50"/>
  <c r="D84" i="50"/>
  <c r="E84" i="50"/>
  <c r="F84" i="50"/>
  <c r="G84" i="50"/>
  <c r="H84" i="50"/>
  <c r="I84" i="50"/>
  <c r="J84" i="50"/>
  <c r="K84" i="50"/>
  <c r="B85" i="50"/>
  <c r="C85" i="50"/>
  <c r="D85" i="50"/>
  <c r="E85" i="50"/>
  <c r="F85" i="50"/>
  <c r="G85" i="50"/>
  <c r="H85" i="50"/>
  <c r="I85" i="50"/>
  <c r="J85" i="50"/>
  <c r="K85" i="50"/>
  <c r="B86" i="50"/>
  <c r="C86" i="50"/>
  <c r="D86" i="50"/>
  <c r="E86" i="50"/>
  <c r="F86" i="50"/>
  <c r="G86" i="50"/>
  <c r="H86" i="50"/>
  <c r="I86" i="50"/>
  <c r="J86" i="50"/>
  <c r="K86" i="50"/>
  <c r="B87" i="50"/>
  <c r="C87" i="50"/>
  <c r="D87" i="50"/>
  <c r="E87" i="50"/>
  <c r="F87" i="50"/>
  <c r="G87" i="50"/>
  <c r="H87" i="50"/>
  <c r="I87" i="50"/>
  <c r="J87" i="50"/>
  <c r="K87" i="50"/>
  <c r="B88" i="50"/>
  <c r="C88" i="50"/>
  <c r="D88" i="50"/>
  <c r="E88" i="50"/>
  <c r="F88" i="50"/>
  <c r="G88" i="50"/>
  <c r="H88" i="50"/>
  <c r="I88" i="50"/>
  <c r="J88" i="50"/>
  <c r="K88" i="50"/>
  <c r="B89" i="50"/>
  <c r="C89" i="50"/>
  <c r="D89" i="50"/>
  <c r="E89" i="50"/>
  <c r="F89" i="50"/>
  <c r="G89" i="50"/>
  <c r="H89" i="50"/>
  <c r="I89" i="50"/>
  <c r="J89" i="50"/>
  <c r="K89" i="50"/>
  <c r="B90" i="50"/>
  <c r="C90" i="50"/>
  <c r="D90" i="50"/>
  <c r="E90" i="50"/>
  <c r="F90" i="50"/>
  <c r="G90" i="50"/>
  <c r="H90" i="50"/>
  <c r="I90" i="50"/>
  <c r="J90" i="50"/>
  <c r="K90" i="50"/>
  <c r="B91" i="50"/>
  <c r="C91" i="50"/>
  <c r="D91" i="50"/>
  <c r="E91" i="50"/>
  <c r="F91" i="50"/>
  <c r="G91" i="50"/>
  <c r="H91" i="50"/>
  <c r="I91" i="50"/>
  <c r="J91" i="50"/>
  <c r="K91" i="50"/>
  <c r="B92" i="50"/>
  <c r="C92" i="50"/>
  <c r="D92" i="50"/>
  <c r="E92" i="50"/>
  <c r="F92" i="50"/>
  <c r="G92" i="50"/>
  <c r="H92" i="50"/>
  <c r="I92" i="50"/>
  <c r="J92" i="50"/>
  <c r="K92" i="50"/>
  <c r="B93" i="50"/>
  <c r="C93" i="50"/>
  <c r="D93" i="50"/>
  <c r="E93" i="50"/>
  <c r="F93" i="50"/>
  <c r="G93" i="50"/>
  <c r="H93" i="50"/>
  <c r="I93" i="50"/>
  <c r="J93" i="50"/>
  <c r="K93" i="50"/>
  <c r="B94" i="50"/>
  <c r="C94" i="50"/>
  <c r="D94" i="50"/>
  <c r="E94" i="50"/>
  <c r="F94" i="50"/>
  <c r="G94" i="50"/>
  <c r="H94" i="50"/>
  <c r="I94" i="50"/>
  <c r="J94" i="50"/>
  <c r="K94" i="50"/>
  <c r="B95" i="50"/>
  <c r="C95" i="50"/>
  <c r="D95" i="50"/>
  <c r="E95" i="50"/>
  <c r="F95" i="50"/>
  <c r="G95" i="50"/>
  <c r="H95" i="50"/>
  <c r="I95" i="50"/>
  <c r="J95" i="50"/>
  <c r="K95" i="50"/>
  <c r="B96" i="50"/>
  <c r="C96" i="50"/>
  <c r="D96" i="50"/>
  <c r="E96" i="50"/>
  <c r="F96" i="50"/>
  <c r="G96" i="50"/>
  <c r="H96" i="50"/>
  <c r="I96" i="50"/>
  <c r="J96" i="50"/>
  <c r="K96" i="50"/>
  <c r="B97" i="50"/>
  <c r="C97" i="50"/>
  <c r="D97" i="50"/>
  <c r="E97" i="50"/>
  <c r="F97" i="50"/>
  <c r="G97" i="50"/>
  <c r="H97" i="50"/>
  <c r="I97" i="50"/>
  <c r="J97" i="50"/>
  <c r="K97" i="50"/>
  <c r="B98" i="50"/>
  <c r="C98" i="50"/>
  <c r="D98" i="50"/>
  <c r="E98" i="50"/>
  <c r="F98" i="50"/>
  <c r="G98" i="50"/>
  <c r="H98" i="50"/>
  <c r="I98" i="50"/>
  <c r="J98" i="50"/>
  <c r="K98" i="50"/>
  <c r="B99" i="50"/>
  <c r="C99" i="50"/>
  <c r="D99" i="50"/>
  <c r="E99" i="50"/>
  <c r="F99" i="50"/>
  <c r="G99" i="50"/>
  <c r="H99" i="50"/>
  <c r="I99" i="50"/>
  <c r="J99" i="50"/>
  <c r="K99" i="50"/>
  <c r="B100" i="50"/>
  <c r="C100" i="50"/>
  <c r="D100" i="50"/>
  <c r="E100" i="50"/>
  <c r="F100" i="50"/>
  <c r="G100" i="50"/>
  <c r="H100" i="50"/>
  <c r="I100" i="50"/>
  <c r="J100" i="50"/>
  <c r="K100" i="50"/>
  <c r="B101" i="50"/>
  <c r="C101" i="50"/>
  <c r="D101" i="50"/>
  <c r="E101" i="50"/>
  <c r="F101" i="50"/>
  <c r="G101" i="50"/>
  <c r="H101" i="50"/>
  <c r="I101" i="50"/>
  <c r="J101" i="50"/>
  <c r="K101" i="50"/>
  <c r="B102" i="50"/>
  <c r="C102" i="50"/>
  <c r="D102" i="50"/>
  <c r="E102" i="50"/>
  <c r="F102" i="50"/>
  <c r="G102" i="50"/>
  <c r="H102" i="50"/>
  <c r="I102" i="50"/>
  <c r="J102" i="50"/>
  <c r="K102" i="50"/>
  <c r="R4" i="38"/>
  <c r="U4" i="38"/>
  <c r="R5" i="38"/>
  <c r="U5" i="38"/>
  <c r="R6" i="38"/>
  <c r="U6" i="38"/>
  <c r="R7" i="38"/>
  <c r="U7" i="38"/>
  <c r="R8" i="38"/>
  <c r="U8" i="38"/>
  <c r="R9" i="38"/>
  <c r="U9" i="38"/>
  <c r="R10" i="38"/>
  <c r="U10" i="38"/>
  <c r="R11" i="38"/>
  <c r="U11" i="38"/>
  <c r="R12" i="38"/>
  <c r="U12" i="38"/>
  <c r="R13" i="38"/>
  <c r="U13" i="38"/>
  <c r="R14" i="38"/>
  <c r="U14" i="38"/>
  <c r="R15" i="38"/>
  <c r="U15" i="38"/>
  <c r="R16" i="38"/>
  <c r="U16" i="38"/>
  <c r="R17" i="38"/>
  <c r="U17" i="38"/>
  <c r="R18" i="38"/>
  <c r="U18" i="38"/>
  <c r="R19" i="38"/>
  <c r="U19" i="38"/>
  <c r="R20" i="38"/>
  <c r="U20" i="38"/>
  <c r="R21" i="38"/>
  <c r="U21" i="38"/>
  <c r="R22" i="38"/>
  <c r="U22" i="38"/>
  <c r="R23" i="38"/>
  <c r="U23" i="38"/>
  <c r="R24" i="38"/>
  <c r="U24" i="38"/>
  <c r="R25" i="38"/>
  <c r="U25" i="38"/>
  <c r="R26" i="38"/>
  <c r="U26" i="38"/>
  <c r="R27" i="38"/>
  <c r="U27" i="38"/>
  <c r="R28" i="38"/>
  <c r="U28" i="38"/>
  <c r="R29" i="38"/>
  <c r="U29" i="38"/>
  <c r="R30" i="38"/>
  <c r="U30" i="38"/>
  <c r="R31" i="38"/>
  <c r="U31" i="38"/>
  <c r="R32" i="38"/>
  <c r="U32" i="38"/>
  <c r="R33" i="38"/>
  <c r="U33" i="38"/>
  <c r="R34" i="38"/>
  <c r="U34" i="38"/>
  <c r="B8" i="34"/>
  <c r="B9" i="34"/>
  <c r="B10" i="34" s="1"/>
  <c r="B11" i="34" s="1"/>
  <c r="I8" i="34"/>
  <c r="I10" i="34"/>
  <c r="I7" i="34"/>
  <c r="U80" i="48"/>
  <c r="U162" i="48"/>
  <c r="U158" i="48"/>
  <c r="U96" i="48"/>
  <c r="U36" i="48"/>
  <c r="U22" i="48"/>
  <c r="U120" i="48"/>
  <c r="U66" i="48"/>
  <c r="U12" i="48"/>
  <c r="U144" i="48"/>
  <c r="U136" i="48"/>
  <c r="U100" i="48"/>
  <c r="U47" i="48"/>
  <c r="U8" i="48"/>
  <c r="U153" i="48"/>
  <c r="U134" i="48"/>
  <c r="U98" i="48"/>
  <c r="U68" i="48"/>
  <c r="U61" i="48"/>
  <c r="U53" i="48"/>
  <c r="U45" i="48"/>
  <c r="U40" i="48"/>
  <c r="U38" i="48"/>
  <c r="U24" i="48"/>
  <c r="U16" i="48"/>
  <c r="U6" i="48"/>
  <c r="U169" i="48"/>
  <c r="U165" i="48"/>
  <c r="U163" i="48"/>
  <c r="U150" i="48"/>
  <c r="U143" i="48"/>
  <c r="U135" i="48"/>
  <c r="U133" i="48"/>
  <c r="U131" i="48"/>
  <c r="U127" i="48"/>
  <c r="U119" i="48"/>
  <c r="U103" i="48"/>
  <c r="U99" i="48"/>
  <c r="U95" i="48"/>
  <c r="U87" i="48"/>
  <c r="U79" i="48"/>
  <c r="U71" i="48"/>
  <c r="U65" i="48"/>
  <c r="U58" i="48"/>
  <c r="U54" i="48"/>
  <c r="U50" i="48"/>
  <c r="U46" i="48"/>
  <c r="U42" i="48"/>
  <c r="U35" i="48"/>
  <c r="U32" i="48"/>
  <c r="U25" i="48"/>
  <c r="U21" i="48"/>
  <c r="U11" i="48"/>
  <c r="U9" i="48"/>
  <c r="U7" i="48"/>
  <c r="U5" i="48"/>
  <c r="DN83" i="48"/>
  <c r="U83" i="48"/>
  <c r="DN114" i="48"/>
  <c r="U114" i="48"/>
  <c r="DN116" i="48"/>
  <c r="U116" i="48"/>
  <c r="DN148" i="48"/>
  <c r="U148" i="48"/>
  <c r="U82" i="48"/>
  <c r="DN84" i="48"/>
  <c r="U84" i="48"/>
  <c r="DN115" i="48"/>
  <c r="U115" i="48"/>
  <c r="DN147" i="48"/>
  <c r="U147" i="48"/>
  <c r="DN149" i="48"/>
  <c r="U149" i="48"/>
  <c r="U74" i="48"/>
  <c r="U76" i="48"/>
  <c r="U91" i="48"/>
  <c r="U106" i="48"/>
  <c r="U108" i="48"/>
  <c r="U123" i="48"/>
  <c r="U141" i="48"/>
  <c r="U156" i="48"/>
  <c r="U171" i="48"/>
  <c r="U173" i="48"/>
  <c r="U75" i="48"/>
  <c r="U90" i="48"/>
  <c r="U92" i="48"/>
  <c r="U107" i="48"/>
  <c r="U122" i="48"/>
  <c r="U124" i="48"/>
  <c r="U140" i="48"/>
  <c r="U155" i="48"/>
  <c r="U157" i="48"/>
  <c r="U172" i="48"/>
  <c r="U4" i="48"/>
  <c r="U10" i="48"/>
  <c r="DQ10" i="48" s="1"/>
  <c r="U18" i="48"/>
  <c r="U20" i="48"/>
  <c r="U26" i="48"/>
  <c r="U28" i="48"/>
  <c r="U30" i="48"/>
  <c r="U34" i="48"/>
  <c r="U44" i="48"/>
  <c r="U48" i="48"/>
  <c r="U52" i="48"/>
  <c r="U56" i="48"/>
  <c r="U60" i="48"/>
  <c r="U64" i="48"/>
  <c r="U73" i="48"/>
  <c r="U78" i="48"/>
  <c r="U85" i="48"/>
  <c r="U89" i="48"/>
  <c r="U94" i="48"/>
  <c r="U101" i="48"/>
  <c r="U105" i="48"/>
  <c r="U110" i="48"/>
  <c r="U112" i="48"/>
  <c r="U117" i="48"/>
  <c r="U121" i="48"/>
  <c r="U129" i="48"/>
  <c r="U138" i="48"/>
  <c r="U145" i="48"/>
  <c r="U152" i="48"/>
  <c r="U160" i="48"/>
  <c r="U166" i="48"/>
  <c r="U168" i="48"/>
  <c r="U170" i="48"/>
  <c r="U13" i="48"/>
  <c r="U19" i="48"/>
  <c r="U23" i="48"/>
  <c r="U29" i="48"/>
  <c r="U31" i="48"/>
  <c r="U33" i="48"/>
  <c r="U37" i="48"/>
  <c r="U39" i="48"/>
  <c r="U41" i="48"/>
  <c r="U43" i="48"/>
  <c r="U49" i="48"/>
  <c r="U51" i="48"/>
  <c r="U55" i="48"/>
  <c r="U57" i="48"/>
  <c r="U59" i="48"/>
  <c r="U63" i="48"/>
  <c r="U67" i="48"/>
  <c r="U70" i="48"/>
  <c r="U72" i="48"/>
  <c r="U77" i="48"/>
  <c r="U81" i="48"/>
  <c r="U86" i="48"/>
  <c r="U93" i="48"/>
  <c r="U97" i="48"/>
  <c r="U102" i="48"/>
  <c r="U104" i="48"/>
  <c r="U109" i="48"/>
  <c r="U113" i="48"/>
  <c r="U118" i="48"/>
  <c r="U125" i="48"/>
  <c r="U128" i="48"/>
  <c r="U130" i="48"/>
  <c r="U137" i="48"/>
  <c r="U142" i="48"/>
  <c r="U146" i="48"/>
  <c r="U151" i="48"/>
  <c r="U167" i="48"/>
  <c r="DN17" i="48" l="1"/>
  <c r="U17" i="48"/>
  <c r="B12" i="34"/>
  <c r="B13" i="34" s="1"/>
  <c r="B14" i="34" s="1"/>
  <c r="B15" i="34" s="1"/>
  <c r="B16" i="34" s="1"/>
  <c r="B17" i="34" s="1"/>
  <c r="B18" i="34" s="1"/>
  <c r="B19" i="34" s="1"/>
  <c r="B20" i="34" s="1"/>
  <c r="B21" i="34" s="1"/>
  <c r="B22" i="34" s="1"/>
  <c r="B23" i="34" s="1"/>
  <c r="B24" i="34" s="1"/>
  <c r="B26" i="34" s="1"/>
  <c r="B27" i="34" s="1"/>
  <c r="B28" i="34" s="1"/>
  <c r="B30" i="34" s="1"/>
  <c r="B32" i="34" s="1"/>
  <c r="B33" i="34" s="1"/>
  <c r="B35" i="34" s="1"/>
  <c r="B36" i="34" s="1"/>
  <c r="B37" i="34" s="1"/>
  <c r="B38" i="34" s="1"/>
  <c r="B39" i="34" s="1"/>
  <c r="B40" i="34" s="1"/>
  <c r="B41" i="34" s="1"/>
  <c r="B42" i="34" s="1"/>
  <c r="B43" i="34" s="1"/>
  <c r="B44" i="34" s="1"/>
  <c r="B45" i="34" s="1"/>
  <c r="B46" i="34" s="1"/>
  <c r="B47" i="34" s="1"/>
  <c r="B48" i="34" s="1"/>
  <c r="B49" i="34" s="1"/>
  <c r="B50" i="34" s="1"/>
  <c r="B51" i="34" s="1"/>
  <c r="B52" i="34" s="1"/>
  <c r="B53" i="34" s="1"/>
  <c r="B54" i="34" s="1"/>
  <c r="B55" i="34" s="1"/>
  <c r="B56" i="34" s="1"/>
  <c r="B57" i="34" s="1"/>
  <c r="I31" i="34"/>
  <c r="I19" i="34"/>
  <c r="DQ109" i="48"/>
  <c r="DT109" i="48"/>
  <c r="DQ124" i="48"/>
  <c r="DT124" i="48"/>
  <c r="DQ142" i="48"/>
  <c r="DT142" i="48"/>
  <c r="DQ104" i="48"/>
  <c r="DT104" i="48"/>
  <c r="DQ70" i="48"/>
  <c r="DT70" i="48"/>
  <c r="DQ43" i="48"/>
  <c r="DT43" i="48"/>
  <c r="DQ19" i="48"/>
  <c r="DT19" i="48"/>
  <c r="DQ138" i="48"/>
  <c r="DT138" i="48"/>
  <c r="DQ94" i="48"/>
  <c r="DT94" i="48"/>
  <c r="DQ52" i="48"/>
  <c r="DT52" i="48"/>
  <c r="DQ18" i="48"/>
  <c r="DT18" i="48"/>
  <c r="DQ122" i="48"/>
  <c r="DT122" i="48"/>
  <c r="DQ141" i="48"/>
  <c r="DT141" i="48"/>
  <c r="DQ148" i="48"/>
  <c r="DT148" i="48"/>
  <c r="DQ5" i="48"/>
  <c r="DT5" i="48"/>
  <c r="DQ35" i="48"/>
  <c r="DT35" i="48"/>
  <c r="DQ79" i="48"/>
  <c r="DT79" i="48"/>
  <c r="DQ133" i="48"/>
  <c r="DT133" i="48"/>
  <c r="DQ16" i="48"/>
  <c r="DT16" i="48"/>
  <c r="DQ98" i="48"/>
  <c r="DT98" i="48"/>
  <c r="DQ12" i="48"/>
  <c r="DT12" i="48"/>
  <c r="DQ80" i="48"/>
  <c r="DT80" i="48"/>
  <c r="I21" i="34"/>
  <c r="I43" i="34"/>
  <c r="I46" i="34"/>
  <c r="I30" i="34"/>
  <c r="I16" i="34"/>
  <c r="I34" i="34"/>
  <c r="I50" i="34"/>
  <c r="I41" i="34"/>
  <c r="I23" i="34"/>
  <c r="U175" i="48"/>
  <c r="DN175" i="48"/>
  <c r="DQ101" i="48"/>
  <c r="DT101" i="48"/>
  <c r="DQ67" i="48"/>
  <c r="DT67" i="48"/>
  <c r="DQ7" i="48"/>
  <c r="DT7" i="48"/>
  <c r="I45" i="34"/>
  <c r="DN176" i="48"/>
  <c r="U176" i="48"/>
  <c r="DQ23" i="48"/>
  <c r="DT23" i="48"/>
  <c r="DQ20" i="48"/>
  <c r="DT20" i="48"/>
  <c r="DQ82" i="48"/>
  <c r="DT82" i="48"/>
  <c r="DQ32" i="48"/>
  <c r="DT32" i="48"/>
  <c r="DQ131" i="48"/>
  <c r="DT131" i="48"/>
  <c r="DQ144" i="48"/>
  <c r="DT144" i="48"/>
  <c r="DQ102" i="48"/>
  <c r="DT102" i="48"/>
  <c r="DQ129" i="48"/>
  <c r="DT129" i="48"/>
  <c r="DQ123" i="48"/>
  <c r="DT123" i="48"/>
  <c r="DQ24" i="48"/>
  <c r="DT24" i="48"/>
  <c r="DQ63" i="48"/>
  <c r="DT63" i="48"/>
  <c r="DQ39" i="48"/>
  <c r="DT39" i="48"/>
  <c r="DQ170" i="48"/>
  <c r="DT170" i="48"/>
  <c r="DQ121" i="48"/>
  <c r="DT121" i="48"/>
  <c r="DQ85" i="48"/>
  <c r="DT85" i="48"/>
  <c r="DQ44" i="48"/>
  <c r="DT44" i="48"/>
  <c r="DQ4" i="48"/>
  <c r="DT4" i="48"/>
  <c r="DQ92" i="48"/>
  <c r="DT92" i="48"/>
  <c r="DQ108" i="48"/>
  <c r="DT108" i="48"/>
  <c r="DQ116" i="48"/>
  <c r="DT116" i="48"/>
  <c r="DQ9" i="48"/>
  <c r="DT9" i="48"/>
  <c r="DQ46" i="48"/>
  <c r="DT46" i="48"/>
  <c r="DQ95" i="48"/>
  <c r="DT95" i="48"/>
  <c r="DQ143" i="48"/>
  <c r="DT143" i="48"/>
  <c r="DQ38" i="48"/>
  <c r="DT38" i="48"/>
  <c r="DQ153" i="48"/>
  <c r="DT153" i="48"/>
  <c r="DQ120" i="48"/>
  <c r="DT120" i="48"/>
  <c r="I9" i="34"/>
  <c r="I27" i="34"/>
  <c r="I47" i="34"/>
  <c r="I42" i="34"/>
  <c r="I22" i="34"/>
  <c r="DQ66" i="48"/>
  <c r="DT66" i="48"/>
  <c r="I26" i="34"/>
  <c r="U139" i="48"/>
  <c r="DN139" i="48"/>
  <c r="DQ49" i="48"/>
  <c r="DT49" i="48"/>
  <c r="DQ56" i="48"/>
  <c r="DT56" i="48"/>
  <c r="DQ149" i="48"/>
  <c r="DT149" i="48"/>
  <c r="DQ71" i="48"/>
  <c r="DT71" i="48"/>
  <c r="DQ162" i="48"/>
  <c r="DT162" i="48"/>
  <c r="DQ13" i="48"/>
  <c r="DT13" i="48"/>
  <c r="DQ42" i="48"/>
  <c r="DT42" i="48"/>
  <c r="I25" i="34"/>
  <c r="DQ130" i="48"/>
  <c r="DT130" i="48"/>
  <c r="DQ93" i="48"/>
  <c r="DT93" i="48"/>
  <c r="DQ37" i="48"/>
  <c r="DT37" i="48"/>
  <c r="DQ117" i="48"/>
  <c r="DT117" i="48"/>
  <c r="DQ34" i="48"/>
  <c r="DT34" i="48"/>
  <c r="DQ90" i="48"/>
  <c r="DT90" i="48"/>
  <c r="DQ115" i="48"/>
  <c r="DT115" i="48"/>
  <c r="DQ50" i="48"/>
  <c r="DT50" i="48"/>
  <c r="DQ150" i="48"/>
  <c r="DT150" i="48"/>
  <c r="DQ8" i="48"/>
  <c r="DT8" i="48"/>
  <c r="I11" i="34"/>
  <c r="I40" i="34"/>
  <c r="DQ114" i="48"/>
  <c r="DT114" i="48"/>
  <c r="DQ17" i="48"/>
  <c r="DT17" i="48"/>
  <c r="DQ54" i="48"/>
  <c r="DT54" i="48"/>
  <c r="DQ103" i="48"/>
  <c r="DT103" i="48"/>
  <c r="DQ163" i="48"/>
  <c r="DT163" i="48"/>
  <c r="DQ45" i="48"/>
  <c r="DT45" i="48"/>
  <c r="DQ47" i="48"/>
  <c r="DT47" i="48"/>
  <c r="DQ36" i="48"/>
  <c r="DT36" i="48"/>
  <c r="I13" i="34"/>
  <c r="I32" i="34"/>
  <c r="I51" i="34"/>
  <c r="I38" i="34"/>
  <c r="I18" i="34"/>
  <c r="DN62" i="48"/>
  <c r="U62" i="48"/>
  <c r="DN111" i="48"/>
  <c r="U111" i="48"/>
  <c r="DN164" i="48"/>
  <c r="U164" i="48"/>
  <c r="DQ135" i="48"/>
  <c r="DT135" i="48"/>
  <c r="I44" i="34"/>
  <c r="DQ125" i="48"/>
  <c r="DT125" i="48"/>
  <c r="DQ86" i="48"/>
  <c r="DT86" i="48"/>
  <c r="DQ57" i="48"/>
  <c r="DT57" i="48"/>
  <c r="DQ33" i="48"/>
  <c r="DT33" i="48"/>
  <c r="DQ166" i="48"/>
  <c r="DT166" i="48"/>
  <c r="DQ112" i="48"/>
  <c r="DT112" i="48"/>
  <c r="DQ73" i="48"/>
  <c r="DT73" i="48"/>
  <c r="DQ30" i="48"/>
  <c r="DT30" i="48"/>
  <c r="DQ157" i="48"/>
  <c r="DT157" i="48"/>
  <c r="DQ75" i="48"/>
  <c r="DT75" i="48"/>
  <c r="DQ91" i="48"/>
  <c r="DT91" i="48"/>
  <c r="DQ167" i="48"/>
  <c r="DT167" i="48"/>
  <c r="DQ118" i="48"/>
  <c r="DT118" i="48"/>
  <c r="DQ81" i="48"/>
  <c r="DT81" i="48"/>
  <c r="DQ55" i="48"/>
  <c r="DT55" i="48"/>
  <c r="DQ31" i="48"/>
  <c r="DT31" i="48"/>
  <c r="DQ160" i="48"/>
  <c r="DT160" i="48"/>
  <c r="DQ110" i="48"/>
  <c r="DT110" i="48"/>
  <c r="DQ64" i="48"/>
  <c r="DT64" i="48"/>
  <c r="DQ28" i="48"/>
  <c r="DT28" i="48"/>
  <c r="DQ155" i="48"/>
  <c r="DT155" i="48"/>
  <c r="DQ173" i="48"/>
  <c r="DT173" i="48"/>
  <c r="DQ76" i="48"/>
  <c r="DT76" i="48"/>
  <c r="DQ84" i="48"/>
  <c r="DT84" i="48"/>
  <c r="DQ21" i="48"/>
  <c r="DT21" i="48"/>
  <c r="DQ165" i="48"/>
  <c r="DT165" i="48"/>
  <c r="DQ96" i="48"/>
  <c r="DT96" i="48"/>
  <c r="I36" i="34"/>
  <c r="DN27" i="48"/>
  <c r="U27" i="48"/>
  <c r="DQ146" i="48"/>
  <c r="DT146" i="48"/>
  <c r="DQ72" i="48"/>
  <c r="DT72" i="48"/>
  <c r="DQ145" i="48"/>
  <c r="DT145" i="48"/>
  <c r="DQ156" i="48"/>
  <c r="DT156" i="48"/>
  <c r="DQ68" i="48"/>
  <c r="DT68" i="48"/>
  <c r="DQ137" i="48"/>
  <c r="DT137" i="48"/>
  <c r="DQ41" i="48"/>
  <c r="DT41" i="48"/>
  <c r="DQ89" i="48"/>
  <c r="DT89" i="48"/>
  <c r="DQ147" i="48"/>
  <c r="DT147" i="48"/>
  <c r="DQ87" i="48"/>
  <c r="DT87" i="48"/>
  <c r="DQ134" i="48"/>
  <c r="DT134" i="48"/>
  <c r="DQ97" i="48"/>
  <c r="DT97" i="48"/>
  <c r="DQ128" i="48"/>
  <c r="DT128" i="48"/>
  <c r="DQ59" i="48"/>
  <c r="DT59" i="48"/>
  <c r="DQ168" i="48"/>
  <c r="DT168" i="48"/>
  <c r="DQ78" i="48"/>
  <c r="DT78" i="48"/>
  <c r="DQ172" i="48"/>
  <c r="DT172" i="48"/>
  <c r="DQ106" i="48"/>
  <c r="DT106" i="48"/>
  <c r="DQ11" i="48"/>
  <c r="DT11" i="48"/>
  <c r="DQ99" i="48"/>
  <c r="DT99" i="48"/>
  <c r="DQ22" i="48"/>
  <c r="DT22" i="48"/>
  <c r="I29" i="34"/>
  <c r="I49" i="34"/>
  <c r="I20" i="34"/>
  <c r="DQ58" i="48"/>
  <c r="DT58" i="48"/>
  <c r="DQ119" i="48"/>
  <c r="DT119" i="48"/>
  <c r="DQ53" i="48"/>
  <c r="DT53" i="48"/>
  <c r="DQ100" i="48"/>
  <c r="DT100" i="48"/>
  <c r="I15" i="34"/>
  <c r="I35" i="34"/>
  <c r="I53" i="34"/>
  <c r="I14" i="34"/>
  <c r="DQ151" i="48"/>
  <c r="DT151" i="48"/>
  <c r="DQ113" i="48"/>
  <c r="DT113" i="48"/>
  <c r="DQ77" i="48"/>
  <c r="DT77" i="48"/>
  <c r="DQ51" i="48"/>
  <c r="DT51" i="48"/>
  <c r="DQ29" i="48"/>
  <c r="DT29" i="48"/>
  <c r="DQ152" i="48"/>
  <c r="DT152" i="48"/>
  <c r="DQ105" i="48"/>
  <c r="DT105" i="48"/>
  <c r="DQ60" i="48"/>
  <c r="DT60" i="48"/>
  <c r="DQ26" i="48"/>
  <c r="DT26" i="48"/>
  <c r="DQ140" i="48"/>
  <c r="DT140" i="48"/>
  <c r="DQ171" i="48"/>
  <c r="DT171" i="48"/>
  <c r="DQ74" i="48"/>
  <c r="DT74" i="48"/>
  <c r="DQ83" i="48"/>
  <c r="DT83" i="48"/>
  <c r="DQ25" i="48"/>
  <c r="DT25" i="48"/>
  <c r="DQ65" i="48"/>
  <c r="DT65" i="48"/>
  <c r="DQ127" i="48"/>
  <c r="DT127" i="48"/>
  <c r="DQ169" i="48"/>
  <c r="DT169" i="48"/>
  <c r="DQ61" i="48"/>
  <c r="DT61" i="48"/>
  <c r="DQ136" i="48"/>
  <c r="DT136" i="48"/>
  <c r="DQ158" i="48"/>
  <c r="DT158" i="48"/>
  <c r="I17" i="34"/>
  <c r="I37" i="34"/>
  <c r="I52" i="34"/>
  <c r="I33" i="34"/>
  <c r="I12" i="34"/>
  <c r="DN88" i="48"/>
  <c r="U88" i="48"/>
  <c r="DQ6" i="48"/>
  <c r="DT6" i="48"/>
  <c r="DN154" i="48"/>
  <c r="U154" i="48"/>
  <c r="U174" i="48"/>
  <c r="DN174" i="48"/>
  <c r="A167" i="53"/>
  <c r="U177" i="48"/>
  <c r="A17" i="53"/>
  <c r="G22" i="53"/>
  <c r="G30" i="53"/>
  <c r="G76" i="53"/>
  <c r="G77" i="53"/>
  <c r="A77" i="53"/>
  <c r="G201" i="53"/>
  <c r="A201" i="53"/>
  <c r="A249" i="53"/>
  <c r="G249" i="53"/>
  <c r="A145" i="53"/>
  <c r="DT10" i="48"/>
  <c r="DQ48" i="48"/>
  <c r="DT48" i="48"/>
  <c r="DQ107" i="48"/>
  <c r="DT107" i="48"/>
  <c r="DQ40" i="48"/>
  <c r="DT40" i="48"/>
  <c r="U178" i="48"/>
  <c r="A134" i="53"/>
  <c r="A259" i="53"/>
  <c r="A198" i="53"/>
  <c r="G14" i="53"/>
  <c r="G40" i="53"/>
  <c r="G163" i="53"/>
  <c r="G183" i="53"/>
  <c r="G52" i="53"/>
  <c r="A52" i="53"/>
  <c r="A161" i="53"/>
  <c r="G161" i="53"/>
  <c r="A169" i="53"/>
  <c r="G250" i="53"/>
  <c r="A241" i="53"/>
  <c r="G311" i="53"/>
  <c r="A304" i="53"/>
  <c r="A97" i="53"/>
  <c r="A258" i="53"/>
  <c r="A174" i="53"/>
  <c r="G69" i="53"/>
  <c r="G88" i="53"/>
  <c r="G278" i="53"/>
  <c r="G12" i="53"/>
  <c r="A12" i="53"/>
  <c r="A267" i="53"/>
  <c r="G274" i="53"/>
  <c r="A274" i="53"/>
  <c r="G317" i="53"/>
  <c r="A317" i="53"/>
  <c r="A254" i="53"/>
  <c r="A260" i="53"/>
  <c r="G7" i="53"/>
  <c r="G61" i="53"/>
  <c r="A245" i="53"/>
  <c r="G245" i="53"/>
  <c r="A151" i="53"/>
  <c r="G312" i="53"/>
  <c r="G26" i="53"/>
  <c r="A37" i="53"/>
  <c r="A180" i="53"/>
  <c r="G231" i="53"/>
  <c r="A114" i="53"/>
  <c r="G114" i="53"/>
  <c r="H1" i="53" s="1"/>
  <c r="A253" i="53"/>
  <c r="G253" i="53"/>
  <c r="A271" i="53"/>
  <c r="A270" i="53"/>
  <c r="G270" i="53"/>
  <c r="G243" i="53"/>
  <c r="A243" i="53"/>
  <c r="G300" i="53"/>
  <c r="A300" i="53"/>
  <c r="A63" i="53"/>
  <c r="A120" i="53"/>
  <c r="A248" i="53"/>
  <c r="G36" i="53"/>
  <c r="A36" i="53"/>
  <c r="G320" i="53"/>
  <c r="A320" i="53"/>
  <c r="A153" i="53"/>
  <c r="A305" i="53"/>
  <c r="A309" i="53"/>
  <c r="G185" i="53"/>
  <c r="DQ154" i="48" l="1"/>
  <c r="DT154" i="48"/>
  <c r="DQ164" i="48"/>
  <c r="DT164" i="48"/>
  <c r="DQ176" i="48"/>
  <c r="DT176" i="48"/>
  <c r="I39" i="34"/>
  <c r="DQ139" i="48"/>
  <c r="DT139" i="48"/>
  <c r="DQ178" i="48"/>
  <c r="DT178" i="48"/>
  <c r="DQ111" i="48"/>
  <c r="DT111" i="48"/>
  <c r="DQ175" i="48"/>
  <c r="DT175" i="48"/>
  <c r="I48" i="34"/>
  <c r="DQ174" i="48"/>
  <c r="DT174" i="48"/>
  <c r="I1" i="53"/>
  <c r="DQ177" i="48"/>
  <c r="DT177" i="48"/>
  <c r="DQ88" i="48"/>
  <c r="DT88" i="48"/>
  <c r="DQ27" i="48"/>
  <c r="DT27" i="48"/>
  <c r="DQ62" i="48"/>
  <c r="DT62" i="48"/>
</calcChain>
</file>

<file path=xl/sharedStrings.xml><?xml version="1.0" encoding="utf-8"?>
<sst xmlns="http://schemas.openxmlformats.org/spreadsheetml/2006/main" count="10543" uniqueCount="4562">
  <si>
    <t>対策を「選択」したとき</t>
    <rPh sb="0" eb="2">
      <t>タイサク</t>
    </rPh>
    <rPh sb="4" eb="6">
      <t>センタク</t>
    </rPh>
    <phoneticPr fontId="2"/>
  </si>
  <si>
    <t>対策の選択を「解除」したとき</t>
    <rPh sb="0" eb="2">
      <t>タイサク</t>
    </rPh>
    <rPh sb="3" eb="5">
      <t>センタク</t>
    </rPh>
    <rPh sb="7" eb="9">
      <t>カイジョ</t>
    </rPh>
    <phoneticPr fontId="2"/>
  </si>
  <si>
    <t>0.5：半月</t>
    <rPh sb="4" eb="6">
      <t>ハンツキ</t>
    </rPh>
    <phoneticPr fontId="2"/>
  </si>
  <si>
    <t>同じ質問で選択肢がある場合には最後にaからのアルファベットを加える</t>
    <rPh sb="0" eb="1">
      <t>オナ</t>
    </rPh>
    <rPh sb="2" eb="4">
      <t>シツモン</t>
    </rPh>
    <rPh sb="5" eb="8">
      <t>センタクシ</t>
    </rPh>
    <rPh sb="11" eb="13">
      <t>バアイ</t>
    </rPh>
    <rPh sb="15" eb="17">
      <t>サイゴ</t>
    </rPh>
    <rPh sb="30" eb="31">
      <t>クワ</t>
    </rPh>
    <phoneticPr fontId="2"/>
  </si>
  <si>
    <t>エアコン</t>
    <phoneticPr fontId="2"/>
  </si>
  <si>
    <t>太陽光発電（2kW以上）を設置していますか</t>
    <rPh sb="0" eb="3">
      <t>タイヨウコウ</t>
    </rPh>
    <rPh sb="3" eb="5">
      <t>ハツデン</t>
    </rPh>
    <rPh sb="9" eb="11">
      <t>イジョウ</t>
    </rPh>
    <rPh sb="13" eb="15">
      <t>セッチ</t>
    </rPh>
    <phoneticPr fontId="2"/>
  </si>
  <si>
    <t>オブジェクトの配列</t>
    <rPh sb="7" eb="9">
      <t>ハイレツ</t>
    </rPh>
    <phoneticPr fontId="2"/>
  </si>
  <si>
    <t>ret[i].name</t>
    <phoneticPr fontId="2"/>
  </si>
  <si>
    <t>分野の名前（冷房、給湯など）</t>
    <rPh sb="0" eb="2">
      <t>ブンヤ</t>
    </rPh>
    <rPh sb="3" eb="5">
      <t>ナマエ</t>
    </rPh>
    <rPh sb="6" eb="8">
      <t>レイボウ</t>
    </rPh>
    <rPh sb="9" eb="11">
      <t>キュウトウ</t>
    </rPh>
    <phoneticPr fontId="2"/>
  </si>
  <si>
    <t>CO2排出量(kg/年）</t>
    <rPh sb="3" eb="6">
      <t>ハイシュツリョウ</t>
    </rPh>
    <rPh sb="10" eb="11">
      <t>ネン</t>
    </rPh>
    <phoneticPr fontId="2"/>
  </si>
  <si>
    <t>配列0は家庭全体の数値（その他、誤差があるため分野合計には一致しない）</t>
    <rPh sb="0" eb="2">
      <t>ハイレツ</t>
    </rPh>
    <rPh sb="4" eb="6">
      <t>カテイ</t>
    </rPh>
    <rPh sb="6" eb="8">
      <t>ゼンタイ</t>
    </rPh>
    <rPh sb="9" eb="11">
      <t>スウチ</t>
    </rPh>
    <rPh sb="14" eb="15">
      <t>タ</t>
    </rPh>
    <rPh sb="16" eb="18">
      <t>ゴサ</t>
    </rPh>
    <rPh sb="23" eb="25">
      <t>ブンヤ</t>
    </rPh>
    <rPh sb="25" eb="27">
      <t>ゴウケイ</t>
    </rPh>
    <rPh sb="29" eb="31">
      <t>イッチ</t>
    </rPh>
    <phoneticPr fontId="2"/>
  </si>
  <si>
    <t>暖房の使用時間を1時間短くする</t>
    <rPh sb="0" eb="2">
      <t>ダンボウ</t>
    </rPh>
    <rPh sb="3" eb="5">
      <t>シヨウ</t>
    </rPh>
    <rPh sb="5" eb="7">
      <t>ジカン</t>
    </rPh>
    <rPh sb="9" eb="11">
      <t>ジカン</t>
    </rPh>
    <rPh sb="11" eb="12">
      <t>ミジカ</t>
    </rPh>
    <phoneticPr fontId="2"/>
  </si>
  <si>
    <t>温水器の種類</t>
    <rPh sb="0" eb="3">
      <t>オンスイキ</t>
    </rPh>
    <rPh sb="4" eb="6">
      <t>シュルイ</t>
    </rPh>
    <phoneticPr fontId="2"/>
  </si>
  <si>
    <t>1:電気温水器</t>
    <rPh sb="2" eb="4">
      <t>デンキ</t>
    </rPh>
    <rPh sb="4" eb="7">
      <t>オンスイキ</t>
    </rPh>
    <phoneticPr fontId="2"/>
  </si>
  <si>
    <t>2:エコキュート</t>
    <phoneticPr fontId="2"/>
  </si>
  <si>
    <t>3:ガス給湯器</t>
    <rPh sb="4" eb="7">
      <t>キュウトウキ</t>
    </rPh>
    <phoneticPr fontId="2"/>
  </si>
  <si>
    <t>4:ガス給湯器（エコジョーズ）</t>
    <rPh sb="4" eb="7">
      <t>キュウトウキ</t>
    </rPh>
    <phoneticPr fontId="2"/>
  </si>
  <si>
    <t>5：灯油ボイラー</t>
    <rPh sb="2" eb="4">
      <t>トウユ</t>
    </rPh>
    <phoneticPr fontId="2"/>
  </si>
  <si>
    <t>6：薪ボイラー</t>
    <rPh sb="2" eb="3">
      <t>マキ</t>
    </rPh>
    <phoneticPr fontId="2"/>
  </si>
  <si>
    <t>In103</t>
    <phoneticPr fontId="2"/>
  </si>
  <si>
    <t>Priceset</t>
    <phoneticPr fontId="2"/>
  </si>
  <si>
    <t>外部価格設定ファイルの読込</t>
    <rPh sb="0" eb="2">
      <t>ガイブ</t>
    </rPh>
    <rPh sb="2" eb="4">
      <t>カカク</t>
    </rPh>
    <rPh sb="4" eb="6">
      <t>セッテイ</t>
    </rPh>
    <rPh sb="11" eb="13">
      <t>ヨミコミ</t>
    </rPh>
    <phoneticPr fontId="2"/>
  </si>
  <si>
    <t>Unit</t>
    <phoneticPr fontId="2"/>
  </si>
  <si>
    <t>単価、CO2係数、地域設定</t>
    <rPh sb="0" eb="2">
      <t>タンカ</t>
    </rPh>
    <rPh sb="6" eb="8">
      <t>ケイスウ</t>
    </rPh>
    <rPh sb="9" eb="11">
      <t>チイキ</t>
    </rPh>
    <rPh sb="11" eb="13">
      <t>セッテイ</t>
    </rPh>
    <phoneticPr fontId="2"/>
  </si>
  <si>
    <t>Aircon1/2/3 season</t>
    <phoneticPr fontId="2"/>
  </si>
  <si>
    <t>地域設定</t>
    <rPh sb="0" eb="2">
      <t>チイキ</t>
    </rPh>
    <rPh sb="2" eb="4">
      <t>セッテイ</t>
    </rPh>
    <phoneticPr fontId="2"/>
  </si>
  <si>
    <t>Cons</t>
    <phoneticPr fontId="2"/>
  </si>
  <si>
    <t>クラス名</t>
    <rPh sb="3" eb="4">
      <t>メイ</t>
    </rPh>
    <phoneticPr fontId="2"/>
  </si>
  <si>
    <t>ConsTotal</t>
    <phoneticPr fontId="2"/>
  </si>
  <si>
    <t>短縮名</t>
    <rPh sb="0" eb="2">
      <t>タンシュク</t>
    </rPh>
    <rPh sb="2" eb="3">
      <t>メイ</t>
    </rPh>
    <phoneticPr fontId="2"/>
  </si>
  <si>
    <t>TO</t>
    <phoneticPr fontId="2"/>
  </si>
  <si>
    <t>全体</t>
    <rPh sb="0" eb="2">
      <t>ゼンタイ</t>
    </rPh>
    <phoneticPr fontId="2"/>
  </si>
  <si>
    <t>タイトル</t>
    <phoneticPr fontId="2"/>
  </si>
  <si>
    <t>ConsAC</t>
    <phoneticPr fontId="2"/>
  </si>
  <si>
    <t>ConsACHeat</t>
    <phoneticPr fontId="2"/>
  </si>
  <si>
    <t>ConsACCool</t>
    <phoneticPr fontId="2"/>
  </si>
  <si>
    <t>ConsHEAT</t>
    <phoneticPr fontId="2"/>
  </si>
  <si>
    <t>ConsCOOL</t>
    <phoneticPr fontId="2"/>
  </si>
  <si>
    <t>HT</t>
    <phoneticPr fontId="2"/>
  </si>
  <si>
    <t>CO</t>
    <phoneticPr fontId="2"/>
  </si>
  <si>
    <t>個別暖房</t>
    <rPh sb="0" eb="2">
      <t>コベツ</t>
    </rPh>
    <rPh sb="2" eb="4">
      <t>ダンボウ</t>
    </rPh>
    <phoneticPr fontId="2"/>
  </si>
  <si>
    <t>個別冷房</t>
    <rPh sb="0" eb="2">
      <t>コベツ</t>
    </rPh>
    <rPh sb="2" eb="4">
      <t>レイボウ</t>
    </rPh>
    <phoneticPr fontId="2"/>
  </si>
  <si>
    <t>個別冷暖房</t>
    <rPh sb="0" eb="2">
      <t>コベツ</t>
    </rPh>
    <rPh sb="2" eb="5">
      <t>レイダンボウ</t>
    </rPh>
    <phoneticPr fontId="2"/>
  </si>
  <si>
    <t>ConsRF</t>
    <phoneticPr fontId="2"/>
  </si>
  <si>
    <t>RF</t>
    <phoneticPr fontId="2"/>
  </si>
  <si>
    <t>ConsLI</t>
    <phoneticPr fontId="2"/>
  </si>
  <si>
    <t>LI</t>
    <phoneticPr fontId="2"/>
  </si>
  <si>
    <t>ConsTV</t>
    <phoneticPr fontId="2"/>
  </si>
  <si>
    <t>TV</t>
    <phoneticPr fontId="2"/>
  </si>
  <si>
    <t>ConsHW</t>
    <phoneticPr fontId="2"/>
  </si>
  <si>
    <t>HW</t>
    <phoneticPr fontId="2"/>
  </si>
  <si>
    <t>ConsCK</t>
    <phoneticPr fontId="2"/>
  </si>
  <si>
    <t>CK</t>
    <phoneticPr fontId="2"/>
  </si>
  <si>
    <t>ConsCKcook</t>
    <phoneticPr fontId="2"/>
  </si>
  <si>
    <t>ConsCKwash</t>
    <phoneticPr fontId="2"/>
  </si>
  <si>
    <t>調理</t>
    <rPh sb="0" eb="2">
      <t>チョウリ</t>
    </rPh>
    <phoneticPr fontId="2"/>
  </si>
  <si>
    <t>食洗</t>
    <rPh sb="0" eb="1">
      <t>ショク</t>
    </rPh>
    <rPh sb="1" eb="2">
      <t>セン</t>
    </rPh>
    <phoneticPr fontId="2"/>
  </si>
  <si>
    <t>ConsHWbath</t>
    <phoneticPr fontId="2"/>
  </si>
  <si>
    <t>ConsHWshower</t>
    <phoneticPr fontId="2"/>
  </si>
  <si>
    <t>ConsHWdresser</t>
    <phoneticPr fontId="2"/>
  </si>
  <si>
    <t>浴槽</t>
    <rPh sb="0" eb="2">
      <t>ヨクソウ</t>
    </rPh>
    <phoneticPr fontId="2"/>
  </si>
  <si>
    <t>シャワー</t>
    <phoneticPr fontId="2"/>
  </si>
  <si>
    <t>洗面</t>
    <rPh sb="0" eb="2">
      <t>センメン</t>
    </rPh>
    <phoneticPr fontId="2"/>
  </si>
  <si>
    <t>Total</t>
    <phoneticPr fontId="2"/>
  </si>
  <si>
    <t>Show</t>
    <phoneticPr fontId="2"/>
  </si>
  <si>
    <t>※小型テレビを使う</t>
    <rPh sb="1" eb="3">
      <t>コガタ</t>
    </rPh>
    <rPh sb="7" eb="8">
      <t>ツカ</t>
    </rPh>
    <phoneticPr fontId="2"/>
  </si>
  <si>
    <t>部屋面積割</t>
    <rPh sb="0" eb="2">
      <t>ヘヤ</t>
    </rPh>
    <rPh sb="2" eb="4">
      <t>メンセキ</t>
    </rPh>
    <rPh sb="4" eb="5">
      <t>ワ</t>
    </rPh>
    <phoneticPr fontId="2"/>
  </si>
  <si>
    <t>効率で均等に割り戻し</t>
    <rPh sb="0" eb="2">
      <t>コウリツ</t>
    </rPh>
    <rPh sb="3" eb="5">
      <t>キントウ</t>
    </rPh>
    <rPh sb="6" eb="7">
      <t>ワ</t>
    </rPh>
    <rPh sb="8" eb="9">
      <t>モド</t>
    </rPh>
    <phoneticPr fontId="2"/>
  </si>
  <si>
    <t>効率で割り戻し</t>
    <rPh sb="0" eb="2">
      <t>コウリツ</t>
    </rPh>
    <rPh sb="3" eb="4">
      <t>ワ</t>
    </rPh>
    <rPh sb="5" eb="6">
      <t>モド</t>
    </rPh>
    <phoneticPr fontId="2"/>
  </si>
  <si>
    <t>始点</t>
    <rPh sb="0" eb="2">
      <t>シテン</t>
    </rPh>
    <phoneticPr fontId="2"/>
  </si>
  <si>
    <t>関連する部分の量を差し引く</t>
    <rPh sb="0" eb="2">
      <t>カンレン</t>
    </rPh>
    <rPh sb="4" eb="6">
      <t>ブブン</t>
    </rPh>
    <rPh sb="7" eb="8">
      <t>リョウ</t>
    </rPh>
    <rPh sb="9" eb="10">
      <t>サ</t>
    </rPh>
    <rPh sb="11" eb="12">
      <t>ヒ</t>
    </rPh>
    <phoneticPr fontId="2"/>
  </si>
  <si>
    <t>セントラルのとき効率で割り戻し</t>
    <rPh sb="8" eb="10">
      <t>コウリツ</t>
    </rPh>
    <rPh sb="11" eb="12">
      <t>ワ</t>
    </rPh>
    <rPh sb="13" eb="14">
      <t>モド</t>
    </rPh>
    <phoneticPr fontId="2"/>
  </si>
  <si>
    <t>エアコン暖房</t>
    <phoneticPr fontId="2"/>
  </si>
  <si>
    <t>エアコンでだんぼうをする</t>
    <phoneticPr fontId="2"/>
  </si>
  <si>
    <t>冷房日射カット</t>
    <phoneticPr fontId="2"/>
  </si>
  <si>
    <t>持ち家でない</t>
    <rPh sb="0" eb="1">
      <t>モ</t>
    </rPh>
    <rPh sb="2" eb="3">
      <t>イエ</t>
    </rPh>
    <phoneticPr fontId="2"/>
  </si>
  <si>
    <t>In910</t>
    <phoneticPr fontId="2"/>
  </si>
  <si>
    <t>延べ床面積は</t>
    <rPh sb="0" eb="1">
      <t>ノ</t>
    </rPh>
    <rPh sb="2" eb="5">
      <t>ユカメンセキ</t>
    </rPh>
    <phoneticPr fontId="2"/>
  </si>
  <si>
    <t>平方m</t>
    <rPh sb="0" eb="2">
      <t>ヘイホウ</t>
    </rPh>
    <phoneticPr fontId="2"/>
  </si>
  <si>
    <t>mret = data.calcMeasures(gid)</t>
    <phoneticPr fontId="2"/>
  </si>
  <si>
    <t>ret[i].co2ChangeOriginal</t>
    <phoneticPr fontId="2"/>
  </si>
  <si>
    <t>（設置価格：不要）</t>
    <rPh sb="1" eb="3">
      <t>セッチ</t>
    </rPh>
    <rPh sb="3" eb="5">
      <t>カカク</t>
    </rPh>
    <rPh sb="6" eb="8">
      <t>フヨウ</t>
    </rPh>
    <phoneticPr fontId="2"/>
  </si>
  <si>
    <t>sol[3]</t>
    <phoneticPr fontId="2"/>
  </si>
  <si>
    <t>sol = _global.data.measures_array[ret.mesID].calcSaveMoney( size,saveRate, price )</t>
    <phoneticPr fontId="2"/>
  </si>
  <si>
    <t>price</t>
    <phoneticPr fontId="2"/>
  </si>
  <si>
    <t>設置価格（補助金削減後）</t>
    <rPh sb="0" eb="2">
      <t>セッチ</t>
    </rPh>
    <rPh sb="2" eb="4">
      <t>カカク</t>
    </rPh>
    <rPh sb="5" eb="8">
      <t>ホジョキン</t>
    </rPh>
    <rPh sb="8" eb="10">
      <t>サクゲン</t>
    </rPh>
    <rPh sb="10" eb="11">
      <t>ゴ</t>
    </rPh>
    <phoneticPr fontId="2"/>
  </si>
  <si>
    <t>元を取れる年数（年）</t>
    <rPh sb="0" eb="1">
      <t>モト</t>
    </rPh>
    <rPh sb="2" eb="3">
      <t>ト</t>
    </rPh>
    <rPh sb="5" eb="7">
      <t>ネンスウ</t>
    </rPh>
    <rPh sb="8" eb="9">
      <t>ネン</t>
    </rPh>
    <phoneticPr fontId="2"/>
  </si>
  <si>
    <t>暖房</t>
    <rPh sb="0" eb="2">
      <t>ダンボウ</t>
    </rPh>
    <phoneticPr fontId="2"/>
  </si>
  <si>
    <t>ret[i].costChangeOriginal</t>
    <phoneticPr fontId="2"/>
  </si>
  <si>
    <t>Measures</t>
    <phoneticPr fontId="2"/>
  </si>
  <si>
    <t>エコキュート</t>
  </si>
  <si>
    <t>Roan1</t>
    <phoneticPr fontId="2"/>
  </si>
  <si>
    <t>Roan2</t>
  </si>
  <si>
    <t>Roan3</t>
  </si>
  <si>
    <t>Roan4</t>
  </si>
  <si>
    <t>Roan5</t>
  </si>
  <si>
    <t>Roan6</t>
  </si>
  <si>
    <t>Roan7</t>
  </si>
  <si>
    <t>Roan8</t>
  </si>
  <si>
    <t>true/false</t>
    <phoneticPr fontId="2"/>
  </si>
  <si>
    <t>1～10:0</t>
    <phoneticPr fontId="2"/>
  </si>
  <si>
    <t>In704</t>
    <phoneticPr fontId="2"/>
  </si>
  <si>
    <t>瞬間式の保温便座ですか</t>
    <rPh sb="0" eb="2">
      <t>シュンカン</t>
    </rPh>
    <rPh sb="2" eb="3">
      <t>シキ</t>
    </rPh>
    <rPh sb="4" eb="6">
      <t>ホオン</t>
    </rPh>
    <rPh sb="6" eb="8">
      <t>ベンザ</t>
    </rPh>
    <phoneticPr fontId="2"/>
  </si>
  <si>
    <t>In705</t>
    <phoneticPr fontId="2"/>
  </si>
  <si>
    <t>使用後に便座のふたを閉めていますか</t>
    <rPh sb="0" eb="3">
      <t>シヨウゴ</t>
    </rPh>
    <rPh sb="4" eb="6">
      <t>ベンザ</t>
    </rPh>
    <rPh sb="10" eb="11">
      <t>シ</t>
    </rPh>
    <phoneticPr fontId="2"/>
  </si>
  <si>
    <t>起動時</t>
    <rPh sb="0" eb="3">
      <t>キドウジ</t>
    </rPh>
    <phoneticPr fontId="2"/>
  </si>
  <si>
    <t>ID</t>
    <phoneticPr fontId="2"/>
  </si>
  <si>
    <t>処理</t>
    <rPh sb="0" eb="2">
      <t>ショリ</t>
    </rPh>
    <phoneticPr fontId="2"/>
  </si>
  <si>
    <t>渡す変数</t>
    <rPh sb="0" eb="1">
      <t>ワタ</t>
    </rPh>
    <rPh sb="2" eb="4">
      <t>ヘンスウ</t>
    </rPh>
    <phoneticPr fontId="2"/>
  </si>
  <si>
    <t>表示するmc</t>
    <rPh sb="0" eb="2">
      <t>ヒョウジ</t>
    </rPh>
    <phoneticPr fontId="2"/>
  </si>
  <si>
    <t>先ほどのmret,gidは分野ごとのID</t>
    <rPh sb="0" eb="1">
      <t>サキ</t>
    </rPh>
    <phoneticPr fontId="2"/>
  </si>
  <si>
    <t>レーダーチャートの座標を返す</t>
    <rPh sb="9" eb="11">
      <t>ザヒョウ</t>
    </rPh>
    <rPh sb="12" eb="13">
      <t>カエ</t>
    </rPh>
    <phoneticPr fontId="2"/>
  </si>
  <si>
    <t>ret = data.calcRaderChart()</t>
    <phoneticPr fontId="2"/>
  </si>
  <si>
    <t>家族だんらんで一部屋で過ごすようにする</t>
    <rPh sb="0" eb="2">
      <t>カゾク</t>
    </rPh>
    <rPh sb="7" eb="8">
      <t>ヒト</t>
    </rPh>
    <rPh sb="8" eb="10">
      <t>ヘヤ</t>
    </rPh>
    <rPh sb="11" eb="12">
      <t>ス</t>
    </rPh>
    <phoneticPr fontId="2"/>
  </si>
  <si>
    <t>窓（サッシ）</t>
  </si>
  <si>
    <t>液晶テレビ</t>
  </si>
  <si>
    <t>太陽熱温水器</t>
  </si>
  <si>
    <t>ガス給湯器</t>
  </si>
  <si>
    <t>シャワーヘッド</t>
  </si>
  <si>
    <t>浴槽</t>
  </si>
  <si>
    <t>食器洗いの様子</t>
  </si>
  <si>
    <t>ガスコンロの炎が鍋からはみださないように</t>
  </si>
  <si>
    <t>食器洗い乾燥機</t>
  </si>
  <si>
    <t>衣類乾燥機</t>
  </si>
  <si>
    <t>ポット</t>
  </si>
  <si>
    <t>ジャー</t>
  </si>
  <si>
    <t>保温便座</t>
  </si>
  <si>
    <t>コンセントを抜く</t>
  </si>
  <si>
    <t>自家用車</t>
  </si>
  <si>
    <t>電車</t>
  </si>
  <si>
    <t>バイク</t>
  </si>
  <si>
    <t>自転車</t>
  </si>
  <si>
    <t>太陽光パネル</t>
  </si>
  <si>
    <t>詳細表示画面等でのイラスト表示</t>
    <rPh sb="0" eb="2">
      <t>ショウサイ</t>
    </rPh>
    <rPh sb="2" eb="4">
      <t>ヒョウジ</t>
    </rPh>
    <rPh sb="4" eb="6">
      <t>ガメン</t>
    </rPh>
    <rPh sb="6" eb="7">
      <t>トウ</t>
    </rPh>
    <rPh sb="13" eb="15">
      <t>ヒョウジ</t>
    </rPh>
    <phoneticPr fontId="2"/>
  </si>
  <si>
    <t>都道府県コード</t>
    <rPh sb="0" eb="4">
      <t>トドウフケン</t>
    </rPh>
    <phoneticPr fontId="2"/>
  </si>
  <si>
    <t>priceset.ｔxtでの設定値</t>
    <rPh sb="14" eb="16">
      <t>セッテイ</t>
    </rPh>
    <rPh sb="16" eb="17">
      <t>アタイ</t>
    </rPh>
    <phoneticPr fontId="2"/>
  </si>
  <si>
    <t>JISコード</t>
    <phoneticPr fontId="2"/>
  </si>
  <si>
    <t>設定値</t>
    <rPh sb="0" eb="2">
      <t>セッテイ</t>
    </rPh>
    <rPh sb="2" eb="3">
      <t>アタイ</t>
    </rPh>
    <phoneticPr fontId="2"/>
  </si>
  <si>
    <t>都道府県名</t>
    <rPh sb="0" eb="4">
      <t>トドウフケン</t>
    </rPh>
    <rPh sb="4" eb="5">
      <t>メイ</t>
    </rPh>
    <phoneticPr fontId="2"/>
  </si>
  <si>
    <t>予約</t>
    <rPh sb="0" eb="2">
      <t>ヨヤク</t>
    </rPh>
    <phoneticPr fontId="2"/>
  </si>
  <si>
    <t>電力会社が違う場合</t>
    <rPh sb="0" eb="2">
      <t>デンリョク</t>
    </rPh>
    <rPh sb="2" eb="4">
      <t>ガイシャ</t>
    </rPh>
    <rPh sb="5" eb="6">
      <t>チガ</t>
    </rPh>
    <rPh sb="7" eb="9">
      <t>バアイ</t>
    </rPh>
    <phoneticPr fontId="2"/>
  </si>
  <si>
    <t>電力会社コード</t>
    <rPh sb="0" eb="2">
      <t>デンリョク</t>
    </rPh>
    <rPh sb="2" eb="4">
      <t>ガイシャ</t>
    </rPh>
    <phoneticPr fontId="2"/>
  </si>
  <si>
    <t>Unit.asで定義</t>
    <rPh sb="8" eb="10">
      <t>テイギ</t>
    </rPh>
    <phoneticPr fontId="2"/>
  </si>
  <si>
    <t>ID</t>
    <phoneticPr fontId="2"/>
  </si>
  <si>
    <t>電力会社名</t>
    <rPh sb="0" eb="2">
      <t>デンリョク</t>
    </rPh>
    <rPh sb="2" eb="5">
      <t>ガイシャメイ</t>
    </rPh>
    <phoneticPr fontId="2"/>
  </si>
  <si>
    <t>北海道電力</t>
    <rPh sb="0" eb="3">
      <t>ホッカイドウ</t>
    </rPh>
    <rPh sb="3" eb="5">
      <t>デンリョク</t>
    </rPh>
    <phoneticPr fontId="2"/>
  </si>
  <si>
    <t>東北電力</t>
    <rPh sb="0" eb="2">
      <t>トウホク</t>
    </rPh>
    <rPh sb="2" eb="4">
      <t>デンリョク</t>
    </rPh>
    <phoneticPr fontId="2"/>
  </si>
  <si>
    <t>中部電力</t>
    <rPh sb="0" eb="2">
      <t>チュウブ</t>
    </rPh>
    <rPh sb="2" eb="4">
      <t>デンリョク</t>
    </rPh>
    <phoneticPr fontId="2"/>
  </si>
  <si>
    <t>中国電力</t>
    <rPh sb="0" eb="2">
      <t>チュウゴク</t>
    </rPh>
    <rPh sb="2" eb="4">
      <t>デンリョク</t>
    </rPh>
    <phoneticPr fontId="2"/>
  </si>
  <si>
    <t>四国電力</t>
    <rPh sb="0" eb="2">
      <t>シコク</t>
    </rPh>
    <rPh sb="2" eb="4">
      <t>デンリョク</t>
    </rPh>
    <phoneticPr fontId="2"/>
  </si>
  <si>
    <t>九州電力</t>
    <rPh sb="0" eb="2">
      <t>キュウシュウ</t>
    </rPh>
    <rPh sb="2" eb="4">
      <t>デンリョク</t>
    </rPh>
    <phoneticPr fontId="2"/>
  </si>
  <si>
    <t>沖縄電力</t>
    <rPh sb="0" eb="2">
      <t>オキナワ</t>
    </rPh>
    <rPh sb="2" eb="4">
      <t>デンリョク</t>
    </rPh>
    <phoneticPr fontId="2"/>
  </si>
  <si>
    <t>福井</t>
    <rPh sb="0" eb="2">
      <t>フクイ</t>
    </rPh>
    <phoneticPr fontId="2"/>
  </si>
  <si>
    <t>静岡</t>
    <rPh sb="0" eb="2">
      <t>シズオカ</t>
    </rPh>
    <phoneticPr fontId="2"/>
  </si>
  <si>
    <t>電力会社関連</t>
    <rPh sb="0" eb="2">
      <t>デンリョク</t>
    </rPh>
    <rPh sb="2" eb="4">
      <t>ガイシャ</t>
    </rPh>
    <rPh sb="4" eb="6">
      <t>カンレン</t>
    </rPh>
    <phoneticPr fontId="2"/>
  </si>
  <si>
    <t>平均気温（℃）</t>
    <rPh sb="0" eb="2">
      <t>ヘイキン</t>
    </rPh>
    <rPh sb="2" eb="4">
      <t>キオン</t>
    </rPh>
    <phoneticPr fontId="2"/>
  </si>
  <si>
    <t>気温</t>
    <rPh sb="0" eb="2">
      <t>キオン</t>
    </rPh>
    <phoneticPr fontId="2"/>
  </si>
  <si>
    <t>セントラルヒーティングで使っていない部屋の設定温度を下げる</t>
    <rPh sb="12" eb="13">
      <t>ツカ</t>
    </rPh>
    <rPh sb="18" eb="20">
      <t>ヘヤ</t>
    </rPh>
    <rPh sb="21" eb="23">
      <t>セッテイ</t>
    </rPh>
    <rPh sb="23" eb="25">
      <t>オンド</t>
    </rPh>
    <rPh sb="26" eb="27">
      <t>サ</t>
    </rPh>
    <phoneticPr fontId="2"/>
  </si>
  <si>
    <t>対策一覧</t>
    <rPh sb="0" eb="2">
      <t>タイサク</t>
    </rPh>
    <rPh sb="2" eb="4">
      <t>イチラン</t>
    </rPh>
    <phoneticPr fontId="2"/>
  </si>
  <si>
    <t>・資料出所　　気象庁｢気象庁年報｣</t>
    <phoneticPr fontId="2"/>
  </si>
  <si>
    <t>・調査時点　　平成19年</t>
  </si>
  <si>
    <t>・調査周期　　毎年</t>
  </si>
  <si>
    <t>・算出（注）　　数値は各都道府県の県庁所在地の気象官署の観測値。（ただし、埼玉県は熊谷市、</t>
    <phoneticPr fontId="2"/>
  </si>
  <si>
    <t>・算出方法　　滋賀県は彦根市の気象官署の観測値)</t>
    <phoneticPr fontId="2"/>
  </si>
  <si>
    <t>・算出方法　　※　全国は、47都道府県の算術平均</t>
  </si>
  <si>
    <t>画面・分野</t>
    <rPh sb="0" eb="2">
      <t>ガメン</t>
    </rPh>
    <rPh sb="3" eb="5">
      <t>ブンヤ</t>
    </rPh>
    <phoneticPr fontId="2"/>
  </si>
  <si>
    <t>初期値</t>
    <rPh sb="0" eb="2">
      <t>ショキ</t>
    </rPh>
    <rPh sb="2" eb="3">
      <t>アタイ</t>
    </rPh>
    <phoneticPr fontId="2"/>
  </si>
  <si>
    <t>範囲</t>
    <rPh sb="0" eb="2">
      <t>ハンイ</t>
    </rPh>
    <phoneticPr fontId="2"/>
  </si>
  <si>
    <t>入力欄</t>
    <rPh sb="0" eb="2">
      <t>ニュウリョク</t>
    </rPh>
    <rPh sb="2" eb="3">
      <t>ラン</t>
    </rPh>
    <phoneticPr fontId="2"/>
  </si>
  <si>
    <t>オブジェクト</t>
    <phoneticPr fontId="2"/>
  </si>
  <si>
    <t>選択肢（入力が選択・ラジオボタンの場合）</t>
    <rPh sb="0" eb="3">
      <t>センタクシ</t>
    </rPh>
    <rPh sb="4" eb="6">
      <t>ニュウリョク</t>
    </rPh>
    <rPh sb="7" eb="9">
      <t>センタク</t>
    </rPh>
    <rPh sb="17" eb="19">
      <t>バアイ</t>
    </rPh>
    <phoneticPr fontId="2"/>
  </si>
  <si>
    <t>Web申込みのみ</t>
    <rPh sb="3" eb="5">
      <t>モウシコ</t>
    </rPh>
    <phoneticPr fontId="2"/>
  </si>
  <si>
    <t>重要</t>
    <rPh sb="0" eb="2">
      <t>ジュウヨウ</t>
    </rPh>
    <phoneticPr fontId="2"/>
  </si>
  <si>
    <t>選択肢・記入内容等の概要</t>
    <rPh sb="0" eb="3">
      <t>センタクシ</t>
    </rPh>
    <rPh sb="4" eb="6">
      <t>キニュウ</t>
    </rPh>
    <rPh sb="6" eb="8">
      <t>ナイヨウ</t>
    </rPh>
    <rPh sb="8" eb="9">
      <t>トウ</t>
    </rPh>
    <rPh sb="10" eb="12">
      <t>ガイヨウ</t>
    </rPh>
    <phoneticPr fontId="2"/>
  </si>
  <si>
    <t>数値変換</t>
    <rPh sb="0" eb="2">
      <t>スウチ</t>
    </rPh>
    <rPh sb="2" eb="4">
      <t>ヘンカン</t>
    </rPh>
    <phoneticPr fontId="2"/>
  </si>
  <si>
    <t>In928</t>
    <phoneticPr fontId="2"/>
  </si>
  <si>
    <t>★ ver2.07削除</t>
  </si>
  <si>
    <t>★3の選択肢（ハイツ）は2010年度から使わない</t>
    <rPh sb="3" eb="6">
      <t>センタクシ</t>
    </rPh>
    <rPh sb="16" eb="18">
      <t>ネンド</t>
    </rPh>
    <rPh sb="20" eb="21">
      <t>ツカ</t>
    </rPh>
    <phoneticPr fontId="2"/>
  </si>
  <si>
    <t>True/False</t>
    <phoneticPr fontId="2"/>
  </si>
  <si>
    <t>1,2</t>
    <phoneticPr fontId="2"/>
  </si>
  <si>
    <t>↓都道府県</t>
    <rPh sb="1" eb="5">
      <t>トドウフケン</t>
    </rPh>
    <phoneticPr fontId="2"/>
  </si>
  <si>
    <t>47沖縄まで</t>
    <rPh sb="2" eb="4">
      <t>オキナワ</t>
    </rPh>
    <phoneticPr fontId="2"/>
  </si>
  <si>
    <t>保存内容</t>
    <rPh sb="0" eb="2">
      <t>ホゾン</t>
    </rPh>
    <rPh sb="2" eb="4">
      <t>ナイヨウ</t>
    </rPh>
    <phoneticPr fontId="2"/>
  </si>
  <si>
    <t>形式</t>
    <rPh sb="0" eb="2">
      <t>ケイシキ</t>
    </rPh>
    <phoneticPr fontId="2"/>
  </si>
  <si>
    <t>Number</t>
    <phoneticPr fontId="2"/>
  </si>
  <si>
    <t>String</t>
    <phoneticPr fontId="2"/>
  </si>
  <si>
    <t>0-47</t>
    <phoneticPr fontId="2"/>
  </si>
  <si>
    <t>Number</t>
    <phoneticPr fontId="2"/>
  </si>
  <si>
    <t>0-2</t>
    <phoneticPr fontId="2"/>
  </si>
  <si>
    <t>0-4</t>
    <phoneticPr fontId="2"/>
  </si>
  <si>
    <t>↓選んで下さい</t>
    <rPh sb="1" eb="2">
      <t>エラ</t>
    </rPh>
    <rPh sb="4" eb="5">
      <t>クダ</t>
    </rPh>
    <phoneticPr fontId="2"/>
  </si>
  <si>
    <t>1,2,4</t>
    <phoneticPr fontId="2"/>
  </si>
  <si>
    <t>1-3</t>
    <phoneticPr fontId="2"/>
  </si>
  <si>
    <t>Boolean</t>
    <phoneticPr fontId="2"/>
  </si>
  <si>
    <t>True:はい</t>
    <phoneticPr fontId="2"/>
  </si>
  <si>
    <t>False:いいえ</t>
    <phoneticPr fontId="2"/>
  </si>
  <si>
    <t>50：15坪（50m2)</t>
    <rPh sb="5" eb="6">
      <t>ツボ</t>
    </rPh>
    <phoneticPr fontId="2"/>
  </si>
  <si>
    <t>65：20坪（65m2)</t>
    <rPh sb="5" eb="6">
      <t>ツボ</t>
    </rPh>
    <phoneticPr fontId="2"/>
  </si>
  <si>
    <t>100：30坪（100m2)</t>
    <rPh sb="6" eb="7">
      <t>ツボ</t>
    </rPh>
    <phoneticPr fontId="2"/>
  </si>
  <si>
    <t>130：40坪（130m2)</t>
    <rPh sb="6" eb="7">
      <t>ツボ</t>
    </rPh>
    <phoneticPr fontId="2"/>
  </si>
  <si>
    <t>165：50坪（165m2)以上</t>
    <rPh sb="6" eb="7">
      <t>ツボ</t>
    </rPh>
    <rPh sb="14" eb="16">
      <t>イジョウ</t>
    </rPh>
    <phoneticPr fontId="2"/>
  </si>
  <si>
    <t>15m2～165m2</t>
    <phoneticPr fontId="2"/>
  </si>
  <si>
    <t>0-5</t>
    <phoneticPr fontId="2"/>
  </si>
  <si>
    <t>アンケート1ページ目</t>
    <rPh sb="9" eb="10">
      <t>メ</t>
    </rPh>
    <phoneticPr fontId="2"/>
  </si>
  <si>
    <t>アンケート2ページ目</t>
    <rPh sb="9" eb="10">
      <t>メ</t>
    </rPh>
    <phoneticPr fontId="2"/>
  </si>
  <si>
    <t>↓選んで下さい</t>
    <phoneticPr fontId="2"/>
  </si>
  <si>
    <t>★使用しない（予約）</t>
    <rPh sb="1" eb="3">
      <t>シヨウ</t>
    </rPh>
    <rPh sb="7" eb="9">
      <t>ヨヤク</t>
    </rPh>
    <phoneticPr fontId="2"/>
  </si>
  <si>
    <t>0-3</t>
    <phoneticPr fontId="2"/>
  </si>
  <si>
    <t>太陽光発電を行っている場合には差額（実質購入している金額）。</t>
    <phoneticPr fontId="2"/>
  </si>
  <si>
    <t>数値変換マイナス許可</t>
    <rPh sb="0" eb="2">
      <t>スウチ</t>
    </rPh>
    <rPh sb="2" eb="4">
      <t>ヘンカン</t>
    </rPh>
    <rPh sb="8" eb="10">
      <t>キョカ</t>
    </rPh>
    <phoneticPr fontId="2"/>
  </si>
  <si>
    <t>True:している</t>
    <phoneticPr fontId="2"/>
  </si>
  <si>
    <t>False:していない</t>
    <phoneticPr fontId="2"/>
  </si>
  <si>
    <t>入力処理</t>
    <rPh sb="0" eb="2">
      <t>ニュウリョク</t>
    </rPh>
    <rPh sb="2" eb="4">
      <t>ショリ</t>
    </rPh>
    <phoneticPr fontId="2"/>
  </si>
  <si>
    <t>初期設定</t>
    <rPh sb="0" eb="2">
      <t>ショキ</t>
    </rPh>
    <rPh sb="2" eb="4">
      <t>セッテイ</t>
    </rPh>
    <phoneticPr fontId="2"/>
  </si>
  <si>
    <t>version</t>
    <phoneticPr fontId="2"/>
  </si>
  <si>
    <t>バージョン番号で入力不可、ソフトコンパイル時に設定</t>
    <rPh sb="5" eb="7">
      <t>バンゴウ</t>
    </rPh>
    <rPh sb="8" eb="10">
      <t>ニュウリョク</t>
    </rPh>
    <rPh sb="10" eb="12">
      <t>フカ</t>
    </rPh>
    <rPh sb="21" eb="22">
      <t>ジ</t>
    </rPh>
    <rPh sb="23" eb="25">
      <t>セッテイ</t>
    </rPh>
    <phoneticPr fontId="2"/>
  </si>
  <si>
    <t>－</t>
    <phoneticPr fontId="2"/>
  </si>
  <si>
    <t>AreaOrg</t>
    <phoneticPr fontId="2"/>
  </si>
  <si>
    <t>入力不可。都道府県設定の初期値</t>
    <rPh sb="0" eb="2">
      <t>ニュウリョク</t>
    </rPh>
    <rPh sb="2" eb="4">
      <t>フカ</t>
    </rPh>
    <rPh sb="5" eb="9">
      <t>トドウフケン</t>
    </rPh>
    <rPh sb="9" eb="11">
      <t>セッテイ</t>
    </rPh>
    <rPh sb="12" eb="14">
      <t>ショキ</t>
    </rPh>
    <rPh sb="14" eb="15">
      <t>アタイ</t>
    </rPh>
    <phoneticPr fontId="2"/>
  </si>
  <si>
    <t>年平均電気代</t>
    <rPh sb="0" eb="3">
      <t>ネンヘイキン</t>
    </rPh>
    <rPh sb="3" eb="6">
      <t>デンキダイ</t>
    </rPh>
    <phoneticPr fontId="2"/>
  </si>
  <si>
    <t>In01102</t>
  </si>
  <si>
    <t>In01103</t>
  </si>
  <si>
    <t>In01104</t>
  </si>
  <si>
    <t>冬の1ヶ月の電気代</t>
    <rPh sb="0" eb="1">
      <t>フユ</t>
    </rPh>
    <rPh sb="4" eb="5">
      <t>ゲツ</t>
    </rPh>
    <rPh sb="6" eb="9">
      <t>デンキダイ</t>
    </rPh>
    <phoneticPr fontId="2"/>
  </si>
  <si>
    <t>春・秋の1ヶ月の電気代</t>
    <rPh sb="0" eb="1">
      <t>ハル</t>
    </rPh>
    <rPh sb="2" eb="3">
      <t>アキ</t>
    </rPh>
    <rPh sb="6" eb="7">
      <t>ゲツ</t>
    </rPh>
    <rPh sb="8" eb="11">
      <t>デンキダイ</t>
    </rPh>
    <phoneticPr fontId="2"/>
  </si>
  <si>
    <t>夏の1ヶ月の電気代</t>
    <rPh sb="0" eb="1">
      <t>ナツ</t>
    </rPh>
    <rPh sb="4" eb="5">
      <t>ゲツ</t>
    </rPh>
    <rPh sb="6" eb="9">
      <t>デンキダイ</t>
    </rPh>
    <phoneticPr fontId="2"/>
  </si>
  <si>
    <t>In005</t>
    <phoneticPr fontId="2"/>
  </si>
  <si>
    <t>台所のコンロの熱源</t>
    <rPh sb="0" eb="2">
      <t>ダイドコロ</t>
    </rPh>
    <rPh sb="7" eb="9">
      <t>ネツゲン</t>
    </rPh>
    <phoneticPr fontId="2"/>
  </si>
  <si>
    <t>円</t>
    <rPh sb="0" eb="1">
      <t>エン</t>
    </rPh>
    <phoneticPr fontId="2"/>
  </si>
  <si>
    <t>単位</t>
    <rPh sb="0" eb="2">
      <t>タンイ</t>
    </rPh>
    <phoneticPr fontId="2"/>
  </si>
  <si>
    <t>炊飯ジャーの保温をやめる</t>
    <rPh sb="0" eb="2">
      <t>スイハン</t>
    </rPh>
    <rPh sb="6" eb="8">
      <t>ホオン</t>
    </rPh>
    <phoneticPr fontId="2"/>
  </si>
  <si>
    <t>3：電気</t>
    <rPh sb="2" eb="4">
      <t>デンキ</t>
    </rPh>
    <phoneticPr fontId="2"/>
  </si>
  <si>
    <t>2：蓄熱</t>
    <rPh sb="2" eb="4">
      <t>チクネツ</t>
    </rPh>
    <phoneticPr fontId="2"/>
  </si>
  <si>
    <t>4：ガス</t>
    <phoneticPr fontId="2"/>
  </si>
  <si>
    <t>5：灯油</t>
    <rPh sb="2" eb="4">
      <t>トウユ</t>
    </rPh>
    <phoneticPr fontId="2"/>
  </si>
  <si>
    <t>夜間蓄熱式暖房（床暖房、床設置型など）</t>
    <rPh sb="0" eb="2">
      <t>ヤカン</t>
    </rPh>
    <rPh sb="2" eb="5">
      <t>チクネツシキ</t>
    </rPh>
    <rPh sb="5" eb="7">
      <t>ダンボウ</t>
    </rPh>
    <rPh sb="8" eb="11">
      <t>ユカダンボウ</t>
    </rPh>
    <rPh sb="12" eb="13">
      <t>ユカ</t>
    </rPh>
    <rPh sb="13" eb="15">
      <t>セッチ</t>
    </rPh>
    <rPh sb="15" eb="16">
      <t>ガタ</t>
    </rPh>
    <phoneticPr fontId="2"/>
  </si>
  <si>
    <t>Sindan</t>
    <phoneticPr fontId="2"/>
  </si>
  <si>
    <t>標準値との比較を示す</t>
    <rPh sb="0" eb="3">
      <t>ヒョウジュンチ</t>
    </rPh>
    <rPh sb="5" eb="7">
      <t>ヒカク</t>
    </rPh>
    <rPh sb="8" eb="9">
      <t>シメ</t>
    </rPh>
    <phoneticPr fontId="2"/>
  </si>
  <si>
    <t>配列</t>
    <rPh sb="0" eb="2">
      <t>ハイレツ</t>
    </rPh>
    <phoneticPr fontId="2"/>
  </si>
  <si>
    <t>ret = data.calcAverage();</t>
    <phoneticPr fontId="2"/>
  </si>
  <si>
    <t>標準電気代</t>
    <rPh sb="0" eb="2">
      <t>ヒョウジュン</t>
    </rPh>
    <rPh sb="2" eb="5">
      <t>デンキダイ</t>
    </rPh>
    <phoneticPr fontId="2"/>
  </si>
  <si>
    <t>ガス代</t>
    <rPh sb="2" eb="3">
      <t>ダイ</t>
    </rPh>
    <phoneticPr fontId="2"/>
  </si>
  <si>
    <t>標準ガス代</t>
    <rPh sb="0" eb="2">
      <t>ヒョウジュン</t>
    </rPh>
    <rPh sb="4" eb="5">
      <t>ダイ</t>
    </rPh>
    <phoneticPr fontId="2"/>
  </si>
  <si>
    <t>灯油代</t>
    <rPh sb="0" eb="2">
      <t>トウユ</t>
    </rPh>
    <rPh sb="2" eb="3">
      <t>ダイ</t>
    </rPh>
    <phoneticPr fontId="2"/>
  </si>
  <si>
    <t>ガソリン代</t>
    <rPh sb="4" eb="5">
      <t>ダイ</t>
    </rPh>
    <phoneticPr fontId="2"/>
  </si>
  <si>
    <t>世帯人数を返す</t>
    <rPh sb="0" eb="2">
      <t>セタイ</t>
    </rPh>
    <rPh sb="2" eb="4">
      <t>ニンズウ</t>
    </rPh>
    <rPh sb="5" eb="6">
      <t>カエ</t>
    </rPh>
    <phoneticPr fontId="2"/>
  </si>
  <si>
    <t>ret = data.kazokuNum();</t>
    <phoneticPr fontId="2"/>
  </si>
  <si>
    <t>整数値</t>
    <rPh sb="0" eb="2">
      <t>セイスウ</t>
    </rPh>
    <rPh sb="2" eb="3">
      <t>アタイ</t>
    </rPh>
    <phoneticPr fontId="2"/>
  </si>
  <si>
    <t>入力</t>
    <rPh sb="0" eb="2">
      <t>ニュウリョク</t>
    </rPh>
    <phoneticPr fontId="2"/>
  </si>
  <si>
    <t>出力</t>
    <rPh sb="0" eb="2">
      <t>シュツリョク</t>
    </rPh>
    <phoneticPr fontId="2"/>
  </si>
  <si>
    <t>monthlyPay</t>
    <phoneticPr fontId="2"/>
  </si>
  <si>
    <t>月返済額（円）</t>
    <rPh sb="0" eb="1">
      <t>ツキ</t>
    </rPh>
    <rPh sb="1" eb="4">
      <t>ヘンサイガク</t>
    </rPh>
    <rPh sb="5" eb="6">
      <t>エン</t>
    </rPh>
    <phoneticPr fontId="2"/>
  </si>
  <si>
    <t>分野別の対策リストを返す（最大15個）</t>
    <rPh sb="0" eb="2">
      <t>ブンヤ</t>
    </rPh>
    <rPh sb="2" eb="3">
      <t>ベツ</t>
    </rPh>
    <rPh sb="4" eb="6">
      <t>タイサク</t>
    </rPh>
    <rPh sb="10" eb="11">
      <t>カエ</t>
    </rPh>
    <rPh sb="13" eb="15">
      <t>サイダイ</t>
    </rPh>
    <rPh sb="17" eb="18">
      <t>コ</t>
    </rPh>
    <phoneticPr fontId="2"/>
  </si>
  <si>
    <t>re[i].hojoGov</t>
    <phoneticPr fontId="2"/>
  </si>
  <si>
    <t>国による補助金</t>
    <rPh sb="0" eb="1">
      <t>クニ</t>
    </rPh>
    <rPh sb="4" eb="7">
      <t>ホジョキン</t>
    </rPh>
    <phoneticPr fontId="2"/>
  </si>
  <si>
    <t>温水暖房をしている場合効率の割り戻し（追加質問）</t>
    <rPh sb="0" eb="2">
      <t>オンスイ</t>
    </rPh>
    <rPh sb="2" eb="4">
      <t>ダンボウ</t>
    </rPh>
    <rPh sb="9" eb="11">
      <t>バアイ</t>
    </rPh>
    <rPh sb="11" eb="13">
      <t>コウリツ</t>
    </rPh>
    <rPh sb="14" eb="15">
      <t>ワ</t>
    </rPh>
    <rPh sb="16" eb="17">
      <t>モド</t>
    </rPh>
    <rPh sb="19" eb="21">
      <t>ツイカ</t>
    </rPh>
    <rPh sb="21" eb="23">
      <t>シツモン</t>
    </rPh>
    <phoneticPr fontId="2"/>
  </si>
  <si>
    <t>ヒートポンプ式床暖房</t>
    <rPh sb="6" eb="7">
      <t>シキ</t>
    </rPh>
    <rPh sb="7" eb="10">
      <t>ユカダンボウ</t>
    </rPh>
    <phoneticPr fontId="2"/>
  </si>
  <si>
    <t>In20309g</t>
    <phoneticPr fontId="2"/>
  </si>
  <si>
    <t>In20309h</t>
    <phoneticPr fontId="2"/>
  </si>
  <si>
    <t>ガス暖房（ガスストーブ、ガスファンヒータなど）</t>
    <rPh sb="2" eb="4">
      <t>ダンボウ</t>
    </rPh>
    <phoneticPr fontId="2"/>
  </si>
  <si>
    <t>ガス床暖房</t>
    <rPh sb="2" eb="5">
      <t>ユカダンボウ</t>
    </rPh>
    <phoneticPr fontId="2"/>
  </si>
  <si>
    <t>In20309i</t>
    <phoneticPr fontId="2"/>
  </si>
  <si>
    <t>石油床暖房</t>
    <rPh sb="0" eb="2">
      <t>セキユ</t>
    </rPh>
    <rPh sb="2" eb="5">
      <t>ユカダンボウ</t>
    </rPh>
    <phoneticPr fontId="2"/>
  </si>
  <si>
    <t>灯油暖房（石油ストーブ、石油ファンヒータなど）</t>
    <rPh sb="0" eb="2">
      <t>トウユ</t>
    </rPh>
    <rPh sb="2" eb="4">
      <t>ダンボウ</t>
    </rPh>
    <rPh sb="5" eb="7">
      <t>セキユ</t>
    </rPh>
    <rPh sb="12" eb="14">
      <t>セキユ</t>
    </rPh>
    <phoneticPr fontId="2"/>
  </si>
  <si>
    <t>電気部屋暖房（電気ストーブ、セラミックファンヒータなど）</t>
    <rPh sb="0" eb="2">
      <t>デンキ</t>
    </rPh>
    <rPh sb="2" eb="4">
      <t>ヘヤ</t>
    </rPh>
    <rPh sb="4" eb="6">
      <t>ダンボウ</t>
    </rPh>
    <rPh sb="7" eb="9">
      <t>デンキ</t>
    </rPh>
    <phoneticPr fontId="2"/>
  </si>
  <si>
    <t>※風呂をためずにシャワー</t>
    <rPh sb="1" eb="3">
      <t>フロ</t>
    </rPh>
    <phoneticPr fontId="2"/>
  </si>
  <si>
    <t>※燃費のいい車を使う</t>
    <rPh sb="1" eb="3">
      <t>ネンピ</t>
    </rPh>
    <rPh sb="6" eb="7">
      <t>クルマ</t>
    </rPh>
    <rPh sb="8" eb="9">
      <t>ツカ</t>
    </rPh>
    <phoneticPr fontId="2"/>
  </si>
  <si>
    <t>関連クラス2</t>
    <rPh sb="0" eb="2">
      <t>カンレン</t>
    </rPh>
    <phoneticPr fontId="2"/>
  </si>
  <si>
    <t>mACreplace</t>
    <phoneticPr fontId="2"/>
  </si>
  <si>
    <t>mCOsunCut</t>
    <phoneticPr fontId="2"/>
  </si>
  <si>
    <t>mHTuchimado</t>
    <phoneticPr fontId="2"/>
  </si>
  <si>
    <t>エアコンのフィルターを掃除する</t>
    <phoneticPr fontId="2"/>
  </si>
  <si>
    <t>mACfilter</t>
    <phoneticPr fontId="2"/>
  </si>
  <si>
    <t>mHTtime</t>
    <phoneticPr fontId="2"/>
  </si>
  <si>
    <t>mHTareaLimit</t>
    <phoneticPr fontId="2"/>
  </si>
  <si>
    <t>mHTcentralNotUse</t>
    <phoneticPr fontId="2"/>
  </si>
  <si>
    <t>In20402</t>
  </si>
  <si>
    <t>In20403</t>
  </si>
  <si>
    <t>In20501</t>
    <phoneticPr fontId="2"/>
  </si>
  <si>
    <t>In20502</t>
  </si>
  <si>
    <t>In20503</t>
  </si>
  <si>
    <t>代替使用クラス</t>
    <rPh sb="0" eb="2">
      <t>ダイタイ</t>
    </rPh>
    <rPh sb="2" eb="4">
      <t>シヨウ</t>
    </rPh>
    <phoneticPr fontId="2"/>
  </si>
  <si>
    <t>15：20インチ以下</t>
    <rPh sb="8" eb="10">
      <t>イカ</t>
    </rPh>
    <phoneticPr fontId="2"/>
  </si>
  <si>
    <t>25：21～30インチ</t>
    <phoneticPr fontId="2"/>
  </si>
  <si>
    <t>35：31～40インチ</t>
    <phoneticPr fontId="2"/>
  </si>
  <si>
    <t>45:41～50インチ</t>
    <phoneticPr fontId="2"/>
  </si>
  <si>
    <t>内容</t>
    <rPh sb="0" eb="2">
      <t>ナイヨウ</t>
    </rPh>
    <phoneticPr fontId="2"/>
  </si>
  <si>
    <t>In929</t>
    <phoneticPr fontId="2"/>
  </si>
  <si>
    <t>建設時に断熱に配慮した設計としましたか</t>
    <rPh sb="0" eb="2">
      <t>ケンセツ</t>
    </rPh>
    <rPh sb="2" eb="3">
      <t>ジ</t>
    </rPh>
    <rPh sb="4" eb="6">
      <t>ダンネツ</t>
    </rPh>
    <rPh sb="7" eb="9">
      <t>ハイリョ</t>
    </rPh>
    <rPh sb="11" eb="13">
      <t>セッケイ</t>
    </rPh>
    <phoneticPr fontId="2"/>
  </si>
  <si>
    <t>とても配慮した</t>
    <rPh sb="3" eb="5">
      <t>ハイリョ</t>
    </rPh>
    <phoneticPr fontId="2"/>
  </si>
  <si>
    <t>一定配慮した</t>
    <rPh sb="0" eb="2">
      <t>イッテイ</t>
    </rPh>
    <rPh sb="2" eb="4">
      <t>ハイリョ</t>
    </rPh>
    <phoneticPr fontId="2"/>
  </si>
  <si>
    <t>少し配慮した</t>
    <rPh sb="0" eb="1">
      <t>スコ</t>
    </rPh>
    <rPh sb="2" eb="4">
      <t>ハイリョ</t>
    </rPh>
    <phoneticPr fontId="2"/>
  </si>
  <si>
    <t>考えなかった</t>
    <rPh sb="0" eb="1">
      <t>カンガ</t>
    </rPh>
    <phoneticPr fontId="2"/>
  </si>
  <si>
    <t>わからない</t>
    <phoneticPr fontId="2"/>
  </si>
  <si>
    <t>年平均ガソリン消費（円・L）</t>
    <rPh sb="0" eb="3">
      <t>ネンヘイキン</t>
    </rPh>
    <rPh sb="7" eb="9">
      <t>ショウヒ</t>
    </rPh>
    <rPh sb="10" eb="11">
      <t>エン</t>
    </rPh>
    <phoneticPr fontId="2"/>
  </si>
  <si>
    <t>In017</t>
    <phoneticPr fontId="2"/>
  </si>
  <si>
    <t>灯油の単位</t>
    <rPh sb="0" eb="2">
      <t>トウユ</t>
    </rPh>
    <rPh sb="3" eb="5">
      <t>タンイ</t>
    </rPh>
    <phoneticPr fontId="2"/>
  </si>
  <si>
    <t>冬の1ヶ月の灯油代・量</t>
    <rPh sb="0" eb="1">
      <t>フユ</t>
    </rPh>
    <rPh sb="4" eb="5">
      <t>ゲツ</t>
    </rPh>
    <rPh sb="10" eb="11">
      <t>リョウ</t>
    </rPh>
    <phoneticPr fontId="2"/>
  </si>
  <si>
    <t>春・秋の1ヶ月の灯油代・量</t>
    <rPh sb="0" eb="1">
      <t>ハル</t>
    </rPh>
    <rPh sb="2" eb="3">
      <t>アキ</t>
    </rPh>
    <rPh sb="6" eb="7">
      <t>ゲツ</t>
    </rPh>
    <rPh sb="12" eb="13">
      <t>リョウ</t>
    </rPh>
    <phoneticPr fontId="2"/>
  </si>
  <si>
    <t>平成4（1992）年～平成12(2000)年</t>
    <rPh sb="0" eb="2">
      <t>ヘイセイ</t>
    </rPh>
    <rPh sb="9" eb="10">
      <t>ネン</t>
    </rPh>
    <rPh sb="11" eb="13">
      <t>ヘイセイ</t>
    </rPh>
    <rPh sb="21" eb="22">
      <t>トシ</t>
    </rPh>
    <phoneticPr fontId="2"/>
  </si>
  <si>
    <t>平成13（2001）年以降</t>
    <rPh sb="0" eb="2">
      <t>ヘイセイ</t>
    </rPh>
    <rPh sb="10" eb="11">
      <t>ネン</t>
    </rPh>
    <rPh sb="11" eb="13">
      <t>イコウ</t>
    </rPh>
    <phoneticPr fontId="2"/>
  </si>
  <si>
    <t>北海道</t>
  </si>
  <si>
    <t>青森</t>
  </si>
  <si>
    <t>岩手</t>
  </si>
  <si>
    <t>宮城</t>
  </si>
  <si>
    <t>秋田</t>
  </si>
  <si>
    <t>山形</t>
  </si>
  <si>
    <t>福島</t>
  </si>
  <si>
    <t>茨城</t>
  </si>
  <si>
    <t>栃木</t>
  </si>
  <si>
    <t>群馬</t>
  </si>
  <si>
    <t>埼玉</t>
  </si>
  <si>
    <t>千葉</t>
  </si>
  <si>
    <t>東京</t>
    <phoneticPr fontId="2"/>
  </si>
  <si>
    <t>神奈川</t>
  </si>
  <si>
    <t>新潟</t>
  </si>
  <si>
    <t>富山</t>
  </si>
  <si>
    <t>石川</t>
  </si>
  <si>
    <t>山梨</t>
  </si>
  <si>
    <t>長野</t>
  </si>
  <si>
    <t>岐阜</t>
  </si>
  <si>
    <t>愛知</t>
  </si>
  <si>
    <t>三重</t>
  </si>
  <si>
    <t>滋賀</t>
  </si>
  <si>
    <t>京都</t>
    <phoneticPr fontId="2"/>
  </si>
  <si>
    <t>大阪</t>
    <phoneticPr fontId="2"/>
  </si>
  <si>
    <t>兵庫</t>
  </si>
  <si>
    <t>奈良</t>
  </si>
  <si>
    <t>和歌山</t>
  </si>
  <si>
    <t>鳥取</t>
  </si>
  <si>
    <t>島根</t>
  </si>
  <si>
    <t>岡山</t>
  </si>
  <si>
    <t>広島</t>
  </si>
  <si>
    <t>山口</t>
  </si>
  <si>
    <t>徳島</t>
  </si>
  <si>
    <t>香川</t>
  </si>
  <si>
    <t>愛媛</t>
  </si>
  <si>
    <t>高知</t>
  </si>
  <si>
    <t>福岡</t>
  </si>
  <si>
    <t>佐賀</t>
  </si>
  <si>
    <t>長崎</t>
  </si>
  <si>
    <t>熊本</t>
  </si>
  <si>
    <t>大分</t>
  </si>
  <si>
    <t>宮崎</t>
  </si>
  <si>
    <t>鹿児島</t>
  </si>
  <si>
    <t>沖縄</t>
  </si>
  <si>
    <t>静岡（富士川以東）</t>
    <rPh sb="0" eb="2">
      <t>シズオカ</t>
    </rPh>
    <rPh sb="3" eb="6">
      <t>フジカワ</t>
    </rPh>
    <rPh sb="6" eb="8">
      <t>イトウ</t>
    </rPh>
    <phoneticPr fontId="2"/>
  </si>
  <si>
    <t>静岡（富士川以西）</t>
    <rPh sb="0" eb="2">
      <t>シズオカ</t>
    </rPh>
    <rPh sb="3" eb="6">
      <t>フジカワ</t>
    </rPh>
    <rPh sb="6" eb="8">
      <t>イセイ</t>
    </rPh>
    <phoneticPr fontId="2"/>
  </si>
  <si>
    <t>小数点1桁は電力会社</t>
    <rPh sb="0" eb="3">
      <t>ショウスウテン</t>
    </rPh>
    <rPh sb="4" eb="5">
      <t>ケタ</t>
    </rPh>
    <rPh sb="6" eb="8">
      <t>デンリョク</t>
    </rPh>
    <rPh sb="8" eb="10">
      <t>ガイシャ</t>
    </rPh>
    <phoneticPr fontId="2"/>
  </si>
  <si>
    <t>小数点2-3桁は地域変数</t>
    <rPh sb="0" eb="3">
      <t>ショウスウテン</t>
    </rPh>
    <rPh sb="6" eb="7">
      <t>ケタ</t>
    </rPh>
    <rPh sb="8" eb="10">
      <t>チイキ</t>
    </rPh>
    <rPh sb="10" eb="12">
      <t>ヘンスウ</t>
    </rPh>
    <phoneticPr fontId="2"/>
  </si>
  <si>
    <t>福井（敦賀より西）</t>
    <rPh sb="0" eb="2">
      <t>フクイ</t>
    </rPh>
    <rPh sb="3" eb="5">
      <t>ツルガ</t>
    </rPh>
    <rPh sb="7" eb="8">
      <t>ニシ</t>
    </rPh>
    <phoneticPr fontId="2"/>
  </si>
  <si>
    <t>福井（敦賀以北）</t>
    <rPh sb="3" eb="5">
      <t>ツルガ</t>
    </rPh>
    <rPh sb="5" eb="7">
      <t>イホク</t>
    </rPh>
    <phoneticPr fontId="2"/>
  </si>
  <si>
    <t>東京電力</t>
    <rPh sb="0" eb="2">
      <t>トウキョウ</t>
    </rPh>
    <rPh sb="2" eb="4">
      <t>デンリョク</t>
    </rPh>
    <phoneticPr fontId="2"/>
  </si>
  <si>
    <t>関西電力</t>
    <rPh sb="0" eb="2">
      <t>カンサイ</t>
    </rPh>
    <rPh sb="2" eb="4">
      <t>デンリョク</t>
    </rPh>
    <phoneticPr fontId="2"/>
  </si>
  <si>
    <t>岐阜（神岡等）</t>
    <rPh sb="0" eb="2">
      <t>ギフ</t>
    </rPh>
    <rPh sb="3" eb="5">
      <t>カミオカ</t>
    </rPh>
    <rPh sb="5" eb="6">
      <t>トウ</t>
    </rPh>
    <phoneticPr fontId="2"/>
  </si>
  <si>
    <t>北陸電力</t>
    <rPh sb="0" eb="2">
      <t>ホクリク</t>
    </rPh>
    <rPh sb="2" eb="4">
      <t>デンリョク</t>
    </rPh>
    <phoneticPr fontId="2"/>
  </si>
  <si>
    <t>三重（熊野以南）</t>
    <rPh sb="0" eb="2">
      <t>ミエ</t>
    </rPh>
    <rPh sb="3" eb="5">
      <t>クマノ</t>
    </rPh>
    <rPh sb="5" eb="7">
      <t>イナン</t>
    </rPh>
    <phoneticPr fontId="2"/>
  </si>
  <si>
    <t>エアコン　★現在は使わない</t>
    <rPh sb="6" eb="8">
      <t>ゲンザイ</t>
    </rPh>
    <rPh sb="9" eb="10">
      <t>ツカ</t>
    </rPh>
    <phoneticPr fontId="2"/>
  </si>
  <si>
    <t>冷蔵庫　★現在は使わない</t>
    <phoneticPr fontId="2"/>
  </si>
  <si>
    <t>テレビ　★現在は使わない</t>
    <phoneticPr fontId="2"/>
  </si>
  <si>
    <t>Roan9</t>
  </si>
  <si>
    <t>Roan10</t>
  </si>
  <si>
    <t>Roan11</t>
  </si>
  <si>
    <t>Roan12</t>
  </si>
  <si>
    <t>Roan13</t>
  </si>
  <si>
    <t>Roan14</t>
  </si>
  <si>
    <t>Rep_pc</t>
    <phoneticPr fontId="2"/>
  </si>
  <si>
    <t>PC異常</t>
    <phoneticPr fontId="2"/>
  </si>
  <si>
    <t>In926</t>
    <phoneticPr fontId="2"/>
  </si>
  <si>
    <t>★現在は使わない</t>
    <rPh sb="1" eb="3">
      <t>ゲンザイ</t>
    </rPh>
    <rPh sb="4" eb="5">
      <t>ツカ</t>
    </rPh>
    <phoneticPr fontId="2"/>
  </si>
  <si>
    <t>これから設置する太陽光発電の容量</t>
    <rPh sb="4" eb="6">
      <t>セッチ</t>
    </rPh>
    <rPh sb="8" eb="11">
      <t>タイヨウコウ</t>
    </rPh>
    <rPh sb="11" eb="13">
      <t>ハツデン</t>
    </rPh>
    <rPh sb="14" eb="16">
      <t>ヨウリョウ</t>
    </rPh>
    <phoneticPr fontId="2"/>
  </si>
  <si>
    <t>長時間の停車でアイドリングストップをしていますか</t>
    <rPh sb="0" eb="3">
      <t>チョウジカン</t>
    </rPh>
    <rPh sb="4" eb="6">
      <t>テイシャ</t>
    </rPh>
    <phoneticPr fontId="2"/>
  </si>
  <si>
    <t>Roan_riritsu</t>
    <phoneticPr fontId="2"/>
  </si>
  <si>
    <t>Roan_atama</t>
    <phoneticPr fontId="2"/>
  </si>
  <si>
    <t>Roan_kaisu</t>
    <phoneticPr fontId="2"/>
  </si>
  <si>
    <t>Roan_hojo_lg</t>
    <phoneticPr fontId="2"/>
  </si>
  <si>
    <t>％</t>
    <phoneticPr fontId="2"/>
  </si>
  <si>
    <t>ret = data.calcCarList(mc)</t>
    <phoneticPr fontId="2"/>
  </si>
  <si>
    <t>mcが渡されたときは再表示</t>
    <rPh sb="3" eb="4">
      <t>ワタ</t>
    </rPh>
    <rPh sb="10" eb="13">
      <t>サイヒョウジ</t>
    </rPh>
    <phoneticPr fontId="2"/>
  </si>
  <si>
    <t>ret は　 data.measuresList（）の返り値</t>
    <rPh sb="27" eb="28">
      <t>カエ</t>
    </rPh>
    <rPh sb="29" eb="30">
      <t>アタイ</t>
    </rPh>
    <phoneticPr fontId="2"/>
  </si>
  <si>
    <t>retNum = data.selectedNum(ret)</t>
    <phoneticPr fontId="2"/>
  </si>
  <si>
    <t>1:選んで下さい</t>
    <rPh sb="2" eb="3">
      <t>エラ</t>
    </rPh>
    <rPh sb="5" eb="6">
      <t>クダ</t>
    </rPh>
    <phoneticPr fontId="2"/>
  </si>
  <si>
    <t>400:それ以上</t>
    <rPh sb="6" eb="8">
      <t>イジョウ</t>
    </rPh>
    <phoneticPr fontId="2"/>
  </si>
  <si>
    <t>300:1.5人用</t>
    <rPh sb="7" eb="8">
      <t>ニン</t>
    </rPh>
    <rPh sb="8" eb="9">
      <t>ヨウ</t>
    </rPh>
    <phoneticPr fontId="2"/>
  </si>
  <si>
    <t>200:1人用</t>
    <rPh sb="5" eb="6">
      <t>ニン</t>
    </rPh>
    <rPh sb="6" eb="7">
      <t>ヨウ</t>
    </rPh>
    <phoneticPr fontId="2"/>
  </si>
  <si>
    <t>0-7</t>
    <phoneticPr fontId="2"/>
  </si>
  <si>
    <t>0-60</t>
    <phoneticPr fontId="2"/>
  </si>
  <si>
    <t>0分（使わない）～60分　</t>
    <rPh sb="1" eb="2">
      <t>フン</t>
    </rPh>
    <rPh sb="3" eb="4">
      <t>ツカ</t>
    </rPh>
    <rPh sb="11" eb="12">
      <t>フン</t>
    </rPh>
    <phoneticPr fontId="2"/>
  </si>
  <si>
    <t>0分（使わない）～60分</t>
    <rPh sb="1" eb="2">
      <t>フン</t>
    </rPh>
    <rPh sb="3" eb="4">
      <t>ツカ</t>
    </rPh>
    <rPh sb="11" eb="12">
      <t>フン</t>
    </rPh>
    <phoneticPr fontId="2"/>
  </si>
  <si>
    <t>0-12</t>
    <phoneticPr fontId="2"/>
  </si>
  <si>
    <t>0ヶ月～12ヶ月</t>
    <rPh sb="2" eb="3">
      <t>ゲツ</t>
    </rPh>
    <rPh sb="7" eb="8">
      <t>ゲツ</t>
    </rPh>
    <phoneticPr fontId="2"/>
  </si>
  <si>
    <t>ここに入力した内容が、冷暖房やテレビの部屋の名前になります</t>
    <rPh sb="3" eb="5">
      <t>ニュウリョク</t>
    </rPh>
    <rPh sb="7" eb="9">
      <t>ナイヨウ</t>
    </rPh>
    <rPh sb="11" eb="14">
      <t>レイダンボウ</t>
    </rPh>
    <rPh sb="19" eb="21">
      <t>ヘヤ</t>
    </rPh>
    <rPh sb="22" eb="24">
      <t>ナマエ</t>
    </rPh>
    <phoneticPr fontId="2"/>
  </si>
  <si>
    <t>true:はい</t>
    <phoneticPr fontId="2"/>
  </si>
  <si>
    <t>false：いいえ</t>
    <phoneticPr fontId="2"/>
  </si>
  <si>
    <t>アンケート3ページ目</t>
    <rPh sb="9" eb="10">
      <t>メ</t>
    </rPh>
    <phoneticPr fontId="2"/>
  </si>
  <si>
    <t>家全体（セントラル）</t>
    <rPh sb="0" eb="1">
      <t>イエ</t>
    </rPh>
    <rPh sb="1" eb="3">
      <t>ゼンタイ</t>
    </rPh>
    <phoneticPr fontId="2"/>
  </si>
  <si>
    <t>0-6</t>
    <phoneticPr fontId="2"/>
  </si>
  <si>
    <t>0-8</t>
    <phoneticPr fontId="2"/>
  </si>
  <si>
    <t>0-24</t>
    <phoneticPr fontId="2"/>
  </si>
  <si>
    <t>0時間～24時間</t>
    <rPh sb="1" eb="3">
      <t>ジカン</t>
    </rPh>
    <rPh sb="6" eb="8">
      <t>ジカン</t>
    </rPh>
    <phoneticPr fontId="2"/>
  </si>
  <si>
    <t>text</t>
    <phoneticPr fontId="2"/>
  </si>
  <si>
    <t>1台</t>
    <rPh sb="1" eb="2">
      <t>ダイ</t>
    </rPh>
    <phoneticPr fontId="2"/>
  </si>
  <si>
    <t>2台</t>
    <rPh sb="1" eb="2">
      <t>ダイ</t>
    </rPh>
    <phoneticPr fontId="2"/>
  </si>
  <si>
    <t>3台</t>
    <rPh sb="1" eb="2">
      <t>ダイ</t>
    </rPh>
    <phoneticPr fontId="2"/>
  </si>
  <si>
    <t>4台</t>
    <rPh sb="1" eb="2">
      <t>ダイ</t>
    </rPh>
    <phoneticPr fontId="2"/>
  </si>
  <si>
    <t>5台</t>
    <rPh sb="1" eb="2">
      <t>ダイ</t>
    </rPh>
    <phoneticPr fontId="2"/>
  </si>
  <si>
    <t>6台</t>
    <rPh sb="1" eb="2">
      <t>ダイ</t>
    </rPh>
    <phoneticPr fontId="2"/>
  </si>
  <si>
    <t>台（使っている台数）、★0台は選べない</t>
    <rPh sb="0" eb="1">
      <t>ダイ</t>
    </rPh>
    <rPh sb="2" eb="3">
      <t>ツカ</t>
    </rPh>
    <rPh sb="7" eb="9">
      <t>ダイスウ</t>
    </rPh>
    <rPh sb="13" eb="14">
      <t>ダイ</t>
    </rPh>
    <rPh sb="15" eb="16">
      <t>エラ</t>
    </rPh>
    <phoneticPr fontId="2"/>
  </si>
  <si>
    <t>1台目使用年数</t>
    <rPh sb="1" eb="3">
      <t>ダイメ</t>
    </rPh>
    <rPh sb="3" eb="5">
      <t>シヨウ</t>
    </rPh>
    <rPh sb="5" eb="7">
      <t>ネンスウ</t>
    </rPh>
    <phoneticPr fontId="2"/>
  </si>
  <si>
    <t>2台目使用年数</t>
    <rPh sb="1" eb="3">
      <t>ダイメ</t>
    </rPh>
    <phoneticPr fontId="2"/>
  </si>
  <si>
    <t>数値処理</t>
    <rPh sb="0" eb="2">
      <t>スウチ</t>
    </rPh>
    <rPh sb="2" eb="4">
      <t>ショリ</t>
    </rPh>
    <phoneticPr fontId="2"/>
  </si>
  <si>
    <t>1台目内容量　50～700リットル</t>
    <rPh sb="1" eb="3">
      <t>ダイメ</t>
    </rPh>
    <rPh sb="3" eb="6">
      <t>ナイヨウリョウ</t>
    </rPh>
    <phoneticPr fontId="2"/>
  </si>
  <si>
    <t>2台目内容量　50～700リットル</t>
    <rPh sb="1" eb="3">
      <t>ダイメ</t>
    </rPh>
    <rPh sb="3" eb="6">
      <t>ナイヨウリョウ</t>
    </rPh>
    <phoneticPr fontId="2"/>
  </si>
  <si>
    <t>テレビは合計で何時間点けていますか</t>
    <rPh sb="4" eb="6">
      <t>ゴウケイ</t>
    </rPh>
    <rPh sb="7" eb="10">
      <t>ナンジカン</t>
    </rPh>
    <rPh sb="10" eb="11">
      <t>ツ</t>
    </rPh>
    <phoneticPr fontId="2"/>
  </si>
  <si>
    <t>家にあるテレビの合計、ビデオ・ゲームも含む。0時間～24時間</t>
    <rPh sb="0" eb="1">
      <t>イエ</t>
    </rPh>
    <rPh sb="8" eb="10">
      <t>ゴウケイ</t>
    </rPh>
    <rPh sb="19" eb="20">
      <t>フク</t>
    </rPh>
    <rPh sb="23" eb="25">
      <t>ジカン</t>
    </rPh>
    <rPh sb="28" eb="30">
      <t>ジカン</t>
    </rPh>
    <phoneticPr fontId="2"/>
  </si>
  <si>
    <t>-1-24</t>
    <phoneticPr fontId="2"/>
  </si>
  <si>
    <t>持っていない</t>
    <rPh sb="0" eb="1">
      <t>モ</t>
    </rPh>
    <phoneticPr fontId="2"/>
  </si>
  <si>
    <t>-1-6</t>
    <phoneticPr fontId="2"/>
  </si>
  <si>
    <t>主な行き先は</t>
    <rPh sb="0" eb="1">
      <t>オモ</t>
    </rPh>
    <rPh sb="2" eb="5">
      <t>ユキサキ</t>
    </rPh>
    <phoneticPr fontId="2"/>
  </si>
  <si>
    <t>行き先A</t>
    <rPh sb="0" eb="3">
      <t>ユキサキ</t>
    </rPh>
    <phoneticPr fontId="2"/>
  </si>
  <si>
    <t>行き先B</t>
    <rPh sb="0" eb="3">
      <t>ユキサキ</t>
    </rPh>
    <phoneticPr fontId="2"/>
  </si>
  <si>
    <t>行き先C</t>
    <rPh sb="0" eb="3">
      <t>ユキサキ</t>
    </rPh>
    <phoneticPr fontId="2"/>
  </si>
  <si>
    <t>In81201</t>
    <phoneticPr fontId="2"/>
  </si>
  <si>
    <t>In81202</t>
  </si>
  <si>
    <t>In81203</t>
  </si>
  <si>
    <t>In81204</t>
  </si>
  <si>
    <t>In81205</t>
  </si>
  <si>
    <t>In81004</t>
  </si>
  <si>
    <t>In81005</t>
  </si>
  <si>
    <t>行き先D ※詳細入力で使用</t>
    <rPh sb="0" eb="3">
      <t>ユキサキ</t>
    </rPh>
    <phoneticPr fontId="2"/>
  </si>
  <si>
    <t>行き先E ※詳細入力で使用</t>
    <rPh sb="0" eb="3">
      <t>ユキサキ</t>
    </rPh>
    <phoneticPr fontId="2"/>
  </si>
  <si>
    <t>In81104</t>
  </si>
  <si>
    <t>In81105</t>
  </si>
  <si>
    <t>片道の距離</t>
    <rPh sb="0" eb="2">
      <t>カタミチ</t>
    </rPh>
    <rPh sb="3" eb="5">
      <t>キョリ</t>
    </rPh>
    <phoneticPr fontId="2"/>
  </si>
  <si>
    <t>km</t>
    <phoneticPr fontId="2"/>
  </si>
  <si>
    <t>おおよその燃費（詳細は詳細入力）</t>
    <rPh sb="5" eb="7">
      <t>ネンピ</t>
    </rPh>
    <rPh sb="8" eb="10">
      <t>ショウサイ</t>
    </rPh>
    <rPh sb="11" eb="13">
      <t>ショウサイ</t>
    </rPh>
    <rPh sb="13" eb="15">
      <t>ニュウリョク</t>
    </rPh>
    <phoneticPr fontId="2"/>
  </si>
  <si>
    <t>km/L</t>
    <phoneticPr fontId="2"/>
  </si>
  <si>
    <t>診断の希望状況</t>
    <rPh sb="0" eb="2">
      <t>シンダン</t>
    </rPh>
    <rPh sb="3" eb="5">
      <t>キボウ</t>
    </rPh>
    <rPh sb="5" eb="7">
      <t>ジョウキョウ</t>
    </rPh>
    <phoneticPr fontId="2"/>
  </si>
  <si>
    <t>診断を行った日を自動記録</t>
    <rPh sb="0" eb="2">
      <t>シンダン</t>
    </rPh>
    <rPh sb="3" eb="4">
      <t>オコナ</t>
    </rPh>
    <rPh sb="6" eb="7">
      <t>ヒ</t>
    </rPh>
    <rPh sb="8" eb="10">
      <t>ジドウ</t>
    </rPh>
    <rPh sb="10" eb="12">
      <t>キロク</t>
    </rPh>
    <phoneticPr fontId="2"/>
  </si>
  <si>
    <t>入力をした日を自動記録</t>
    <rPh sb="0" eb="2">
      <t>ニュウリョク</t>
    </rPh>
    <rPh sb="5" eb="6">
      <t>ヒ</t>
    </rPh>
    <rPh sb="7" eb="9">
      <t>ジドウ</t>
    </rPh>
    <rPh sb="9" eb="11">
      <t>キロク</t>
    </rPh>
    <phoneticPr fontId="2"/>
  </si>
  <si>
    <t>Ver2.08以降値を直接尋ねないようにする</t>
    <rPh sb="7" eb="9">
      <t>イコウ</t>
    </rPh>
    <rPh sb="9" eb="10">
      <t>アタイ</t>
    </rPh>
    <rPh sb="11" eb="13">
      <t>チョクセツ</t>
    </rPh>
    <rPh sb="13" eb="14">
      <t>タズ</t>
    </rPh>
    <phoneticPr fontId="2"/>
  </si>
  <si>
    <t>0-49</t>
    <phoneticPr fontId="2"/>
  </si>
  <si>
    <t>150:セントラル</t>
    <phoneticPr fontId="2"/>
  </si>
  <si>
    <t>0-150</t>
    <phoneticPr fontId="2"/>
  </si>
  <si>
    <t>Ture:はい</t>
    <phoneticPr fontId="2"/>
  </si>
  <si>
    <t>False：いいえ</t>
    <phoneticPr fontId="2"/>
  </si>
  <si>
    <t>0ヶ月～8ヶ月</t>
    <rPh sb="2" eb="3">
      <t>ゲツ</t>
    </rPh>
    <rPh sb="6" eb="7">
      <t>ゲツ</t>
    </rPh>
    <phoneticPr fontId="2"/>
  </si>
  <si>
    <t>0ヶ月～6ヶ月</t>
    <rPh sb="2" eb="3">
      <t>ゲツ</t>
    </rPh>
    <rPh sb="6" eb="7">
      <t>ゲツ</t>
    </rPh>
    <phoneticPr fontId="2"/>
  </si>
  <si>
    <t>1部屋目だけセントラルの選択肢がある　4畳半～30畳</t>
    <rPh sb="1" eb="3">
      <t>ヘヤ</t>
    </rPh>
    <rPh sb="3" eb="4">
      <t>メ</t>
    </rPh>
    <rPh sb="12" eb="15">
      <t>センタクシ</t>
    </rPh>
    <rPh sb="20" eb="21">
      <t>ジョウ</t>
    </rPh>
    <rPh sb="21" eb="22">
      <t>ハン</t>
    </rPh>
    <rPh sb="25" eb="26">
      <t>ジョウ</t>
    </rPh>
    <phoneticPr fontId="2"/>
  </si>
  <si>
    <t>1種類だけ選ぶ</t>
    <rPh sb="1" eb="3">
      <t>シュルイ</t>
    </rPh>
    <rPh sb="5" eb="6">
      <t>エラ</t>
    </rPh>
    <phoneticPr fontId="2"/>
  </si>
  <si>
    <t>-1-8</t>
    <phoneticPr fontId="2"/>
  </si>
  <si>
    <t>冷房能力</t>
    <rPh sb="0" eb="2">
      <t>レイボウ</t>
    </rPh>
    <rPh sb="2" eb="4">
      <t>ノウリョク</t>
    </rPh>
    <phoneticPr fontId="2"/>
  </si>
  <si>
    <t>10：7.1kW</t>
    <phoneticPr fontId="2"/>
  </si>
  <si>
    <t>0-10</t>
    <phoneticPr fontId="2"/>
  </si>
  <si>
    <t>0-26</t>
    <phoneticPr fontId="2"/>
  </si>
  <si>
    <t>0-30</t>
    <phoneticPr fontId="2"/>
  </si>
  <si>
    <t>ガラス面の大きさ（m2）</t>
    <rPh sb="3" eb="4">
      <t>メン</t>
    </rPh>
    <rPh sb="5" eb="6">
      <t>オオ</t>
    </rPh>
    <phoneticPr fontId="2"/>
  </si>
  <si>
    <t>1部屋目のみ質問</t>
    <rPh sb="1" eb="3">
      <t>ヘヤ</t>
    </rPh>
    <rPh sb="3" eb="4">
      <t>メ</t>
    </rPh>
    <rPh sb="6" eb="8">
      <t>シツモン</t>
    </rPh>
    <phoneticPr fontId="2"/>
  </si>
  <si>
    <t>5:200mm相当</t>
    <rPh sb="7" eb="9">
      <t>ソウトウ</t>
    </rPh>
    <phoneticPr fontId="2"/>
  </si>
  <si>
    <t>購入当時の性能</t>
    <rPh sb="0" eb="2">
      <t>コウニュウ</t>
    </rPh>
    <rPh sb="2" eb="4">
      <t>トウジ</t>
    </rPh>
    <rPh sb="5" eb="7">
      <t>セイノウ</t>
    </rPh>
    <phoneticPr fontId="2"/>
  </si>
  <si>
    <t>True:kWh/月</t>
    <rPh sb="9" eb="10">
      <t>ツキ</t>
    </rPh>
    <phoneticPr fontId="2"/>
  </si>
  <si>
    <t>False：kWh/年</t>
    <rPh sb="10" eb="11">
      <t>ネン</t>
    </rPh>
    <phoneticPr fontId="2"/>
  </si>
  <si>
    <t>kWh/月or年</t>
    <rPh sb="4" eb="5">
      <t>ツキ</t>
    </rPh>
    <rPh sb="7" eb="8">
      <t>ネン</t>
    </rPh>
    <phoneticPr fontId="2"/>
  </si>
  <si>
    <t>2部屋目　4畳半～30畳</t>
    <rPh sb="1" eb="3">
      <t>ヘヤ</t>
    </rPh>
    <rPh sb="3" eb="4">
      <t>メ</t>
    </rPh>
    <phoneticPr fontId="2"/>
  </si>
  <si>
    <t>3部屋目　4畳半～30畳</t>
    <rPh sb="1" eb="3">
      <t>ヘヤ</t>
    </rPh>
    <rPh sb="3" eb="4">
      <t>メ</t>
    </rPh>
    <phoneticPr fontId="2"/>
  </si>
  <si>
    <t>1ヶ所目</t>
    <rPh sb="2" eb="3">
      <t>ショ</t>
    </rPh>
    <rPh sb="3" eb="4">
      <t>メ</t>
    </rPh>
    <phoneticPr fontId="2"/>
  </si>
  <si>
    <t>2ヶ所目</t>
    <rPh sb="2" eb="3">
      <t>ショ</t>
    </rPh>
    <rPh sb="3" eb="4">
      <t>メ</t>
    </rPh>
    <phoneticPr fontId="2"/>
  </si>
  <si>
    <t>3ヶ所目</t>
    <rPh sb="2" eb="3">
      <t>ショ</t>
    </rPh>
    <rPh sb="3" eb="4">
      <t>メ</t>
    </rPh>
    <phoneticPr fontId="2"/>
  </si>
  <si>
    <t>4ヶ所目</t>
    <rPh sb="2" eb="3">
      <t>ショ</t>
    </rPh>
    <rPh sb="3" eb="4">
      <t>メ</t>
    </rPh>
    <phoneticPr fontId="2"/>
  </si>
  <si>
    <t>5ヶ所目</t>
    <rPh sb="2" eb="3">
      <t>ショ</t>
    </rPh>
    <rPh sb="3" eb="4">
      <t>メ</t>
    </rPh>
    <phoneticPr fontId="2"/>
  </si>
  <si>
    <t>6ヶ所目</t>
    <rPh sb="2" eb="3">
      <t>ショ</t>
    </rPh>
    <rPh sb="3" eb="4">
      <t>メ</t>
    </rPh>
    <phoneticPr fontId="2"/>
  </si>
  <si>
    <t>1時間</t>
    <rPh sb="1" eb="3">
      <t>ジカン</t>
    </rPh>
    <phoneticPr fontId="2"/>
  </si>
  <si>
    <t>2時間</t>
    <rPh sb="1" eb="3">
      <t>ジカン</t>
    </rPh>
    <phoneticPr fontId="2"/>
  </si>
  <si>
    <t>3時間</t>
    <rPh sb="1" eb="3">
      <t>ジカン</t>
    </rPh>
    <phoneticPr fontId="2"/>
  </si>
  <si>
    <t>4時間</t>
    <rPh sb="1" eb="3">
      <t>ジカン</t>
    </rPh>
    <phoneticPr fontId="2"/>
  </si>
  <si>
    <t>・・・・・・</t>
    <phoneticPr fontId="2"/>
  </si>
  <si>
    <t>※0時間は選択できない</t>
    <rPh sb="2" eb="4">
      <t>ジカン</t>
    </rPh>
    <rPh sb="5" eb="7">
      <t>センタク</t>
    </rPh>
    <phoneticPr fontId="2"/>
  </si>
  <si>
    <t>0-4</t>
    <phoneticPr fontId="2"/>
  </si>
  <si>
    <t>Number</t>
    <phoneticPr fontId="2"/>
  </si>
  <si>
    <t>★未実装</t>
    <rPh sb="1" eb="4">
      <t>ミジッソウ</t>
    </rPh>
    <phoneticPr fontId="2"/>
  </si>
  <si>
    <t>0-4</t>
    <phoneticPr fontId="2"/>
  </si>
  <si>
    <t>0-55</t>
    <phoneticPr fontId="2"/>
  </si>
  <si>
    <t>20インチ～51インチ以上</t>
    <rPh sb="11" eb="13">
      <t>イジョウ</t>
    </rPh>
    <phoneticPr fontId="2"/>
  </si>
  <si>
    <t>※番号が重複（枝番があると冷蔵庫の個別測定方法）</t>
    <rPh sb="1" eb="3">
      <t>バンゴウ</t>
    </rPh>
    <rPh sb="4" eb="6">
      <t>ジュウフク</t>
    </rPh>
    <rPh sb="7" eb="9">
      <t>エダバン</t>
    </rPh>
    <rPh sb="13" eb="16">
      <t>レイゾウコ</t>
    </rPh>
    <rPh sb="17" eb="19">
      <t>コベツ</t>
    </rPh>
    <rPh sb="19" eb="21">
      <t>ソクテイ</t>
    </rPh>
    <rPh sb="21" eb="23">
      <t>ホウホウ</t>
    </rPh>
    <phoneticPr fontId="2"/>
  </si>
  <si>
    <t>車A</t>
    <rPh sb="0" eb="1">
      <t>クルマ</t>
    </rPh>
    <phoneticPr fontId="2"/>
  </si>
  <si>
    <t>車B</t>
    <rPh sb="0" eb="1">
      <t>クルマ</t>
    </rPh>
    <phoneticPr fontId="2"/>
  </si>
  <si>
    <t>車C</t>
    <rPh sb="0" eb="1">
      <t>クルマ</t>
    </rPh>
    <phoneticPr fontId="2"/>
  </si>
  <si>
    <t>※床温水暖房など</t>
    <rPh sb="1" eb="2">
      <t>ユカ</t>
    </rPh>
    <rPh sb="2" eb="4">
      <t>オンスイ</t>
    </rPh>
    <rPh sb="4" eb="6">
      <t>ダンボウ</t>
    </rPh>
    <phoneticPr fontId="2"/>
  </si>
  <si>
    <t>In920</t>
    <phoneticPr fontId="2"/>
  </si>
  <si>
    <t>陸屋根ですか</t>
    <rPh sb="0" eb="1">
      <t>リク</t>
    </rPh>
    <rPh sb="1" eb="3">
      <t>ヤネ</t>
    </rPh>
    <phoneticPr fontId="2"/>
  </si>
  <si>
    <t>チェックボタン</t>
    <phoneticPr fontId="2"/>
  </si>
  <si>
    <t>In921</t>
    <phoneticPr fontId="2"/>
  </si>
  <si>
    <t>主に設置できる方向は</t>
    <rPh sb="0" eb="1">
      <t>オモ</t>
    </rPh>
    <rPh sb="2" eb="4">
      <t>セッチ</t>
    </rPh>
    <rPh sb="7" eb="9">
      <t>ホウコウ</t>
    </rPh>
    <phoneticPr fontId="2"/>
  </si>
  <si>
    <t>1：東</t>
    <rPh sb="2" eb="3">
      <t>ヒガシ</t>
    </rPh>
    <phoneticPr fontId="2"/>
  </si>
  <si>
    <t>2：南東</t>
    <rPh sb="2" eb="4">
      <t>ナントウ</t>
    </rPh>
    <phoneticPr fontId="2"/>
  </si>
  <si>
    <t>3：南</t>
    <rPh sb="2" eb="3">
      <t>ミナミ</t>
    </rPh>
    <phoneticPr fontId="2"/>
  </si>
  <si>
    <t>4：南西</t>
    <rPh sb="2" eb="4">
      <t>ナンセイ</t>
    </rPh>
    <phoneticPr fontId="2"/>
  </si>
  <si>
    <t>5：西</t>
    <rPh sb="2" eb="3">
      <t>ニシ</t>
    </rPh>
    <phoneticPr fontId="2"/>
  </si>
  <si>
    <t>6：北</t>
    <rPh sb="2" eb="3">
      <t>キタ</t>
    </rPh>
    <phoneticPr fontId="2"/>
  </si>
  <si>
    <t>enquateDate</t>
    <phoneticPr fontId="2"/>
  </si>
  <si>
    <t>アンケート入力日</t>
    <rPh sb="5" eb="7">
      <t>ニュウリョク</t>
    </rPh>
    <rPh sb="7" eb="8">
      <t>ビ</t>
    </rPh>
    <phoneticPr fontId="2"/>
  </si>
  <si>
    <t>In20102</t>
  </si>
  <si>
    <t>In20103</t>
  </si>
  <si>
    <t>7:"4畳半</t>
    <phoneticPr fontId="2"/>
  </si>
  <si>
    <t>10:"6畳"</t>
    <phoneticPr fontId="2"/>
  </si>
  <si>
    <t>13:"8畳"</t>
    <phoneticPr fontId="2"/>
  </si>
  <si>
    <t>16:"10畳"</t>
    <phoneticPr fontId="2"/>
  </si>
  <si>
    <t>19:"12畳"</t>
    <phoneticPr fontId="2"/>
  </si>
  <si>
    <t>24:"15畳"</t>
    <phoneticPr fontId="2"/>
  </si>
  <si>
    <t>32:"20畳"</t>
    <phoneticPr fontId="2"/>
  </si>
  <si>
    <t>41:"25畳"</t>
    <phoneticPr fontId="2"/>
  </si>
  <si>
    <t>49:"30畳"</t>
    <phoneticPr fontId="2"/>
  </si>
  <si>
    <t>窓・サッシの大きさ</t>
    <rPh sb="0" eb="1">
      <t>マド</t>
    </rPh>
    <rPh sb="6" eb="7">
      <t>オオ</t>
    </rPh>
    <phoneticPr fontId="2"/>
  </si>
  <si>
    <t>m2</t>
    <phoneticPr fontId="2"/>
  </si>
  <si>
    <t>断熱材の確認（グラスウール換算）</t>
    <rPh sb="0" eb="3">
      <t>ダンネツザイ</t>
    </rPh>
    <rPh sb="4" eb="6">
      <t>カクニン</t>
    </rPh>
    <rPh sb="13" eb="15">
      <t>カンサン</t>
    </rPh>
    <phoneticPr fontId="2"/>
  </si>
  <si>
    <t>1:100mm相当</t>
    <rPh sb="7" eb="9">
      <t>ソウトウ</t>
    </rPh>
    <phoneticPr fontId="2"/>
  </si>
  <si>
    <t>2:50mm相当</t>
    <rPh sb="6" eb="8">
      <t>ソウトウ</t>
    </rPh>
    <phoneticPr fontId="2"/>
  </si>
  <si>
    <t>3：入っていない</t>
    <rPh sb="2" eb="3">
      <t>ハイ</t>
    </rPh>
    <phoneticPr fontId="2"/>
  </si>
  <si>
    <t>3.6:窓（120×300）</t>
    <rPh sb="4" eb="5">
      <t>マド</t>
    </rPh>
    <phoneticPr fontId="2"/>
  </si>
  <si>
    <t>2.2：窓（120×180）</t>
    <rPh sb="4" eb="5">
      <t>マド</t>
    </rPh>
    <phoneticPr fontId="2"/>
  </si>
  <si>
    <t>1.1：小窓（90×120）</t>
    <rPh sb="4" eb="6">
      <t>コマド</t>
    </rPh>
    <phoneticPr fontId="2"/>
  </si>
  <si>
    <t>6.5:4枚サッシ（180×360）</t>
    <rPh sb="5" eb="6">
      <t>マイ</t>
    </rPh>
    <phoneticPr fontId="2"/>
  </si>
  <si>
    <t>10:2面（180×540）</t>
    <rPh sb="4" eb="5">
      <t>メン</t>
    </rPh>
    <phoneticPr fontId="2"/>
  </si>
  <si>
    <t>部屋のしきりによる冷暖房面積の削減</t>
    <rPh sb="0" eb="2">
      <t>ヘヤ</t>
    </rPh>
    <rPh sb="9" eb="12">
      <t>レイダンボウ</t>
    </rPh>
    <rPh sb="12" eb="14">
      <t>メンセキ</t>
    </rPh>
    <rPh sb="15" eb="17">
      <t>サクゲン</t>
    </rPh>
    <phoneticPr fontId="2"/>
  </si>
  <si>
    <t>1:できない</t>
    <phoneticPr fontId="2"/>
  </si>
  <si>
    <t>2:2割減</t>
    <rPh sb="3" eb="4">
      <t>ワリ</t>
    </rPh>
    <rPh sb="4" eb="5">
      <t>ゲン</t>
    </rPh>
    <phoneticPr fontId="2"/>
  </si>
  <si>
    <t>3：3～4割減</t>
    <rPh sb="5" eb="6">
      <t>ワリ</t>
    </rPh>
    <rPh sb="6" eb="7">
      <t>ゲン</t>
    </rPh>
    <phoneticPr fontId="2"/>
  </si>
  <si>
    <t>4：半減</t>
    <rPh sb="2" eb="4">
      <t>ハンゲン</t>
    </rPh>
    <phoneticPr fontId="2"/>
  </si>
  <si>
    <t>5：6～7割減</t>
    <rPh sb="5" eb="6">
      <t>ワリ</t>
    </rPh>
    <rPh sb="6" eb="7">
      <t>ゲン</t>
    </rPh>
    <phoneticPr fontId="2"/>
  </si>
  <si>
    <t>In21902</t>
  </si>
  <si>
    <t>廊下や使っていない部屋をつけっぱなしにしていますか</t>
    <rPh sb="0" eb="2">
      <t>ロウカ</t>
    </rPh>
    <rPh sb="3" eb="4">
      <t>ツカ</t>
    </rPh>
    <rPh sb="9" eb="11">
      <t>ヘヤ</t>
    </rPh>
    <phoneticPr fontId="2"/>
  </si>
  <si>
    <t>ふだん過ごすことの多い部屋の名前は（3ヶ所まで）</t>
    <rPh sb="3" eb="4">
      <t>ス</t>
    </rPh>
    <rPh sb="9" eb="10">
      <t>オオ</t>
    </rPh>
    <rPh sb="11" eb="13">
      <t>ヘヤ</t>
    </rPh>
    <rPh sb="14" eb="16">
      <t>ナマエ</t>
    </rPh>
    <rPh sb="20" eb="21">
      <t>ショ</t>
    </rPh>
    <phoneticPr fontId="2"/>
  </si>
  <si>
    <t>部屋にエアコンがありますか</t>
    <rPh sb="0" eb="2">
      <t>ヘヤ</t>
    </rPh>
    <phoneticPr fontId="2"/>
  </si>
  <si>
    <t>In20801</t>
    <phoneticPr fontId="2"/>
  </si>
  <si>
    <t>In20802</t>
    <phoneticPr fontId="2"/>
  </si>
  <si>
    <t>In20803</t>
    <phoneticPr fontId="2"/>
  </si>
  <si>
    <t>0:使わない</t>
    <rPh sb="2" eb="3">
      <t>ツカ</t>
    </rPh>
    <phoneticPr fontId="2"/>
  </si>
  <si>
    <t>1：エアコン</t>
    <phoneticPr fontId="2"/>
  </si>
  <si>
    <t>In20301</t>
    <phoneticPr fontId="2"/>
  </si>
  <si>
    <t>In20302</t>
    <phoneticPr fontId="2"/>
  </si>
  <si>
    <t>In20303</t>
    <phoneticPr fontId="2"/>
  </si>
  <si>
    <t>暖房の種類</t>
    <rPh sb="0" eb="2">
      <t>ダンボウ</t>
    </rPh>
    <rPh sb="3" eb="5">
      <t>シュルイ</t>
    </rPh>
    <phoneticPr fontId="2"/>
  </si>
  <si>
    <t>1:2.2kW</t>
    <phoneticPr fontId="2"/>
  </si>
  <si>
    <t>自動入力</t>
    <rPh sb="0" eb="2">
      <t>ジドウ</t>
    </rPh>
    <rPh sb="2" eb="4">
      <t>ニュウリョク</t>
    </rPh>
    <phoneticPr fontId="2"/>
  </si>
  <si>
    <t>消費電力単位　kWh/月</t>
    <rPh sb="0" eb="2">
      <t>ショウヒ</t>
    </rPh>
    <rPh sb="2" eb="4">
      <t>デンリョク</t>
    </rPh>
    <rPh sb="4" eb="6">
      <t>タンイ</t>
    </rPh>
    <rPh sb="11" eb="12">
      <t>ツキ</t>
    </rPh>
    <phoneticPr fontId="2"/>
  </si>
  <si>
    <t>建築年代は</t>
    <rPh sb="0" eb="2">
      <t>ケンチク</t>
    </rPh>
    <rPh sb="2" eb="4">
      <t>ネンダイ</t>
    </rPh>
    <phoneticPr fontId="2"/>
  </si>
  <si>
    <t>入力変数名</t>
    <rPh sb="0" eb="2">
      <t>ニュウリョク</t>
    </rPh>
    <rPh sb="2" eb="4">
      <t>ヘンスウ</t>
    </rPh>
    <rPh sb="4" eb="5">
      <t>メイ</t>
    </rPh>
    <phoneticPr fontId="2"/>
  </si>
  <si>
    <t>W</t>
    <phoneticPr fontId="2"/>
  </si>
  <si>
    <t>In50104</t>
    <phoneticPr fontId="2"/>
  </si>
  <si>
    <t>In50105</t>
  </si>
  <si>
    <t>In50106</t>
  </si>
  <si>
    <t>消費電力</t>
    <rPh sb="0" eb="2">
      <t>ショウヒ</t>
    </rPh>
    <rPh sb="2" eb="4">
      <t>デンリョク</t>
    </rPh>
    <phoneticPr fontId="2"/>
  </si>
  <si>
    <t>In50304</t>
  </si>
  <si>
    <t>In50305</t>
  </si>
  <si>
    <t>In50306</t>
  </si>
  <si>
    <t>In50404</t>
  </si>
  <si>
    <t>In50405</t>
  </si>
  <si>
    <t>In50406</t>
  </si>
  <si>
    <t>In60101</t>
    <phoneticPr fontId="2"/>
  </si>
  <si>
    <t>そのほか</t>
    <phoneticPr fontId="2"/>
  </si>
  <si>
    <t>費用</t>
    <rPh sb="0" eb="2">
      <t>ヒヨウ</t>
    </rPh>
    <phoneticPr fontId="2"/>
  </si>
  <si>
    <t>取り組み方法</t>
    <rPh sb="0" eb="1">
      <t>ト</t>
    </rPh>
    <rPh sb="2" eb="3">
      <t>ク</t>
    </rPh>
    <rPh sb="4" eb="6">
      <t>ホウホウ</t>
    </rPh>
    <phoneticPr fontId="2"/>
  </si>
  <si>
    <t>イラスト番号</t>
    <rPh sb="4" eb="6">
      <t>バンゴウ</t>
    </rPh>
    <phoneticPr fontId="2"/>
  </si>
  <si>
    <t>car</t>
    <phoneticPr fontId="2"/>
  </si>
  <si>
    <t>自動車の燃料</t>
    <rPh sb="0" eb="3">
      <t>ジドウシャ</t>
    </rPh>
    <rPh sb="4" eb="6">
      <t>ネンリョウ</t>
    </rPh>
    <phoneticPr fontId="2"/>
  </si>
  <si>
    <t>ガソリン</t>
    <phoneticPr fontId="2"/>
  </si>
  <si>
    <t>軽油</t>
    <rPh sb="0" eb="2">
      <t>ケイユ</t>
    </rPh>
    <phoneticPr fontId="2"/>
  </si>
  <si>
    <t>In016</t>
    <phoneticPr fontId="2"/>
  </si>
  <si>
    <t>ガソリンの単位</t>
    <rPh sb="5" eb="7">
      <t>タンイ</t>
    </rPh>
    <phoneticPr fontId="2"/>
  </si>
  <si>
    <t>基本料金等による増減（円/年）</t>
    <rPh sb="0" eb="2">
      <t>キホン</t>
    </rPh>
    <rPh sb="2" eb="4">
      <t>リョウキン</t>
    </rPh>
    <rPh sb="4" eb="5">
      <t>トウ</t>
    </rPh>
    <rPh sb="8" eb="10">
      <t>ゾウゲン</t>
    </rPh>
    <rPh sb="11" eb="12">
      <t>エン</t>
    </rPh>
    <rPh sb="13" eb="14">
      <t>ネン</t>
    </rPh>
    <phoneticPr fontId="2"/>
  </si>
  <si>
    <t>光熱費と基本料金等による増減（円/年）</t>
    <rPh sb="0" eb="3">
      <t>コウネツヒ</t>
    </rPh>
    <rPh sb="4" eb="6">
      <t>キホン</t>
    </rPh>
    <rPh sb="6" eb="8">
      <t>リョウキン</t>
    </rPh>
    <rPh sb="8" eb="9">
      <t>トウ</t>
    </rPh>
    <rPh sb="12" eb="14">
      <t>ゾウゲン</t>
    </rPh>
    <rPh sb="15" eb="16">
      <t>エン</t>
    </rPh>
    <rPh sb="17" eb="18">
      <t>ネン</t>
    </rPh>
    <phoneticPr fontId="2"/>
  </si>
  <si>
    <t>ret[i].selected</t>
    <phoneticPr fontId="2"/>
  </si>
  <si>
    <t>対策として選択されている場合にはtrue、そうでない場合はfalse</t>
    <rPh sb="0" eb="2">
      <t>タイサク</t>
    </rPh>
    <rPh sb="5" eb="7">
      <t>センタク</t>
    </rPh>
    <rPh sb="12" eb="14">
      <t>バアイ</t>
    </rPh>
    <rPh sb="26" eb="28">
      <t>バアイ</t>
    </rPh>
    <phoneticPr fontId="2"/>
  </si>
  <si>
    <t>ret[i].x_scale</t>
    <phoneticPr fontId="2"/>
  </si>
  <si>
    <t>ret[i].y_scale</t>
    <phoneticPr fontId="2"/>
  </si>
  <si>
    <t>横軸グラフ（コスト:0左端～1右端）</t>
    <rPh sb="0" eb="2">
      <t>ヨコジク</t>
    </rPh>
    <rPh sb="11" eb="13">
      <t>ヒダリハシ</t>
    </rPh>
    <rPh sb="15" eb="17">
      <t>ミギハシ</t>
    </rPh>
    <phoneticPr fontId="2"/>
  </si>
  <si>
    <t>縦軸グラフ（CO2削減:0下端～1上端）</t>
    <rPh sb="0" eb="2">
      <t>タテジク</t>
    </rPh>
    <rPh sb="9" eb="11">
      <t>サクゲン</t>
    </rPh>
    <rPh sb="13" eb="14">
      <t>シタ</t>
    </rPh>
    <rPh sb="14" eb="15">
      <t>ハシ</t>
    </rPh>
    <rPh sb="17" eb="19">
      <t>ジョウタン</t>
    </rPh>
    <phoneticPr fontId="2"/>
  </si>
  <si>
    <t>CO2うちわけを返す</t>
    <rPh sb="8" eb="9">
      <t>カエ</t>
    </rPh>
    <phoneticPr fontId="2"/>
  </si>
  <si>
    <t>ret = data.calcUchiwake();</t>
    <phoneticPr fontId="2"/>
  </si>
  <si>
    <t>4：白熱電球（調光あり）</t>
    <rPh sb="2" eb="4">
      <t>ハクネツ</t>
    </rPh>
    <rPh sb="4" eb="6">
      <t>デンキュウ</t>
    </rPh>
    <rPh sb="7" eb="9">
      <t>チョウコウ</t>
    </rPh>
    <phoneticPr fontId="2"/>
  </si>
  <si>
    <t>5：白熱電球（センサーあり）</t>
    <rPh sb="2" eb="4">
      <t>ハクネツ</t>
    </rPh>
    <rPh sb="4" eb="6">
      <t>デンキュウ</t>
    </rPh>
    <phoneticPr fontId="2"/>
  </si>
  <si>
    <t>6：白熱電球（通常機能）</t>
    <rPh sb="2" eb="4">
      <t>ハクネツ</t>
    </rPh>
    <rPh sb="4" eb="6">
      <t>デンキュウ</t>
    </rPh>
    <rPh sb="7" eb="9">
      <t>ツウジョウ</t>
    </rPh>
    <rPh sb="9" eb="11">
      <t>キノウ</t>
    </rPh>
    <phoneticPr fontId="2"/>
  </si>
  <si>
    <t>2：2.5kW</t>
    <phoneticPr fontId="2"/>
  </si>
  <si>
    <t>3：2.8kW</t>
    <phoneticPr fontId="2"/>
  </si>
  <si>
    <t>4：3.6kW</t>
    <phoneticPr fontId="2"/>
  </si>
  <si>
    <t>5：4.0kW</t>
    <phoneticPr fontId="2"/>
  </si>
  <si>
    <t>6：4.5kW</t>
    <phoneticPr fontId="2"/>
  </si>
  <si>
    <t>7：5.0kW</t>
    <phoneticPr fontId="2"/>
  </si>
  <si>
    <t>8：5.6kW</t>
    <phoneticPr fontId="2"/>
  </si>
  <si>
    <t>9：6.3kW</t>
    <phoneticPr fontId="2"/>
  </si>
  <si>
    <t>In21601</t>
    <phoneticPr fontId="2"/>
  </si>
  <si>
    <t>In21401</t>
    <phoneticPr fontId="2"/>
  </si>
  <si>
    <t>18：18℃</t>
    <phoneticPr fontId="2"/>
  </si>
  <si>
    <t>19：19℃</t>
    <phoneticPr fontId="2"/>
  </si>
  <si>
    <t>ConsDR</t>
    <phoneticPr fontId="2"/>
  </si>
  <si>
    <t>DR</t>
    <phoneticPr fontId="2"/>
  </si>
  <si>
    <t>洗濯乾燥</t>
    <rPh sb="0" eb="2">
      <t>センタク</t>
    </rPh>
    <rPh sb="2" eb="4">
      <t>カンソウ</t>
    </rPh>
    <phoneticPr fontId="2"/>
  </si>
  <si>
    <t>ConsPT</t>
    <phoneticPr fontId="2"/>
  </si>
  <si>
    <t>待機</t>
    <rPh sb="0" eb="2">
      <t>タイキ</t>
    </rPh>
    <phoneticPr fontId="2"/>
  </si>
  <si>
    <t>ConsPTpot</t>
    <phoneticPr fontId="2"/>
  </si>
  <si>
    <t>ConsPTrice</t>
    <phoneticPr fontId="2"/>
  </si>
  <si>
    <t>ConsPTtoilet</t>
    <phoneticPr fontId="2"/>
  </si>
  <si>
    <t>炊飯ジャー</t>
    <rPh sb="0" eb="2">
      <t>スイハン</t>
    </rPh>
    <phoneticPr fontId="2"/>
  </si>
  <si>
    <t>ポット</t>
    <phoneticPr fontId="2"/>
  </si>
  <si>
    <t>ConsPTplug</t>
    <phoneticPr fontId="2"/>
  </si>
  <si>
    <t>ConsGasoline</t>
    <phoneticPr fontId="2"/>
  </si>
  <si>
    <t>CR</t>
    <phoneticPr fontId="2"/>
  </si>
  <si>
    <t>交通</t>
    <rPh sb="0" eb="2">
      <t>コウツウ</t>
    </rPh>
    <phoneticPr fontId="2"/>
  </si>
  <si>
    <t>ConsCar</t>
    <phoneticPr fontId="2"/>
  </si>
  <si>
    <t>車</t>
    <rPh sb="0" eb="1">
      <t>クルマ</t>
    </rPh>
    <phoneticPr fontId="2"/>
  </si>
  <si>
    <t>ConsTrip</t>
    <phoneticPr fontId="2"/>
  </si>
  <si>
    <t>※積み上げのみ</t>
    <rPh sb="1" eb="2">
      <t>ツ</t>
    </rPh>
    <rPh sb="3" eb="4">
      <t>ア</t>
    </rPh>
    <phoneticPr fontId="2"/>
  </si>
  <si>
    <t>冷房除湿</t>
    <rPh sb="0" eb="2">
      <t>レイボウ</t>
    </rPh>
    <rPh sb="2" eb="4">
      <t>ジョシツ</t>
    </rPh>
    <phoneticPr fontId="2"/>
  </si>
  <si>
    <t>集約クラス1</t>
    <rPh sb="0" eb="2">
      <t>シュウヤク</t>
    </rPh>
    <phoneticPr fontId="2"/>
  </si>
  <si>
    <t>ConsRFsum</t>
    <phoneticPr fontId="2"/>
  </si>
  <si>
    <t>ConsLIsum</t>
    <phoneticPr fontId="2"/>
  </si>
  <si>
    <t>ConsTVsum</t>
    <phoneticPr fontId="2"/>
  </si>
  <si>
    <t>※addMeasureで変更があったら伝える先</t>
    <rPh sb="12" eb="14">
      <t>ヘンコウ</t>
    </rPh>
    <rPh sb="19" eb="20">
      <t>ツタ</t>
    </rPh>
    <rPh sb="22" eb="23">
      <t>サキ</t>
    </rPh>
    <phoneticPr fontId="2"/>
  </si>
  <si>
    <t>3:低</t>
    <rPh sb="2" eb="3">
      <t>テイ</t>
    </rPh>
    <phoneticPr fontId="2"/>
  </si>
  <si>
    <t>4：わからない</t>
    <phoneticPr fontId="2"/>
  </si>
  <si>
    <t>1～4</t>
    <phoneticPr fontId="2"/>
  </si>
  <si>
    <t>照明の場所</t>
    <rPh sb="0" eb="2">
      <t>ショウメイ</t>
    </rPh>
    <rPh sb="3" eb="5">
      <t>バショ</t>
    </rPh>
    <phoneticPr fontId="2"/>
  </si>
  <si>
    <t>照明の種類</t>
    <rPh sb="0" eb="2">
      <t>ショウメイ</t>
    </rPh>
    <rPh sb="3" eb="5">
      <t>シュルイ</t>
    </rPh>
    <phoneticPr fontId="2"/>
  </si>
  <si>
    <t>1：既存蛍光灯</t>
    <rPh sb="2" eb="4">
      <t>キソン</t>
    </rPh>
    <rPh sb="4" eb="7">
      <t>ケイコウトウ</t>
    </rPh>
    <phoneticPr fontId="2"/>
  </si>
  <si>
    <t>2：細管蛍光灯</t>
    <rPh sb="2" eb="3">
      <t>ホソ</t>
    </rPh>
    <rPh sb="3" eb="4">
      <t>カン</t>
    </rPh>
    <rPh sb="4" eb="7">
      <t>ケイコウトウ</t>
    </rPh>
    <phoneticPr fontId="2"/>
  </si>
  <si>
    <t>3：電球型蛍光灯</t>
    <rPh sb="2" eb="4">
      <t>デンキュウ</t>
    </rPh>
    <rPh sb="4" eb="5">
      <t>ガタ</t>
    </rPh>
    <rPh sb="5" eb="8">
      <t>ケイコウトウ</t>
    </rPh>
    <phoneticPr fontId="2"/>
  </si>
  <si>
    <t>1～6</t>
    <phoneticPr fontId="2"/>
  </si>
  <si>
    <t>In51001</t>
    <phoneticPr fontId="2"/>
  </si>
  <si>
    <t>In51002</t>
  </si>
  <si>
    <t>In51003</t>
  </si>
  <si>
    <t>In51004</t>
  </si>
  <si>
    <t>In51005</t>
  </si>
  <si>
    <t>In51006</t>
  </si>
  <si>
    <t>In105</t>
    <phoneticPr fontId="2"/>
  </si>
  <si>
    <t>1～4</t>
    <phoneticPr fontId="2"/>
  </si>
  <si>
    <t>Input</t>
    <phoneticPr fontId="2"/>
  </si>
  <si>
    <t>記述クラス</t>
    <rPh sb="0" eb="2">
      <t>キジュツ</t>
    </rPh>
    <phoneticPr fontId="2"/>
  </si>
  <si>
    <t>スクリプトへの記述</t>
    <rPh sb="7" eb="9">
      <t>キジュツ</t>
    </rPh>
    <phoneticPr fontId="2"/>
  </si>
  <si>
    <t>Diagnosis</t>
    <phoneticPr fontId="2"/>
  </si>
  <si>
    <t>関連は；配列で定義</t>
    <rPh sb="0" eb="2">
      <t>カンレン</t>
    </rPh>
    <rPh sb="4" eb="6">
      <t>ハイレツ</t>
    </rPh>
    <rPh sb="7" eb="9">
      <t>テイギ</t>
    </rPh>
    <phoneticPr fontId="2"/>
  </si>
  <si>
    <t>計算は：Consに定義</t>
    <rPh sb="0" eb="2">
      <t>ケイサン</t>
    </rPh>
    <rPh sb="9" eb="11">
      <t>テイギ</t>
    </rPh>
    <phoneticPr fontId="2"/>
  </si>
  <si>
    <t>機器性能はConsに定義</t>
    <rPh sb="0" eb="2">
      <t>キキ</t>
    </rPh>
    <rPh sb="2" eb="4">
      <t>セイノウ</t>
    </rPh>
    <rPh sb="10" eb="12">
      <t>テイギ</t>
    </rPh>
    <phoneticPr fontId="2"/>
  </si>
  <si>
    <t>夏場はシャワーだけですませて浴槽にお湯を張らない</t>
    <rPh sb="0" eb="2">
      <t>ナツバ</t>
    </rPh>
    <rPh sb="14" eb="16">
      <t>ヨクソウ</t>
    </rPh>
    <rPh sb="18" eb="19">
      <t>ユ</t>
    </rPh>
    <rPh sb="20" eb="21">
      <t>ハ</t>
    </rPh>
    <phoneticPr fontId="2"/>
  </si>
  <si>
    <t>夏に浴槽のお湯をためない</t>
    <phoneticPr fontId="2"/>
  </si>
  <si>
    <t>食器洗いでお湯を流しっぱなしにしない</t>
    <phoneticPr fontId="2"/>
  </si>
  <si>
    <t>食器流し洗い</t>
    <phoneticPr fontId="2"/>
  </si>
  <si>
    <t>食器水洗い</t>
    <phoneticPr fontId="2"/>
  </si>
  <si>
    <t>水が冷たくない時期には水で食器を洗う</t>
    <rPh sb="0" eb="1">
      <t>ミズ</t>
    </rPh>
    <rPh sb="2" eb="3">
      <t>ツメ</t>
    </rPh>
    <rPh sb="7" eb="9">
      <t>ジキ</t>
    </rPh>
    <rPh sb="11" eb="12">
      <t>ミズ</t>
    </rPh>
    <rPh sb="13" eb="15">
      <t>ショッキ</t>
    </rPh>
    <rPh sb="16" eb="17">
      <t>アラ</t>
    </rPh>
    <phoneticPr fontId="2"/>
  </si>
  <si>
    <t>食器洗浄機</t>
  </si>
  <si>
    <t>鍋から炎がはみ出さないようにする</t>
    <phoneticPr fontId="2"/>
  </si>
  <si>
    <t>調理炎調整</t>
    <phoneticPr fontId="2"/>
  </si>
  <si>
    <t>天日干し</t>
  </si>
  <si>
    <t>ヒートポンプ式の衣類乾燥ができる洗濯機に買い替える</t>
    <phoneticPr fontId="2"/>
  </si>
  <si>
    <t>mDRheatPump</t>
    <phoneticPr fontId="2"/>
  </si>
  <si>
    <t>ヒートポンプ乾燥</t>
    <phoneticPr fontId="2"/>
  </si>
  <si>
    <t>In925</t>
    <phoneticPr fontId="2"/>
  </si>
  <si>
    <t>In927</t>
  </si>
  <si>
    <t>設置している太陽光発電の容量</t>
    <rPh sb="0" eb="2">
      <t>セッチ</t>
    </rPh>
    <rPh sb="6" eb="9">
      <t>タイヨウコウ</t>
    </rPh>
    <rPh sb="9" eb="11">
      <t>ハツデン</t>
    </rPh>
    <rPh sb="12" eb="14">
      <t>ヨウリョウ</t>
    </rPh>
    <phoneticPr fontId="2"/>
  </si>
  <si>
    <t>kW</t>
    <phoneticPr fontId="2"/>
  </si>
  <si>
    <t>1,2,3,4</t>
    <phoneticPr fontId="2"/>
  </si>
  <si>
    <t>太陽光の削減量</t>
    <rPh sb="0" eb="3">
      <t>タイヨウコウ</t>
    </rPh>
    <rPh sb="4" eb="7">
      <t>サクゲンリョウ</t>
    </rPh>
    <phoneticPr fontId="2"/>
  </si>
  <si>
    <t>saveRate</t>
    <phoneticPr fontId="2"/>
  </si>
  <si>
    <t>省エネ率 0.1とか</t>
    <rPh sb="0" eb="1">
      <t>ショウ</t>
    </rPh>
    <rPh sb="3" eb="4">
      <t>リツ</t>
    </rPh>
    <phoneticPr fontId="2"/>
  </si>
  <si>
    <t>sol[0]</t>
    <phoneticPr fontId="2"/>
  </si>
  <si>
    <t>sol[1]</t>
    <phoneticPr fontId="2"/>
  </si>
  <si>
    <t>11年以降の毎年の削減</t>
    <rPh sb="2" eb="3">
      <t>ネン</t>
    </rPh>
    <rPh sb="3" eb="5">
      <t>イコウ</t>
    </rPh>
    <rPh sb="6" eb="8">
      <t>マイトシ</t>
    </rPh>
    <rPh sb="9" eb="11">
      <t>サクゲン</t>
    </rPh>
    <phoneticPr fontId="2"/>
  </si>
  <si>
    <t>10年までの毎年の削減</t>
    <rPh sb="2" eb="3">
      <t>ネン</t>
    </rPh>
    <rPh sb="6" eb="8">
      <t>マイトシ</t>
    </rPh>
    <rPh sb="9" eb="11">
      <t>サクゲン</t>
    </rPh>
    <phoneticPr fontId="2"/>
  </si>
  <si>
    <t>size</t>
    <phoneticPr fontId="2"/>
  </si>
  <si>
    <t>太陽光発電のサイズ(kW)</t>
    <rPh sb="0" eb="3">
      <t>タイヨウコウ</t>
    </rPh>
    <rPh sb="3" eb="5">
      <t>ハツデン</t>
    </rPh>
    <phoneticPr fontId="2"/>
  </si>
  <si>
    <t>sol[2]</t>
    <phoneticPr fontId="2"/>
  </si>
  <si>
    <t>data.calcCons()</t>
    <phoneticPr fontId="2"/>
  </si>
  <si>
    <t>gid:分野番号0～9、-1で全体</t>
    <rPh sb="4" eb="6">
      <t>ブンヤ</t>
    </rPh>
    <rPh sb="6" eb="8">
      <t>バンゴウ</t>
    </rPh>
    <rPh sb="15" eb="17">
      <t>ゼンタイ</t>
    </rPh>
    <phoneticPr fontId="2"/>
  </si>
  <si>
    <t>★分野別の対策計算処理</t>
    <rPh sb="1" eb="4">
      <t>ブンヤベツ</t>
    </rPh>
    <rPh sb="5" eb="7">
      <t>タイサク</t>
    </rPh>
    <rPh sb="7" eb="9">
      <t>ケイサン</t>
    </rPh>
    <rPh sb="9" eb="11">
      <t>ショリ</t>
    </rPh>
    <phoneticPr fontId="2"/>
  </si>
  <si>
    <t>★アンケート結果の計算処理</t>
    <rPh sb="6" eb="8">
      <t>ケッカ</t>
    </rPh>
    <rPh sb="9" eb="11">
      <t>ケイサン</t>
    </rPh>
    <rPh sb="11" eb="13">
      <t>ショリ</t>
    </rPh>
    <phoneticPr fontId="2"/>
  </si>
  <si>
    <t>ファイル呼び出し（ダイアログ表示）</t>
    <rPh sb="4" eb="5">
      <t>ヨ</t>
    </rPh>
    <rPh sb="6" eb="7">
      <t>ダ</t>
    </rPh>
    <rPh sb="14" eb="16">
      <t>ヒョウジ</t>
    </rPh>
    <phoneticPr fontId="2"/>
  </si>
  <si>
    <t>順位</t>
    <rPh sb="0" eb="2">
      <t>ジュンイ</t>
    </rPh>
    <phoneticPr fontId="2"/>
  </si>
  <si>
    <t>ret[8]</t>
    <phoneticPr fontId="2"/>
  </si>
  <si>
    <t>当初の順位</t>
    <rPh sb="0" eb="2">
      <t>トウショ</t>
    </rPh>
    <rPh sb="3" eb="5">
      <t>ジュンイ</t>
    </rPh>
    <phoneticPr fontId="2"/>
  </si>
  <si>
    <t>In21903</t>
  </si>
  <si>
    <t>In22001</t>
    <phoneticPr fontId="2"/>
  </si>
  <si>
    <t>In221</t>
    <phoneticPr fontId="2"/>
  </si>
  <si>
    <t>In22101</t>
    <phoneticPr fontId="2"/>
  </si>
  <si>
    <t>In22102</t>
  </si>
  <si>
    <t>In22103</t>
  </si>
  <si>
    <t>冷房時、西日があたりますか</t>
    <rPh sb="0" eb="3">
      <t>レイボウジ</t>
    </rPh>
    <rPh sb="4" eb="6">
      <t>ニシビ</t>
    </rPh>
    <phoneticPr fontId="2"/>
  </si>
  <si>
    <t>In21901</t>
    <phoneticPr fontId="2"/>
  </si>
  <si>
    <t>窓にすだれなどをしていますか</t>
    <phoneticPr fontId="2"/>
  </si>
  <si>
    <t>In22201</t>
    <phoneticPr fontId="2"/>
  </si>
  <si>
    <t>In22202</t>
  </si>
  <si>
    <t>In22203</t>
  </si>
  <si>
    <t>In107</t>
    <phoneticPr fontId="2"/>
  </si>
  <si>
    <t>In111</t>
    <phoneticPr fontId="2"/>
  </si>
  <si>
    <t>24:24時間</t>
    <rPh sb="5" eb="7">
      <t>ジカン</t>
    </rPh>
    <phoneticPr fontId="2"/>
  </si>
  <si>
    <t>8:8時間</t>
    <rPh sb="3" eb="5">
      <t>ジカン</t>
    </rPh>
    <phoneticPr fontId="2"/>
  </si>
  <si>
    <t>6:6時間</t>
    <rPh sb="3" eb="5">
      <t>ジカン</t>
    </rPh>
    <phoneticPr fontId="2"/>
  </si>
  <si>
    <t>2:3時間未満</t>
    <rPh sb="3" eb="5">
      <t>ジカン</t>
    </rPh>
    <rPh sb="5" eb="7">
      <t>ミマン</t>
    </rPh>
    <phoneticPr fontId="2"/>
  </si>
  <si>
    <t>0:していない</t>
    <phoneticPr fontId="2"/>
  </si>
  <si>
    <t>風呂の保温を1日何時間していますか</t>
    <rPh sb="0" eb="2">
      <t>フロ</t>
    </rPh>
    <rPh sb="3" eb="5">
      <t>ホオン</t>
    </rPh>
    <rPh sb="7" eb="8">
      <t>ニチ</t>
    </rPh>
    <rPh sb="8" eb="11">
      <t>ナンジカン</t>
    </rPh>
    <phoneticPr fontId="2"/>
  </si>
  <si>
    <t>In22301</t>
    <phoneticPr fontId="2"/>
  </si>
  <si>
    <t>In22302</t>
  </si>
  <si>
    <t>In22303</t>
  </si>
  <si>
    <t>ラジオボタン</t>
    <phoneticPr fontId="2"/>
  </si>
  <si>
    <t>チェックボックス</t>
    <phoneticPr fontId="2"/>
  </si>
  <si>
    <t>1：いつもしている</t>
    <phoneticPr fontId="2"/>
  </si>
  <si>
    <t>ret = data.selectedFruit(gid)</t>
    <phoneticPr fontId="2"/>
  </si>
  <si>
    <t>CO2排出量（String）</t>
    <rPh sb="3" eb="5">
      <t>ハイシュツ</t>
    </rPh>
    <rPh sb="5" eb="6">
      <t>リョウ</t>
    </rPh>
    <phoneticPr fontId="2"/>
  </si>
  <si>
    <t>光熱費削減額（String)</t>
    <rPh sb="0" eb="3">
      <t>コウネツヒ</t>
    </rPh>
    <rPh sb="3" eb="5">
      <t>サクゲン</t>
    </rPh>
    <rPh sb="5" eb="6">
      <t>ガク</t>
    </rPh>
    <phoneticPr fontId="2"/>
  </si>
  <si>
    <t>ret[5]</t>
    <phoneticPr fontId="2"/>
  </si>
  <si>
    <t>お得／負担</t>
    <rPh sb="1" eb="2">
      <t>トク</t>
    </rPh>
    <rPh sb="3" eb="5">
      <t>フタン</t>
    </rPh>
    <phoneticPr fontId="2"/>
  </si>
  <si>
    <t>気候条件（冷暖房月数、冷暖房時間帯別の冷暖房ウェイト）</t>
    <rPh sb="0" eb="2">
      <t>キコウ</t>
    </rPh>
    <rPh sb="2" eb="4">
      <t>ジョウケン</t>
    </rPh>
    <rPh sb="5" eb="8">
      <t>レイダンボウ</t>
    </rPh>
    <rPh sb="8" eb="10">
      <t>ツキスウ</t>
    </rPh>
    <rPh sb="11" eb="14">
      <t>レイダンボウ</t>
    </rPh>
    <rPh sb="14" eb="17">
      <t>ジカンタイ</t>
    </rPh>
    <rPh sb="17" eb="18">
      <t>ベツ</t>
    </rPh>
    <rPh sb="19" eb="22">
      <t>レイダンボウ</t>
    </rPh>
    <phoneticPr fontId="2"/>
  </si>
  <si>
    <t>現在都道府県別に設定－＞地域別に設定</t>
    <rPh sb="0" eb="2">
      <t>ゲンザイ</t>
    </rPh>
    <rPh sb="2" eb="6">
      <t>トドウフケン</t>
    </rPh>
    <rPh sb="6" eb="7">
      <t>ベツ</t>
    </rPh>
    <rPh sb="8" eb="10">
      <t>セッテイ</t>
    </rPh>
    <rPh sb="12" eb="15">
      <t>チイキベツ</t>
    </rPh>
    <rPh sb="16" eb="18">
      <t>セッテイ</t>
    </rPh>
    <phoneticPr fontId="2"/>
  </si>
  <si>
    <t>0:↓選んで下さい</t>
    <rPh sb="3" eb="4">
      <t>エラ</t>
    </rPh>
    <rPh sb="6" eb="7">
      <t>クダ</t>
    </rPh>
    <phoneticPr fontId="2"/>
  </si>
  <si>
    <t>0-24</t>
    <phoneticPr fontId="2"/>
  </si>
  <si>
    <t>ret[i].co2</t>
    <phoneticPr fontId="2"/>
  </si>
  <si>
    <t>7：年1回</t>
    <rPh sb="2" eb="3">
      <t>ネン</t>
    </rPh>
    <rPh sb="4" eb="5">
      <t>カイ</t>
    </rPh>
    <phoneticPr fontId="2"/>
  </si>
  <si>
    <t>1～7</t>
    <phoneticPr fontId="2"/>
  </si>
  <si>
    <t>交通選択の入力値が変更された場合</t>
    <rPh sb="0" eb="2">
      <t>コウツウ</t>
    </rPh>
    <rPh sb="2" eb="4">
      <t>センタク</t>
    </rPh>
    <rPh sb="5" eb="7">
      <t>ニュウリョク</t>
    </rPh>
    <rPh sb="7" eb="8">
      <t>アタイ</t>
    </rPh>
    <rPh sb="9" eb="11">
      <t>ヘンコウ</t>
    </rPh>
    <rPh sb="14" eb="16">
      <t>バアイ</t>
    </rPh>
    <phoneticPr fontId="2"/>
  </si>
  <si>
    <t>ret[n][0]</t>
    <phoneticPr fontId="2"/>
  </si>
  <si>
    <t>n:n台目（0-5)：5は合計</t>
    <rPh sb="3" eb="5">
      <t>ダイメ</t>
    </rPh>
    <rPh sb="13" eb="15">
      <t>ゴウケイ</t>
    </rPh>
    <phoneticPr fontId="2"/>
  </si>
  <si>
    <t>冷蔵庫使用年数(再掲）</t>
    <rPh sb="0" eb="3">
      <t>レイゾウコ</t>
    </rPh>
    <rPh sb="3" eb="5">
      <t>シヨウ</t>
    </rPh>
    <rPh sb="5" eb="7">
      <t>ネンスウ</t>
    </rPh>
    <rPh sb="8" eb="10">
      <t>サイケイ</t>
    </rPh>
    <phoneticPr fontId="2"/>
  </si>
  <si>
    <t>定格内容量（再掲）</t>
    <rPh sb="0" eb="2">
      <t>テイカク</t>
    </rPh>
    <rPh sb="2" eb="5">
      <t>ナイヨウリョウ</t>
    </rPh>
    <rPh sb="6" eb="8">
      <t>サイケイ</t>
    </rPh>
    <phoneticPr fontId="2"/>
  </si>
  <si>
    <t>初期投資合計などのコメント</t>
    <rPh sb="0" eb="2">
      <t>ショキ</t>
    </rPh>
    <rPh sb="2" eb="4">
      <t>トウシ</t>
    </rPh>
    <rPh sb="4" eb="6">
      <t>ゴウケイ</t>
    </rPh>
    <phoneticPr fontId="2"/>
  </si>
  <si>
    <t>ret[12][n]</t>
    <phoneticPr fontId="2"/>
  </si>
  <si>
    <t>自分長さCO2</t>
    <rPh sb="0" eb="2">
      <t>ジブン</t>
    </rPh>
    <rPh sb="2" eb="3">
      <t>ナガ</t>
    </rPh>
    <phoneticPr fontId="2"/>
  </si>
  <si>
    <t>標準長さCO2</t>
    <rPh sb="0" eb="2">
      <t>ヒョウジュン</t>
    </rPh>
    <rPh sb="2" eb="3">
      <t>ナガ</t>
    </rPh>
    <phoneticPr fontId="2"/>
  </si>
  <si>
    <t>In808</t>
    <phoneticPr fontId="2"/>
  </si>
  <si>
    <t>data.inp.load()</t>
    <phoneticPr fontId="2"/>
  </si>
  <si>
    <t>関数</t>
    <rPh sb="0" eb="2">
      <t>カンスウ</t>
    </rPh>
    <phoneticPr fontId="2"/>
  </si>
  <si>
    <t>データ読込</t>
    <rPh sb="3" eb="5">
      <t>ヨミコミ</t>
    </rPh>
    <phoneticPr fontId="2"/>
  </si>
  <si>
    <t>ファイルがあれば、名前・人数を表示して、「結果」表示のラジオボタンを設定</t>
    <rPh sb="9" eb="11">
      <t>ナマエ</t>
    </rPh>
    <rPh sb="12" eb="14">
      <t>ニンズウ</t>
    </rPh>
    <rPh sb="15" eb="17">
      <t>ヒョウジ</t>
    </rPh>
    <rPh sb="21" eb="23">
      <t>ケッカ</t>
    </rPh>
    <rPh sb="24" eb="26">
      <t>ヒョウジ</t>
    </rPh>
    <rPh sb="34" eb="36">
      <t>セッテイ</t>
    </rPh>
    <phoneticPr fontId="2"/>
  </si>
  <si>
    <t>アンケート入力</t>
    <rPh sb="5" eb="7">
      <t>ニュウリョク</t>
    </rPh>
    <phoneticPr fontId="2"/>
  </si>
  <si>
    <t>タイミング</t>
    <phoneticPr fontId="2"/>
  </si>
  <si>
    <t>画面</t>
    <rPh sb="0" eb="2">
      <t>ガメン</t>
    </rPh>
    <phoneticPr fontId="2"/>
  </si>
  <si>
    <t>消去ボタン</t>
    <rPh sb="0" eb="2">
      <t>ショウキョ</t>
    </rPh>
    <phoneticPr fontId="2"/>
  </si>
  <si>
    <t>データ消去</t>
    <rPh sb="3" eb="5">
      <t>ショウキョ</t>
    </rPh>
    <phoneticPr fontId="2"/>
  </si>
  <si>
    <t>data.inp.loadNew();</t>
    <phoneticPr fontId="2"/>
  </si>
  <si>
    <t>data.inp.save();</t>
    <phoneticPr fontId="2"/>
  </si>
  <si>
    <t>data.inp.saveCsv();</t>
    <phoneticPr fontId="2"/>
  </si>
  <si>
    <t>その後の処理</t>
    <rPh sb="2" eb="3">
      <t>ゴ</t>
    </rPh>
    <rPh sb="4" eb="6">
      <t>ショリ</t>
    </rPh>
    <phoneticPr fontId="2"/>
  </si>
  <si>
    <t>data.inp.inputComponentSetOne( this.p1_mc );</t>
    <phoneticPr fontId="2"/>
  </si>
  <si>
    <t>data.inp.inputComponentSetOne( this.p2_mc );</t>
    <phoneticPr fontId="2"/>
  </si>
  <si>
    <t>data.inp.inputComponentSetOne( this.p3_mc );</t>
    <phoneticPr fontId="2"/>
  </si>
  <si>
    <t>値を消去したのち、画面を表示する</t>
    <rPh sb="0" eb="1">
      <t>アタイ</t>
    </rPh>
    <rPh sb="2" eb="4">
      <t>ショウキョ</t>
    </rPh>
    <rPh sb="9" eb="11">
      <t>ガメン</t>
    </rPh>
    <rPh sb="12" eb="14">
      <t>ヒョウジ</t>
    </rPh>
    <phoneticPr fontId="2"/>
  </si>
  <si>
    <t>起動画面</t>
    <rPh sb="0" eb="2">
      <t>キドウ</t>
    </rPh>
    <rPh sb="2" eb="4">
      <t>ガメン</t>
    </rPh>
    <phoneticPr fontId="2"/>
  </si>
  <si>
    <t>保存ボタン</t>
    <rPh sb="0" eb="2">
      <t>ホゾン</t>
    </rPh>
    <phoneticPr fontId="2"/>
  </si>
  <si>
    <t>ファイル保存</t>
    <rPh sb="4" eb="6">
      <t>ホゾン</t>
    </rPh>
    <phoneticPr fontId="2"/>
  </si>
  <si>
    <t>data.dataClear();</t>
    <phoneticPr fontId="2"/>
  </si>
  <si>
    <t>メニュー</t>
    <phoneticPr fontId="2"/>
  </si>
  <si>
    <t>事務局保存ボタン</t>
    <rPh sb="0" eb="3">
      <t>ジムキョク</t>
    </rPh>
    <rPh sb="3" eb="5">
      <t>ホゾン</t>
    </rPh>
    <phoneticPr fontId="2"/>
  </si>
  <si>
    <t>In22401</t>
    <phoneticPr fontId="2"/>
  </si>
  <si>
    <t>In22402</t>
    <phoneticPr fontId="2"/>
  </si>
  <si>
    <t>In22403</t>
    <phoneticPr fontId="2"/>
  </si>
  <si>
    <t>Urban</t>
    <phoneticPr fontId="2"/>
  </si>
  <si>
    <t>都市部・郊外</t>
    <rPh sb="0" eb="3">
      <t>トシブ</t>
    </rPh>
    <rPh sb="4" eb="6">
      <t>コウガイ</t>
    </rPh>
    <phoneticPr fontId="2"/>
  </si>
  <si>
    <t>都市部,郊外</t>
    <rPh sb="0" eb="3">
      <t>トシブ</t>
    </rPh>
    <rPh sb="4" eb="6">
      <t>コウガイ</t>
    </rPh>
    <phoneticPr fontId="2"/>
  </si>
  <si>
    <t>都市部</t>
    <rPh sb="0" eb="3">
      <t>トシブ</t>
    </rPh>
    <phoneticPr fontId="2"/>
  </si>
  <si>
    <t>郊外</t>
    <rPh sb="0" eb="2">
      <t>コウガイ</t>
    </rPh>
    <phoneticPr fontId="2"/>
  </si>
  <si>
    <t>屋根の傾斜角度</t>
    <rPh sb="0" eb="2">
      <t>ヤネ</t>
    </rPh>
    <rPh sb="3" eb="5">
      <t>ケイシャ</t>
    </rPh>
    <rPh sb="5" eb="7">
      <t>カクド</t>
    </rPh>
    <phoneticPr fontId="2"/>
  </si>
  <si>
    <t>40度やや急な傾斜</t>
    <rPh sb="2" eb="3">
      <t>ド</t>
    </rPh>
    <rPh sb="5" eb="6">
      <t>キュウ</t>
    </rPh>
    <rPh sb="7" eb="9">
      <t>ケイシャ</t>
    </rPh>
    <phoneticPr fontId="2"/>
  </si>
  <si>
    <t>30度標準的な傾斜</t>
    <rPh sb="2" eb="3">
      <t>ド</t>
    </rPh>
    <rPh sb="3" eb="5">
      <t>ヒョウジュン</t>
    </rPh>
    <rPh sb="5" eb="6">
      <t>テキ</t>
    </rPh>
    <rPh sb="7" eb="9">
      <t>ケイシャ</t>
    </rPh>
    <phoneticPr fontId="2"/>
  </si>
  <si>
    <t>20度なだらかな傾斜</t>
    <rPh sb="2" eb="3">
      <t>ド</t>
    </rPh>
    <rPh sb="8" eb="10">
      <t>ケイシャ</t>
    </rPh>
    <phoneticPr fontId="2"/>
  </si>
  <si>
    <t>関数変更</t>
    <rPh sb="0" eb="2">
      <t>カンスウ</t>
    </rPh>
    <rPh sb="2" eb="4">
      <t>ヘンコウ</t>
    </rPh>
    <phoneticPr fontId="2"/>
  </si>
  <si>
    <t>data.inp.load_start();</t>
    <phoneticPr fontId="2"/>
  </si>
  <si>
    <t>data.disp.homeInfoSet(mc)</t>
    <phoneticPr fontId="2"/>
  </si>
  <si>
    <t>ファイル呼出</t>
    <rPh sb="4" eb="6">
      <t>ヨビダシ</t>
    </rPh>
    <phoneticPr fontId="2"/>
  </si>
  <si>
    <t>呼出ボタン</t>
    <rPh sb="0" eb="2">
      <t>ヨビダシ</t>
    </rPh>
    <phoneticPr fontId="2"/>
  </si>
  <si>
    <t>呼出</t>
    <rPh sb="0" eb="2">
      <t>ヨビダシ</t>
    </rPh>
    <phoneticPr fontId="2"/>
  </si>
  <si>
    <t>data.disp.inputAllSet();</t>
    <phoneticPr fontId="2"/>
  </si>
  <si>
    <t>data.inp.load();</t>
    <phoneticPr fontId="2"/>
  </si>
  <si>
    <t>data.inp.inputClear();</t>
    <phoneticPr fontId="2"/>
  </si>
  <si>
    <t>新規保存</t>
    <rPh sb="0" eb="2">
      <t>シンキ</t>
    </rPh>
    <rPh sb="2" eb="4">
      <t>ホゾン</t>
    </rPh>
    <phoneticPr fontId="2"/>
  </si>
  <si>
    <t>data.inp.saveNew();</t>
    <phoneticPr fontId="2"/>
  </si>
  <si>
    <t>7：小型電球（E17未満）</t>
    <rPh sb="2" eb="4">
      <t>コガタ</t>
    </rPh>
    <rPh sb="4" eb="6">
      <t>デンキュウ</t>
    </rPh>
    <rPh sb="10" eb="12">
      <t>ミマン</t>
    </rPh>
    <phoneticPr fontId="2"/>
  </si>
  <si>
    <t>3：週1～2日いる</t>
    <rPh sb="2" eb="3">
      <t>シュウ</t>
    </rPh>
    <rPh sb="6" eb="7">
      <t>ニチ</t>
    </rPh>
    <phoneticPr fontId="2"/>
  </si>
  <si>
    <t>4：いない</t>
    <phoneticPr fontId="2"/>
  </si>
  <si>
    <t>頭金</t>
    <rPh sb="0" eb="2">
      <t>アタマキン</t>
    </rPh>
    <phoneticPr fontId="2"/>
  </si>
  <si>
    <t>ローン利率</t>
    <rPh sb="3" eb="5">
      <t>リリツ</t>
    </rPh>
    <phoneticPr fontId="2"/>
  </si>
  <si>
    <t>支払回数</t>
    <rPh sb="0" eb="2">
      <t>シハライ</t>
    </rPh>
    <rPh sb="2" eb="4">
      <t>カイスウ</t>
    </rPh>
    <phoneticPr fontId="2"/>
  </si>
  <si>
    <t>回</t>
    <rPh sb="0" eb="1">
      <t>カイ</t>
    </rPh>
    <phoneticPr fontId="2"/>
  </si>
  <si>
    <t>20：20分</t>
    <rPh sb="5" eb="6">
      <t>フン</t>
    </rPh>
    <phoneticPr fontId="2"/>
  </si>
  <si>
    <t>30：30分</t>
    <rPh sb="5" eb="6">
      <t>フン</t>
    </rPh>
    <phoneticPr fontId="2"/>
  </si>
  <si>
    <t>40：40分</t>
    <rPh sb="5" eb="6">
      <t>フン</t>
    </rPh>
    <phoneticPr fontId="2"/>
  </si>
  <si>
    <t>概要についての2行コメント。</t>
    <rPh sb="0" eb="2">
      <t>ガイヨウ</t>
    </rPh>
    <rPh sb="8" eb="9">
      <t>ギョウ</t>
    </rPh>
    <phoneticPr fontId="2"/>
  </si>
  <si>
    <t>○年で元が取れ、寿命の○年で○円お得になります。</t>
    <rPh sb="1" eb="2">
      <t>ネン</t>
    </rPh>
    <rPh sb="3" eb="4">
      <t>モト</t>
    </rPh>
    <rPh sb="5" eb="6">
      <t>ト</t>
    </rPh>
    <rPh sb="8" eb="10">
      <t>ジュミョウ</t>
    </rPh>
    <rPh sb="12" eb="13">
      <t>ネン</t>
    </rPh>
    <rPh sb="15" eb="16">
      <t>エン</t>
    </rPh>
    <rPh sb="17" eb="18">
      <t>トク</t>
    </rPh>
    <phoneticPr fontId="2"/>
  </si>
  <si>
    <t>寿命の○年までで、合計○円の負担になります。</t>
    <rPh sb="0" eb="2">
      <t>ジュミョウ</t>
    </rPh>
    <rPh sb="4" eb="5">
      <t>ネン</t>
    </rPh>
    <rPh sb="9" eb="11">
      <t>ゴウケイ</t>
    </rPh>
    <rPh sb="12" eb="13">
      <t>エン</t>
    </rPh>
    <rPh sb="14" eb="16">
      <t>フタン</t>
    </rPh>
    <phoneticPr fontId="2"/>
  </si>
  <si>
    <t>ESCOのコメントを返す</t>
    <rPh sb="10" eb="11">
      <t>カエ</t>
    </rPh>
    <phoneticPr fontId="2"/>
  </si>
  <si>
    <t>initialCost</t>
    <phoneticPr fontId="2"/>
  </si>
  <si>
    <t>costChange</t>
    <phoneticPr fontId="2"/>
  </si>
  <si>
    <t>lifeTime</t>
    <phoneticPr fontId="2"/>
  </si>
  <si>
    <t>初期投資（補助金考慮後）</t>
    <rPh sb="0" eb="2">
      <t>ショキ</t>
    </rPh>
    <rPh sb="2" eb="4">
      <t>トウシ</t>
    </rPh>
    <rPh sb="5" eb="8">
      <t>ホジョキン</t>
    </rPh>
    <rPh sb="8" eb="10">
      <t>コウリョ</t>
    </rPh>
    <rPh sb="10" eb="11">
      <t>ゴ</t>
    </rPh>
    <phoneticPr fontId="2"/>
  </si>
  <si>
    <t>価格変化</t>
    <rPh sb="0" eb="2">
      <t>カカク</t>
    </rPh>
    <rPh sb="2" eb="4">
      <t>ヘンカ</t>
    </rPh>
    <phoneticPr fontId="2"/>
  </si>
  <si>
    <t>ret[n].lifeTime</t>
    <phoneticPr fontId="2"/>
  </si>
  <si>
    <t>ret[n].costChangeOriginal</t>
    <phoneticPr fontId="2"/>
  </si>
  <si>
    <t>ret[n].price -　補助金</t>
    <rPh sb="15" eb="18">
      <t>ホジョキン</t>
    </rPh>
    <phoneticPr fontId="2"/>
  </si>
  <si>
    <t>割増融資を受けた</t>
    <rPh sb="0" eb="2">
      <t>ワリマシ</t>
    </rPh>
    <rPh sb="2" eb="4">
      <t>ユウシ</t>
    </rPh>
    <rPh sb="5" eb="6">
      <t>ウ</t>
    </rPh>
    <phoneticPr fontId="2"/>
  </si>
  <si>
    <t>ret[i].titleShort</t>
    <phoneticPr fontId="2"/>
  </si>
  <si>
    <t>エアコンを省エネ型に買い替える</t>
    <rPh sb="5" eb="6">
      <t>ショウ</t>
    </rPh>
    <rPh sb="8" eb="9">
      <t>ガタ</t>
    </rPh>
    <phoneticPr fontId="2"/>
  </si>
  <si>
    <t>エアコンを省エネ型に買い替え、エアコンで暖房する</t>
    <rPh sb="5" eb="6">
      <t>ショウ</t>
    </rPh>
    <rPh sb="8" eb="9">
      <t>ガタ</t>
    </rPh>
    <phoneticPr fontId="2"/>
  </si>
  <si>
    <t>省エネエアコン</t>
    <rPh sb="0" eb="1">
      <t>ショウ</t>
    </rPh>
    <phoneticPr fontId="2"/>
  </si>
  <si>
    <t>省エネエアコン＋暖房</t>
  </si>
  <si>
    <t>数字3桁の最初は、家庭分野コード（右）</t>
    <rPh sb="0" eb="2">
      <t>スウジ</t>
    </rPh>
    <rPh sb="3" eb="4">
      <t>ケタ</t>
    </rPh>
    <rPh sb="5" eb="7">
      <t>サイショ</t>
    </rPh>
    <rPh sb="9" eb="11">
      <t>カテイ</t>
    </rPh>
    <rPh sb="11" eb="13">
      <t>ブンヤ</t>
    </rPh>
    <rPh sb="17" eb="18">
      <t>ミギ</t>
    </rPh>
    <phoneticPr fontId="2"/>
  </si>
  <si>
    <t>世帯人数</t>
    <rPh sb="0" eb="2">
      <t>セタイ</t>
    </rPh>
    <rPh sb="2" eb="4">
      <t>ニンズウ</t>
    </rPh>
    <phoneticPr fontId="2"/>
  </si>
  <si>
    <t>名前</t>
    <rPh sb="0" eb="2">
      <t>ナマエ</t>
    </rPh>
    <phoneticPr fontId="2"/>
  </si>
  <si>
    <t>郵便番号</t>
    <rPh sb="0" eb="2">
      <t>ユウビン</t>
    </rPh>
    <rPh sb="2" eb="4">
      <t>バンゴウ</t>
    </rPh>
    <phoneticPr fontId="2"/>
  </si>
  <si>
    <t>住所</t>
    <rPh sb="0" eb="2">
      <t>ジュウショ</t>
    </rPh>
    <phoneticPr fontId="2"/>
  </si>
  <si>
    <t>診断日</t>
    <rPh sb="0" eb="2">
      <t>シンダン</t>
    </rPh>
    <rPh sb="2" eb="3">
      <t>ビ</t>
    </rPh>
    <phoneticPr fontId="2"/>
  </si>
  <si>
    <t>部屋の広さ</t>
    <rPh sb="0" eb="2">
      <t>ヘヤ</t>
    </rPh>
    <rPh sb="3" eb="4">
      <t>ヒロ</t>
    </rPh>
    <phoneticPr fontId="2"/>
  </si>
  <si>
    <t>畳</t>
    <rPh sb="0" eb="1">
      <t>ジョウ</t>
    </rPh>
    <phoneticPr fontId="2"/>
  </si>
  <si>
    <t>選択</t>
    <rPh sb="0" eb="2">
      <t>センタク</t>
    </rPh>
    <phoneticPr fontId="2"/>
  </si>
  <si>
    <t>ラジオボタン</t>
    <phoneticPr fontId="2"/>
  </si>
  <si>
    <t>冬の暖房月数</t>
    <rPh sb="0" eb="1">
      <t>フユ</t>
    </rPh>
    <rPh sb="2" eb="4">
      <t>ダンボウ</t>
    </rPh>
    <rPh sb="4" eb="5">
      <t>ツキ</t>
    </rPh>
    <rPh sb="5" eb="6">
      <t>スウ</t>
    </rPh>
    <phoneticPr fontId="2"/>
  </si>
  <si>
    <t>ヶ月</t>
    <rPh sb="1" eb="2">
      <t>ゲツ</t>
    </rPh>
    <phoneticPr fontId="2"/>
  </si>
  <si>
    <t>時間/日</t>
    <rPh sb="0" eb="2">
      <t>ジカン</t>
    </rPh>
    <rPh sb="3" eb="4">
      <t>ニチ</t>
    </rPh>
    <phoneticPr fontId="2"/>
  </si>
  <si>
    <t>In003</t>
    <phoneticPr fontId="2"/>
  </si>
  <si>
    <t>家庭全般</t>
    <rPh sb="0" eb="2">
      <t>カテイ</t>
    </rPh>
    <rPh sb="2" eb="4">
      <t>ゼンパン</t>
    </rPh>
    <phoneticPr fontId="2"/>
  </si>
  <si>
    <t>テレビ・オーディオ</t>
    <phoneticPr fontId="2"/>
  </si>
  <si>
    <t>風呂の熱源</t>
    <rPh sb="0" eb="2">
      <t>フロ</t>
    </rPh>
    <rPh sb="3" eb="5">
      <t>ネツゲン</t>
    </rPh>
    <phoneticPr fontId="2"/>
  </si>
  <si>
    <t>ガスの種類</t>
    <rPh sb="3" eb="5">
      <t>シュルイ</t>
    </rPh>
    <phoneticPr fontId="2"/>
  </si>
  <si>
    <t>In21201</t>
    <phoneticPr fontId="2"/>
  </si>
  <si>
    <t>In21202</t>
  </si>
  <si>
    <t>In21203</t>
  </si>
  <si>
    <t>In21301</t>
    <phoneticPr fontId="2"/>
  </si>
  <si>
    <t>In21302</t>
  </si>
  <si>
    <t>In21303</t>
  </si>
  <si>
    <t>冷暖房診断</t>
    <rPh sb="0" eb="3">
      <t>レイダンボウ</t>
    </rPh>
    <rPh sb="3" eb="5">
      <t>シンダン</t>
    </rPh>
    <phoneticPr fontId="2"/>
  </si>
  <si>
    <t>℃</t>
    <phoneticPr fontId="2"/>
  </si>
  <si>
    <t>エアコン使用年数</t>
    <rPh sb="4" eb="6">
      <t>シヨウ</t>
    </rPh>
    <rPh sb="6" eb="8">
      <t>ネンスウ</t>
    </rPh>
    <phoneticPr fontId="2"/>
  </si>
  <si>
    <t>年</t>
    <rPh sb="0" eb="1">
      <t>ネン</t>
    </rPh>
    <phoneticPr fontId="2"/>
  </si>
  <si>
    <t>数値</t>
    <rPh sb="0" eb="2">
      <t>スウチ</t>
    </rPh>
    <phoneticPr fontId="2"/>
  </si>
  <si>
    <t>mret = data.clearSelectedMeasures( gid );</t>
    <phoneticPr fontId="2"/>
  </si>
  <si>
    <t>mesIDは選択した対策のID番号。
リストn番目の対策として、ret[n].mesIDを入れて呼び出す。</t>
    <rPh sb="6" eb="8">
      <t>センタク</t>
    </rPh>
    <rPh sb="10" eb="12">
      <t>タイサク</t>
    </rPh>
    <rPh sb="15" eb="17">
      <t>バンゴウ</t>
    </rPh>
    <rPh sb="23" eb="25">
      <t>バンメ</t>
    </rPh>
    <rPh sb="26" eb="28">
      <t>タイサク</t>
    </rPh>
    <rPh sb="45" eb="46">
      <t>イ</t>
    </rPh>
    <rPh sb="48" eb="49">
      <t>ヨ</t>
    </rPh>
    <rPh sb="50" eb="51">
      <t>ダ</t>
    </rPh>
    <phoneticPr fontId="2"/>
  </si>
  <si>
    <t>mesIDは選択した対策のID番号。
リストn番目の対策なら、ret[n].mesIDを入れて呼び出す。</t>
    <rPh sb="6" eb="8">
      <t>センタク</t>
    </rPh>
    <rPh sb="10" eb="12">
      <t>タイサク</t>
    </rPh>
    <rPh sb="15" eb="17">
      <t>バンゴウ</t>
    </rPh>
    <rPh sb="23" eb="25">
      <t>バンメ</t>
    </rPh>
    <rPh sb="26" eb="28">
      <t>タイサク</t>
    </rPh>
    <rPh sb="44" eb="45">
      <t>イ</t>
    </rPh>
    <rPh sb="47" eb="48">
      <t>ヨ</t>
    </rPh>
    <rPh sb="49" eb="50">
      <t>ダ</t>
    </rPh>
    <phoneticPr fontId="2"/>
  </si>
  <si>
    <t>対策にマウスオーバー</t>
    <rPh sb="0" eb="2">
      <t>タイサク</t>
    </rPh>
    <phoneticPr fontId="2"/>
  </si>
  <si>
    <t>ポップアップ表示</t>
    <rPh sb="6" eb="8">
      <t>ヒョウジ</t>
    </rPh>
    <phoneticPr fontId="2"/>
  </si>
  <si>
    <t>設問</t>
    <rPh sb="0" eb="2">
      <t>セツモン</t>
    </rPh>
    <phoneticPr fontId="2"/>
  </si>
  <si>
    <t>部屋を暖房する器具として主に使っているか</t>
    <rPh sb="0" eb="2">
      <t>ヘヤ</t>
    </rPh>
    <rPh sb="3" eb="5">
      <t>ダンボウ</t>
    </rPh>
    <rPh sb="7" eb="9">
      <t>キグ</t>
    </rPh>
    <rPh sb="12" eb="13">
      <t>オモ</t>
    </rPh>
    <rPh sb="14" eb="15">
      <t>ツカ</t>
    </rPh>
    <phoneticPr fontId="2"/>
  </si>
  <si>
    <t>〃</t>
    <phoneticPr fontId="2"/>
  </si>
  <si>
    <t>0ヶ月（使わない）～8ヶ月</t>
    <rPh sb="2" eb="3">
      <t>ゲツ</t>
    </rPh>
    <rPh sb="4" eb="5">
      <t>ツカ</t>
    </rPh>
    <rPh sb="12" eb="13">
      <t>ゲツ</t>
    </rPh>
    <phoneticPr fontId="2"/>
  </si>
  <si>
    <t>1台目</t>
    <rPh sb="1" eb="3">
      <t>ダイメ</t>
    </rPh>
    <phoneticPr fontId="2"/>
  </si>
  <si>
    <t>2台目</t>
    <rPh sb="1" eb="3">
      <t>ダイメ</t>
    </rPh>
    <phoneticPr fontId="2"/>
  </si>
  <si>
    <t>はい、いいえ</t>
    <phoneticPr fontId="2"/>
  </si>
  <si>
    <t>台数</t>
    <rPh sb="0" eb="2">
      <t>ダイスウ</t>
    </rPh>
    <phoneticPr fontId="2"/>
  </si>
  <si>
    <t>In01101</t>
    <phoneticPr fontId="2"/>
  </si>
  <si>
    <t>In01501</t>
    <phoneticPr fontId="2"/>
  </si>
  <si>
    <t>In20309d</t>
    <phoneticPr fontId="2"/>
  </si>
  <si>
    <t>In01302</t>
    <phoneticPr fontId="2"/>
  </si>
  <si>
    <t>In007</t>
    <phoneticPr fontId="2"/>
  </si>
  <si>
    <t>In012</t>
    <phoneticPr fontId="2"/>
  </si>
  <si>
    <t>In905</t>
    <phoneticPr fontId="2"/>
  </si>
  <si>
    <t>In22501</t>
    <phoneticPr fontId="2"/>
  </si>
  <si>
    <t>In22502</t>
  </si>
  <si>
    <t>In22503</t>
  </si>
  <si>
    <t>2:普及型</t>
    <rPh sb="2" eb="5">
      <t>フキュウガタ</t>
    </rPh>
    <phoneticPr fontId="2"/>
  </si>
  <si>
    <t>3:わからない</t>
    <phoneticPr fontId="2"/>
  </si>
  <si>
    <t>1:省エネ・高性能型</t>
    <rPh sb="2" eb="3">
      <t>ショウ</t>
    </rPh>
    <rPh sb="6" eb="9">
      <t>コウセイノウ</t>
    </rPh>
    <rPh sb="9" eb="10">
      <t>ガタ</t>
    </rPh>
    <phoneticPr fontId="2"/>
  </si>
  <si>
    <t>エアコンは省エネ・高性能型ですか</t>
    <rPh sb="5" eb="6">
      <t>ショウ</t>
    </rPh>
    <rPh sb="9" eb="12">
      <t>コウセイノウ</t>
    </rPh>
    <rPh sb="12" eb="13">
      <t>ガタ</t>
    </rPh>
    <phoneticPr fontId="2"/>
  </si>
  <si>
    <t>In104</t>
    <phoneticPr fontId="2"/>
  </si>
  <si>
    <t>洗面でお湯を使う期間</t>
    <rPh sb="0" eb="2">
      <t>センメン</t>
    </rPh>
    <rPh sb="4" eb="5">
      <t>ユ</t>
    </rPh>
    <rPh sb="6" eb="7">
      <t>ツカ</t>
    </rPh>
    <rPh sb="8" eb="10">
      <t>キカン</t>
    </rPh>
    <phoneticPr fontId="2"/>
  </si>
  <si>
    <t>家族全員で洗面でお湯を使う時間</t>
    <rPh sb="0" eb="2">
      <t>カゾク</t>
    </rPh>
    <rPh sb="2" eb="4">
      <t>ゼンイン</t>
    </rPh>
    <rPh sb="5" eb="7">
      <t>センメン</t>
    </rPh>
    <rPh sb="9" eb="10">
      <t>ユ</t>
    </rPh>
    <rPh sb="11" eb="12">
      <t>ツカ</t>
    </rPh>
    <rPh sb="13" eb="15">
      <t>ジカン</t>
    </rPh>
    <phoneticPr fontId="2"/>
  </si>
  <si>
    <t>2:2ヶ月</t>
    <rPh sb="4" eb="5">
      <t>ゲツ</t>
    </rPh>
    <phoneticPr fontId="2"/>
  </si>
  <si>
    <t>4:4ヶ月</t>
    <rPh sb="4" eb="5">
      <t>ゲツ</t>
    </rPh>
    <phoneticPr fontId="2"/>
  </si>
  <si>
    <t>10：10ヶ月</t>
    <rPh sb="6" eb="7">
      <t>ゲツ</t>
    </rPh>
    <phoneticPr fontId="2"/>
  </si>
  <si>
    <t>12：12ヶ月</t>
    <rPh sb="6" eb="7">
      <t>ゲツ</t>
    </rPh>
    <phoneticPr fontId="2"/>
  </si>
  <si>
    <t>mTVreplace</t>
    <phoneticPr fontId="2"/>
  </si>
  <si>
    <t>mTVradio</t>
    <phoneticPr fontId="2"/>
  </si>
  <si>
    <t>mTVtime</t>
    <phoneticPr fontId="2"/>
  </si>
  <si>
    <t>mHWshowerHead</t>
    <phoneticPr fontId="2"/>
  </si>
  <si>
    <t>mHWshowerTime</t>
    <phoneticPr fontId="2"/>
  </si>
  <si>
    <t>familyAddress</t>
    <phoneticPr fontId="2"/>
  </si>
  <si>
    <t>表示されたとき</t>
    <rPh sb="0" eb="2">
      <t>ヒョウジ</t>
    </rPh>
    <phoneticPr fontId="2"/>
  </si>
  <si>
    <t>データ表示</t>
    <rPh sb="3" eb="5">
      <t>ヒョウジ</t>
    </rPh>
    <phoneticPr fontId="2"/>
  </si>
  <si>
    <t>アンケート結果</t>
    <rPh sb="5" eb="7">
      <t>ケッカ</t>
    </rPh>
    <phoneticPr fontId="2"/>
  </si>
  <si>
    <t>変数を元に画面表示</t>
    <rPh sb="0" eb="2">
      <t>ヘンスウ</t>
    </rPh>
    <rPh sb="3" eb="4">
      <t>モト</t>
    </rPh>
    <rPh sb="5" eb="7">
      <t>ガメン</t>
    </rPh>
    <rPh sb="7" eb="9">
      <t>ヒョウジ</t>
    </rPh>
    <phoneticPr fontId="2"/>
  </si>
  <si>
    <t>UIコンポーネント変更</t>
    <rPh sb="9" eb="11">
      <t>ヘンコウ</t>
    </rPh>
    <phoneticPr fontId="2"/>
  </si>
  <si>
    <t>変数保存</t>
    <rPh sb="0" eb="2">
      <t>ヘンスウ</t>
    </rPh>
    <rPh sb="2" eb="4">
      <t>ホゾン</t>
    </rPh>
    <phoneticPr fontId="2"/>
  </si>
  <si>
    <t>data.Input["In001"] = コンポーネント値</t>
    <rPh sb="29" eb="30">
      <t>アタイ</t>
    </rPh>
    <phoneticPr fontId="2"/>
  </si>
  <si>
    <t>計算</t>
    <rPh sb="0" eb="2">
      <t>ケイサン</t>
    </rPh>
    <phoneticPr fontId="2"/>
  </si>
  <si>
    <t>標準比較グラフを表示</t>
    <rPh sb="0" eb="2">
      <t>ヒョウジュン</t>
    </rPh>
    <rPh sb="2" eb="4">
      <t>ヒカク</t>
    </rPh>
    <rPh sb="8" eb="10">
      <t>ヒョウジ</t>
    </rPh>
    <phoneticPr fontId="2"/>
  </si>
  <si>
    <t>世帯人数値</t>
    <rPh sb="0" eb="2">
      <t>セタイ</t>
    </rPh>
    <rPh sb="2" eb="4">
      <t>ニンズウ</t>
    </rPh>
    <rPh sb="4" eb="5">
      <t>アタイ</t>
    </rPh>
    <phoneticPr fontId="2"/>
  </si>
  <si>
    <t>うちわけのグラフ表示</t>
    <rPh sb="8" eb="10">
      <t>ヒョウジ</t>
    </rPh>
    <phoneticPr fontId="2"/>
  </si>
  <si>
    <t>保存して次へ</t>
    <rPh sb="0" eb="2">
      <t>ホゾン</t>
    </rPh>
    <rPh sb="4" eb="5">
      <t>ツギ</t>
    </rPh>
    <phoneticPr fontId="2"/>
  </si>
  <si>
    <t>保存と結果ボタン</t>
    <rPh sb="0" eb="2">
      <t>ホゾン</t>
    </rPh>
    <rPh sb="3" eb="5">
      <t>ケッカ</t>
    </rPh>
    <phoneticPr fontId="2"/>
  </si>
  <si>
    <t>分野別入力</t>
    <rPh sb="0" eb="2">
      <t>ブンヤ</t>
    </rPh>
    <rPh sb="2" eb="3">
      <t>ベツ</t>
    </rPh>
    <rPh sb="3" eb="5">
      <t>ニュウリョク</t>
    </rPh>
    <phoneticPr fontId="2"/>
  </si>
  <si>
    <t>data.inp.inputComponentSetOne( this.**_mc );</t>
    <phoneticPr fontId="2"/>
  </si>
  <si>
    <t>保存</t>
    <rPh sb="0" eb="2">
      <t>ホゾン</t>
    </rPh>
    <phoneticPr fontId="2"/>
  </si>
  <si>
    <t>分野別結果</t>
    <rPh sb="0" eb="3">
      <t>ブンヤベツ</t>
    </rPh>
    <rPh sb="3" eb="5">
      <t>ケッカ</t>
    </rPh>
    <phoneticPr fontId="2"/>
  </si>
  <si>
    <t>mret = data.calcMeasures(gid);</t>
    <phoneticPr fontId="2"/>
  </si>
  <si>
    <t>gidは分野ごとのID</t>
    <rPh sb="4" eb="6">
      <t>ブンヤ</t>
    </rPh>
    <phoneticPr fontId="2"/>
  </si>
  <si>
    <t>プロットをする</t>
    <phoneticPr fontId="2"/>
  </si>
  <si>
    <t>表示</t>
    <rPh sb="0" eb="2">
      <t>ヒョウジ</t>
    </rPh>
    <phoneticPr fontId="2"/>
  </si>
  <si>
    <t>Web版</t>
    <rPh sb="3" eb="4">
      <t>バン</t>
    </rPh>
    <phoneticPr fontId="2"/>
  </si>
  <si>
    <t>○1</t>
    <phoneticPr fontId="2"/>
  </si>
  <si>
    <t>Ver2</t>
    <phoneticPr fontId="2"/>
  </si>
  <si>
    <t>○2</t>
    <phoneticPr fontId="2"/>
  </si>
  <si>
    <t>○3</t>
    <phoneticPr fontId="2"/>
  </si>
  <si>
    <t>入力値のクリア</t>
    <rPh sb="0" eb="2">
      <t>ニュウリョク</t>
    </rPh>
    <rPh sb="2" eb="3">
      <t>アタイ</t>
    </rPh>
    <phoneticPr fontId="2"/>
  </si>
  <si>
    <t>ret[0～4][]</t>
    <phoneticPr fontId="2"/>
  </si>
  <si>
    <t>標準灯油</t>
    <rPh sb="0" eb="2">
      <t>ヒョウジュン</t>
    </rPh>
    <rPh sb="2" eb="4">
      <t>トウユ</t>
    </rPh>
    <phoneticPr fontId="2"/>
  </si>
  <si>
    <t>標準ガソリン</t>
    <rPh sb="0" eb="2">
      <t>ヒョウジュン</t>
    </rPh>
    <phoneticPr fontId="2"/>
  </si>
  <si>
    <t>標準CO2</t>
    <rPh sb="0" eb="2">
      <t>ヒョウジュン</t>
    </rPh>
    <phoneticPr fontId="2"/>
  </si>
  <si>
    <t>1:標準価格</t>
    <rPh sb="2" eb="4">
      <t>ヒョウジュン</t>
    </rPh>
    <rPh sb="4" eb="6">
      <t>カカク</t>
    </rPh>
    <phoneticPr fontId="2"/>
  </si>
  <si>
    <t>長さ電気</t>
    <rPh sb="0" eb="1">
      <t>ナガ</t>
    </rPh>
    <rPh sb="2" eb="4">
      <t>デンキ</t>
    </rPh>
    <phoneticPr fontId="2"/>
  </si>
  <si>
    <t>長さガス</t>
    <rPh sb="0" eb="1">
      <t>ナガ</t>
    </rPh>
    <phoneticPr fontId="2"/>
  </si>
  <si>
    <t>長さ灯油</t>
    <rPh sb="0" eb="1">
      <t>ナガ</t>
    </rPh>
    <rPh sb="2" eb="4">
      <t>トウユ</t>
    </rPh>
    <phoneticPr fontId="2"/>
  </si>
  <si>
    <t>長さガソリン</t>
    <rPh sb="0" eb="1">
      <t>ナガ</t>
    </rPh>
    <phoneticPr fontId="2"/>
  </si>
  <si>
    <t>2：グラフ診断世帯（0～1）</t>
    <rPh sb="5" eb="7">
      <t>シンダン</t>
    </rPh>
    <rPh sb="7" eb="9">
      <t>セタイ</t>
    </rPh>
    <phoneticPr fontId="2"/>
  </si>
  <si>
    <t>3：グラフ標準世帯（0～1）</t>
    <rPh sb="5" eb="7">
      <t>ヒョウジュン</t>
    </rPh>
    <rPh sb="7" eb="9">
      <t>セタイ</t>
    </rPh>
    <phoneticPr fontId="2"/>
  </si>
  <si>
    <t>CO2増減量（kg/年：＋が増）</t>
    <rPh sb="3" eb="5">
      <t>ゾウゲン</t>
    </rPh>
    <rPh sb="5" eb="6">
      <t>リョウ</t>
    </rPh>
    <rPh sb="10" eb="11">
      <t>ネン</t>
    </rPh>
    <rPh sb="14" eb="15">
      <t>ゾウ</t>
    </rPh>
    <phoneticPr fontId="2"/>
  </si>
  <si>
    <t>コスト増減量（円/年：＋が増）</t>
    <rPh sb="3" eb="5">
      <t>ゾウゲン</t>
    </rPh>
    <rPh sb="5" eb="6">
      <t>リョウ</t>
    </rPh>
    <rPh sb="7" eb="8">
      <t>エン</t>
    </rPh>
    <rPh sb="9" eb="10">
      <t>ネン</t>
    </rPh>
    <rPh sb="13" eb="14">
      <t>ゾウ</t>
    </rPh>
    <phoneticPr fontId="2"/>
  </si>
  <si>
    <t>ret[i].payBackYear</t>
    <phoneticPr fontId="2"/>
  </si>
  <si>
    <t>6:薪・ペレット</t>
    <rPh sb="2" eb="3">
      <t>マキ</t>
    </rPh>
    <phoneticPr fontId="2"/>
  </si>
  <si>
    <t>遅れた理由</t>
    <rPh sb="0" eb="1">
      <t>オク</t>
    </rPh>
    <rPh sb="3" eb="5">
      <t>リユウ</t>
    </rPh>
    <phoneticPr fontId="2"/>
  </si>
  <si>
    <t>立ち会い人数</t>
    <rPh sb="0" eb="1">
      <t>タ</t>
    </rPh>
    <rPh sb="2" eb="3">
      <t>ア</t>
    </rPh>
    <rPh sb="4" eb="6">
      <t>ニンズウ</t>
    </rPh>
    <phoneticPr fontId="2"/>
  </si>
  <si>
    <t>Rep_person3</t>
  </si>
  <si>
    <t>1：悪い～5：よい：6：すごくよい</t>
    <rPh sb="2" eb="3">
      <t>ワル</t>
    </rPh>
    <phoneticPr fontId="2"/>
  </si>
  <si>
    <t>In80801</t>
    <phoneticPr fontId="2"/>
  </si>
  <si>
    <t>車の燃費</t>
    <rPh sb="0" eb="1">
      <t>クルマ</t>
    </rPh>
    <rPh sb="2" eb="4">
      <t>ネンピ</t>
    </rPh>
    <phoneticPr fontId="2"/>
  </si>
  <si>
    <t>In80802</t>
    <phoneticPr fontId="2"/>
  </si>
  <si>
    <t>In81501</t>
    <phoneticPr fontId="2"/>
  </si>
  <si>
    <t>In81502</t>
  </si>
  <si>
    <t>In81503</t>
  </si>
  <si>
    <t>車の名前</t>
    <rPh sb="0" eb="1">
      <t>クルマ</t>
    </rPh>
    <rPh sb="2" eb="4">
      <t>ナマエ</t>
    </rPh>
    <phoneticPr fontId="2"/>
  </si>
  <si>
    <t>mret = data.MeasureAdd(mesID)</t>
  </si>
  <si>
    <t>data.measureDelete(mesID)</t>
    <phoneticPr fontId="2"/>
  </si>
  <si>
    <t>data.measureDelete(mesID)</t>
    <phoneticPr fontId="2"/>
  </si>
  <si>
    <t>data.measureAdd(mesID)</t>
    <phoneticPr fontId="2"/>
  </si>
  <si>
    <t>In81601</t>
    <phoneticPr fontId="2"/>
  </si>
  <si>
    <t>使用する車の番号</t>
    <rPh sb="0" eb="2">
      <t>シヨウ</t>
    </rPh>
    <rPh sb="4" eb="5">
      <t>クルマ</t>
    </rPh>
    <rPh sb="6" eb="8">
      <t>バンゴウ</t>
    </rPh>
    <phoneticPr fontId="2"/>
  </si>
  <si>
    <t>In81602</t>
  </si>
  <si>
    <t>In81603</t>
  </si>
  <si>
    <t>In81604</t>
  </si>
  <si>
    <t>In81605</t>
  </si>
  <si>
    <t>1～3</t>
    <phoneticPr fontId="2"/>
  </si>
  <si>
    <t>In81701</t>
    <phoneticPr fontId="2"/>
  </si>
  <si>
    <t>鉄道</t>
    <rPh sb="0" eb="2">
      <t>テツドウ</t>
    </rPh>
    <phoneticPr fontId="2"/>
  </si>
  <si>
    <t>バス</t>
  </si>
  <si>
    <t>電動自転車</t>
    <rPh sb="0" eb="2">
      <t>デンドウ</t>
    </rPh>
    <rPh sb="2" eb="5">
      <t>ジテンシャ</t>
    </rPh>
    <phoneticPr fontId="2"/>
  </si>
  <si>
    <t>自転車</t>
    <rPh sb="0" eb="3">
      <t>ジテンシャ</t>
    </rPh>
    <phoneticPr fontId="2"/>
  </si>
  <si>
    <t>徒歩</t>
    <rPh sb="0" eb="2">
      <t>トホ</t>
    </rPh>
    <phoneticPr fontId="2"/>
  </si>
  <si>
    <t>In81702</t>
  </si>
  <si>
    <t>In81703</t>
  </si>
  <si>
    <t>In81704</t>
  </si>
  <si>
    <t>AC</t>
    <phoneticPr fontId="2"/>
  </si>
  <si>
    <t>RF</t>
    <phoneticPr fontId="2"/>
  </si>
  <si>
    <t>LI</t>
    <phoneticPr fontId="2"/>
  </si>
  <si>
    <t>HW</t>
    <phoneticPr fontId="2"/>
  </si>
  <si>
    <t>CK</t>
    <phoneticPr fontId="2"/>
  </si>
  <si>
    <t>DR</t>
    <phoneticPr fontId="2"/>
  </si>
  <si>
    <t>TV</t>
    <phoneticPr fontId="2"/>
  </si>
  <si>
    <t>CR</t>
    <phoneticPr fontId="2"/>
  </si>
  <si>
    <t>In20309ｆ</t>
    <phoneticPr fontId="2"/>
  </si>
  <si>
    <t>昭和53（1978）年～平成3（1991）年</t>
    <rPh sb="0" eb="2">
      <t>ショウワ</t>
    </rPh>
    <rPh sb="10" eb="11">
      <t>ネン</t>
    </rPh>
    <rPh sb="12" eb="14">
      <t>ヘイセイ</t>
    </rPh>
    <rPh sb="21" eb="22">
      <t>トシ</t>
    </rPh>
    <phoneticPr fontId="2"/>
  </si>
  <si>
    <t>はい,いいえ</t>
    <phoneticPr fontId="2"/>
  </si>
  <si>
    <t>ためない～週7日</t>
    <rPh sb="5" eb="6">
      <t>シュウ</t>
    </rPh>
    <rPh sb="7" eb="8">
      <t>ニチ</t>
    </rPh>
    <phoneticPr fontId="2"/>
  </si>
  <si>
    <t>所　見（全般的な感想。診断結果、提案に対するモニターの反応、行動改善への手ごたえ等）</t>
    <phoneticPr fontId="2"/>
  </si>
  <si>
    <t>診断実施に当たって問題だと感じた点、および改善提案</t>
    <phoneticPr fontId="2"/>
  </si>
  <si>
    <t>Rep_demand</t>
    <phoneticPr fontId="2"/>
  </si>
  <si>
    <t>モニターからの要望（あった場合）自由記入</t>
    <phoneticPr fontId="2"/>
  </si>
  <si>
    <t>その他（雑感、各種要望等なんでも）</t>
    <phoneticPr fontId="2"/>
  </si>
  <si>
    <t>Rep_other</t>
    <phoneticPr fontId="2"/>
  </si>
  <si>
    <t>ローン提案書</t>
    <rPh sb="3" eb="6">
      <t>テイアンショ</t>
    </rPh>
    <phoneticPr fontId="2"/>
  </si>
  <si>
    <t>冷蔵庫</t>
  </si>
  <si>
    <t>冷房</t>
    <rPh sb="0" eb="2">
      <t>レイボウ</t>
    </rPh>
    <phoneticPr fontId="2"/>
  </si>
  <si>
    <t>ret = data.measures_array[mesID].plotLabel();</t>
    <phoneticPr fontId="2"/>
  </si>
  <si>
    <t>そのまま文章</t>
    <rPh sb="4" eb="6">
      <t>ブンショウ</t>
    </rPh>
    <phoneticPr fontId="2"/>
  </si>
  <si>
    <t>Ｉｎ803</t>
    <phoneticPr fontId="2"/>
  </si>
  <si>
    <t>&lt;option value="" selected&gt;&lt;/option&gt;</t>
  </si>
  <si>
    <t>&lt;option value="居間・リビング"&gt;居間・リビング&lt;/option&gt;</t>
  </si>
  <si>
    <t>&lt;option value="台所・ダイニング"&gt;台所・ダイニング&lt;/option&gt;</t>
  </si>
  <si>
    <t>&lt;option value="居間2"&gt;居間2&lt;/option&gt;</t>
  </si>
  <si>
    <t>&lt;option value="洋間"&gt;洋間&lt;/option&gt;</t>
  </si>
  <si>
    <t>&lt;option value="和室"&gt;和室&lt;/option&gt;</t>
  </si>
  <si>
    <t>&lt;option value="子ども部屋"&gt;子ども部屋&lt;/option&gt;</t>
  </si>
  <si>
    <t>&lt;option value="書斎"&gt;書斎&lt;/option&gt;</t>
  </si>
  <si>
    <t>&lt;option value="寝室"&gt;寝室&lt;/option&gt;</t>
  </si>
  <si>
    <t>&lt;option value="2階部屋"&gt;2階部屋&lt;/option&gt;</t>
  </si>
  <si>
    <t>&lt;option value="トイレ"&gt;トイレ&lt;/option&gt;</t>
  </si>
  <si>
    <t>&lt;option value="廊下"&gt;廊下&lt;/option&gt;</t>
  </si>
  <si>
    <t>毎月の返済額を返す</t>
    <rPh sb="0" eb="2">
      <t>マイツキ</t>
    </rPh>
    <rPh sb="3" eb="6">
      <t>ヘンサイガク</t>
    </rPh>
    <rPh sb="7" eb="8">
      <t>カエ</t>
    </rPh>
    <phoneticPr fontId="2"/>
  </si>
  <si>
    <t>パラメータ</t>
    <phoneticPr fontId="2"/>
  </si>
  <si>
    <t>monthlyPay = data.roanMonthlyPay( Money_Gankin, Money_Atama, Kaisu, Kinri_R )</t>
    <phoneticPr fontId="2"/>
  </si>
  <si>
    <t>Money_Gankin</t>
    <phoneticPr fontId="2"/>
  </si>
  <si>
    <t>Money_Atama</t>
    <phoneticPr fontId="2"/>
  </si>
  <si>
    <t>Kaisu</t>
    <phoneticPr fontId="2"/>
  </si>
  <si>
    <t>Kinri_R</t>
    <phoneticPr fontId="2"/>
  </si>
  <si>
    <t>金利</t>
    <rPh sb="0" eb="2">
      <t>キンリ</t>
    </rPh>
    <phoneticPr fontId="2"/>
  </si>
  <si>
    <t>％</t>
    <phoneticPr fontId="2"/>
  </si>
  <si>
    <t>返済回数（通常は12、24、36、60、72、84、120、180）</t>
    <rPh sb="0" eb="2">
      <t>ヘンサイ</t>
    </rPh>
    <rPh sb="2" eb="4">
      <t>カイスウ</t>
    </rPh>
    <rPh sb="5" eb="7">
      <t>ツウジョウ</t>
    </rPh>
    <phoneticPr fontId="2"/>
  </si>
  <si>
    <t>4：週3～5日</t>
    <rPh sb="2" eb="3">
      <t>シュウ</t>
    </rPh>
    <rPh sb="6" eb="7">
      <t>ニチ</t>
    </rPh>
    <phoneticPr fontId="2"/>
  </si>
  <si>
    <t>7:毎日</t>
    <rPh sb="2" eb="4">
      <t>マイニチ</t>
    </rPh>
    <phoneticPr fontId="2"/>
  </si>
  <si>
    <t>0：使わない</t>
    <rPh sb="2" eb="3">
      <t>ツカ</t>
    </rPh>
    <phoneticPr fontId="2"/>
  </si>
  <si>
    <t>5：5分</t>
    <rPh sb="3" eb="4">
      <t>フン</t>
    </rPh>
    <phoneticPr fontId="2"/>
  </si>
  <si>
    <t>10：10分</t>
    <rPh sb="5" eb="6">
      <t>フン</t>
    </rPh>
    <phoneticPr fontId="2"/>
  </si>
  <si>
    <t>15：15分</t>
    <rPh sb="5" eb="6">
      <t>フン</t>
    </rPh>
    <phoneticPr fontId="2"/>
  </si>
  <si>
    <t>省エネ性能の高いテレビに買い替える</t>
    <rPh sb="0" eb="1">
      <t>ショウ</t>
    </rPh>
    <rPh sb="3" eb="5">
      <t>セイノウ</t>
    </rPh>
    <rPh sb="6" eb="7">
      <t>タカ</t>
    </rPh>
    <rPh sb="12" eb="13">
      <t>カ</t>
    </rPh>
    <rPh sb="14" eb="15">
      <t>カ</t>
    </rPh>
    <phoneticPr fontId="2"/>
  </si>
  <si>
    <t>家から近い鉄道駅、バス停はどこですか</t>
    <rPh sb="0" eb="1">
      <t>イエ</t>
    </rPh>
    <rPh sb="3" eb="4">
      <t>チカ</t>
    </rPh>
    <rPh sb="5" eb="8">
      <t>テツドウエキ</t>
    </rPh>
    <rPh sb="11" eb="12">
      <t>テイ</t>
    </rPh>
    <phoneticPr fontId="2"/>
  </si>
  <si>
    <t>自動設定</t>
    <rPh sb="0" eb="2">
      <t>ジドウ</t>
    </rPh>
    <rPh sb="2" eb="4">
      <t>セッテイ</t>
    </rPh>
    <phoneticPr fontId="2"/>
  </si>
  <si>
    <t>ret[2]</t>
    <phoneticPr fontId="2"/>
  </si>
  <si>
    <t>ret[3]</t>
    <phoneticPr fontId="2"/>
  </si>
  <si>
    <t>ret[4]</t>
    <phoneticPr fontId="2"/>
  </si>
  <si>
    <t>ret = data.measures_array[mesID].dispDetail();</t>
    <phoneticPr fontId="2"/>
  </si>
  <si>
    <t>対策個別プロットのマウスオーバーのふきだし</t>
    <rPh sb="0" eb="2">
      <t>タイサク</t>
    </rPh>
    <rPh sb="2" eb="4">
      <t>コベツ</t>
    </rPh>
    <phoneticPr fontId="2"/>
  </si>
  <si>
    <t>クラス関連図</t>
    <rPh sb="3" eb="5">
      <t>カンレン</t>
    </rPh>
    <rPh sb="5" eb="6">
      <t>ズ</t>
    </rPh>
    <phoneticPr fontId="2"/>
  </si>
  <si>
    <t>派生</t>
    <rPh sb="0" eb="2">
      <t>ハセイ</t>
    </rPh>
    <phoneticPr fontId="2"/>
  </si>
  <si>
    <t>弱い関連</t>
    <rPh sb="0" eb="1">
      <t>ヨワ</t>
    </rPh>
    <rPh sb="2" eb="4">
      <t>カンレン</t>
    </rPh>
    <phoneticPr fontId="2"/>
  </si>
  <si>
    <t>強い関連</t>
    <rPh sb="0" eb="1">
      <t>ツヨ</t>
    </rPh>
    <rPh sb="2" eb="4">
      <t>カンレン</t>
    </rPh>
    <phoneticPr fontId="2"/>
  </si>
  <si>
    <t>ret[i].costTotalChangeOriginal</t>
    <phoneticPr fontId="2"/>
  </si>
  <si>
    <t>わからない</t>
    <phoneticPr fontId="2"/>
  </si>
  <si>
    <t>In30501</t>
  </si>
  <si>
    <t>In30502</t>
  </si>
  <si>
    <t>In50101</t>
    <phoneticPr fontId="2"/>
  </si>
  <si>
    <t>In50102</t>
  </si>
  <si>
    <t>In50103</t>
  </si>
  <si>
    <t>In50301</t>
  </si>
  <si>
    <t>消費電力</t>
    <rPh sb="0" eb="2">
      <t>ショウヒ</t>
    </rPh>
    <rPh sb="2" eb="4">
      <t>デンリョク</t>
    </rPh>
    <phoneticPr fontId="2"/>
  </si>
  <si>
    <t>In50302</t>
  </si>
  <si>
    <t>In50303</t>
  </si>
  <si>
    <t>In50401</t>
  </si>
  <si>
    <t>In50402</t>
  </si>
  <si>
    <t>In50403</t>
  </si>
  <si>
    <t>使用時間</t>
    <rPh sb="0" eb="2">
      <t>シヨウ</t>
    </rPh>
    <rPh sb="2" eb="4">
      <t>ジカン</t>
    </rPh>
    <phoneticPr fontId="2"/>
  </si>
  <si>
    <t>20：20℃</t>
    <phoneticPr fontId="2"/>
  </si>
  <si>
    <t>21：21℃</t>
    <phoneticPr fontId="2"/>
  </si>
  <si>
    <t>22：22℃</t>
    <phoneticPr fontId="2"/>
  </si>
  <si>
    <t>23：23℃</t>
    <phoneticPr fontId="2"/>
  </si>
  <si>
    <t>24：24℃</t>
    <phoneticPr fontId="2"/>
  </si>
  <si>
    <t>25：25℃</t>
    <phoneticPr fontId="2"/>
  </si>
  <si>
    <t>26：26℃</t>
    <phoneticPr fontId="2"/>
  </si>
  <si>
    <t>27：27℃</t>
    <phoneticPr fontId="2"/>
  </si>
  <si>
    <t>28：28℃</t>
    <phoneticPr fontId="2"/>
  </si>
  <si>
    <t>29：29℃</t>
    <phoneticPr fontId="2"/>
  </si>
  <si>
    <t>30：30℃</t>
    <phoneticPr fontId="2"/>
  </si>
  <si>
    <t>In21402</t>
    <phoneticPr fontId="2"/>
  </si>
  <si>
    <t>In21403</t>
    <phoneticPr fontId="2"/>
  </si>
  <si>
    <t>In21602</t>
    <phoneticPr fontId="2"/>
  </si>
  <si>
    <t>In21603</t>
    <phoneticPr fontId="2"/>
  </si>
  <si>
    <t>冷蔵庫使用年数</t>
    <rPh sb="0" eb="3">
      <t>レイゾウコ</t>
    </rPh>
    <rPh sb="3" eb="5">
      <t>シヨウ</t>
    </rPh>
    <rPh sb="5" eb="7">
      <t>ネンスウ</t>
    </rPh>
    <phoneticPr fontId="2"/>
  </si>
  <si>
    <t>ラベルの消費電力を書き写してください</t>
    <rPh sb="4" eb="6">
      <t>ショウヒ</t>
    </rPh>
    <rPh sb="6" eb="8">
      <t>デンリョク</t>
    </rPh>
    <rPh sb="9" eb="10">
      <t>カ</t>
    </rPh>
    <rPh sb="11" eb="12">
      <t>ウツ</t>
    </rPh>
    <phoneticPr fontId="2"/>
  </si>
  <si>
    <t>In30401</t>
    <phoneticPr fontId="2"/>
  </si>
  <si>
    <t>ret = data.measures_array[mesID].plotLabel();</t>
    <phoneticPr fontId="2"/>
  </si>
  <si>
    <t>ret = data.measures_array[mesID].dispDetail();</t>
    <phoneticPr fontId="2"/>
  </si>
  <si>
    <t>ret[0～9][]</t>
    <phoneticPr fontId="2"/>
  </si>
  <si>
    <t>ret[i].title</t>
    <phoneticPr fontId="2"/>
  </si>
  <si>
    <t>対策名（長い名前）</t>
    <rPh sb="0" eb="2">
      <t>タイサク</t>
    </rPh>
    <rPh sb="2" eb="3">
      <t>メイ</t>
    </rPh>
    <rPh sb="4" eb="5">
      <t>ナガ</t>
    </rPh>
    <rPh sb="6" eb="8">
      <t>ナマエ</t>
    </rPh>
    <phoneticPr fontId="2"/>
  </si>
  <si>
    <t>対策名（短い名前）</t>
    <rPh sb="0" eb="2">
      <t>タイサク</t>
    </rPh>
    <rPh sb="2" eb="3">
      <t>メイ</t>
    </rPh>
    <rPh sb="4" eb="5">
      <t>ミジカ</t>
    </rPh>
    <rPh sb="6" eb="8">
      <t>ナマエ</t>
    </rPh>
    <phoneticPr fontId="2"/>
  </si>
  <si>
    <t>分野CODE</t>
    <rPh sb="0" eb="2">
      <t>ブンヤ</t>
    </rPh>
    <phoneticPr fontId="2"/>
  </si>
  <si>
    <t>軸の数</t>
    <rPh sb="0" eb="1">
      <t>ジク</t>
    </rPh>
    <rPh sb="2" eb="3">
      <t>カズ</t>
    </rPh>
    <phoneticPr fontId="2"/>
  </si>
  <si>
    <t>3：3軸、4:4軸</t>
    <rPh sb="3" eb="4">
      <t>ジク</t>
    </rPh>
    <rPh sb="8" eb="9">
      <t>ジク</t>
    </rPh>
    <phoneticPr fontId="2"/>
  </si>
  <si>
    <t>ret[1][n]</t>
    <phoneticPr fontId="2"/>
  </si>
  <si>
    <t>軸nのX座標　</t>
    <rPh sb="0" eb="1">
      <t>ジク</t>
    </rPh>
    <rPh sb="4" eb="6">
      <t>ザヒョウ</t>
    </rPh>
    <phoneticPr fontId="2"/>
  </si>
  <si>
    <t>軸nのY座標　</t>
    <rPh sb="0" eb="1">
      <t>ジク</t>
    </rPh>
    <rPh sb="4" eb="6">
      <t>ザヒョウ</t>
    </rPh>
    <phoneticPr fontId="2"/>
  </si>
  <si>
    <t>軸nの得点（0-100)</t>
    <rPh sb="0" eb="1">
      <t>ジク</t>
    </rPh>
    <rPh sb="3" eb="5">
      <t>トクテン</t>
    </rPh>
    <phoneticPr fontId="2"/>
  </si>
  <si>
    <t>ret[2][n]</t>
  </si>
  <si>
    <t>ret[3][n]</t>
  </si>
  <si>
    <t>簡単なコメント</t>
    <rPh sb="0" eb="2">
      <t>カンタン</t>
    </rPh>
    <phoneticPr fontId="2"/>
  </si>
  <si>
    <t>ret[i].mesID</t>
    <phoneticPr fontId="2"/>
  </si>
  <si>
    <t>対策ID番号：選択する場合、選択を解除する場合、この番号を渡してください。</t>
    <rPh sb="0" eb="2">
      <t>タイサク</t>
    </rPh>
    <rPh sb="4" eb="6">
      <t>バンゴウ</t>
    </rPh>
    <rPh sb="7" eb="9">
      <t>センタク</t>
    </rPh>
    <rPh sb="11" eb="13">
      <t>バアイ</t>
    </rPh>
    <rPh sb="14" eb="16">
      <t>センタク</t>
    </rPh>
    <rPh sb="17" eb="19">
      <t>カイジョ</t>
    </rPh>
    <rPh sb="21" eb="23">
      <t>バアイ</t>
    </rPh>
    <rPh sb="26" eb="28">
      <t>バンゴウ</t>
    </rPh>
    <rPh sb="29" eb="30">
      <t>ワタ</t>
    </rPh>
    <phoneticPr fontId="2"/>
  </si>
  <si>
    <t>なし（うちわけ、標準値算出に必要、対策アンケートを入力した後も一応呼び出すほうがいい）</t>
    <rPh sb="8" eb="11">
      <t>ヒョウジュンチ</t>
    </rPh>
    <rPh sb="11" eb="13">
      <t>サンシュツ</t>
    </rPh>
    <rPh sb="14" eb="16">
      <t>ヒツヨウ</t>
    </rPh>
    <rPh sb="17" eb="19">
      <t>タイサク</t>
    </rPh>
    <rPh sb="25" eb="27">
      <t>ニュウリョク</t>
    </rPh>
    <rPh sb="29" eb="30">
      <t>アト</t>
    </rPh>
    <rPh sb="31" eb="33">
      <t>イチオウ</t>
    </rPh>
    <rPh sb="33" eb="34">
      <t>ヨ</t>
    </rPh>
    <rPh sb="35" eb="36">
      <t>ダ</t>
    </rPh>
    <phoneticPr fontId="2"/>
  </si>
  <si>
    <t>分野別の最大削減対策リストを返す（最大10個）</t>
    <rPh sb="0" eb="2">
      <t>ブンヤ</t>
    </rPh>
    <rPh sb="2" eb="3">
      <t>ベツ</t>
    </rPh>
    <rPh sb="4" eb="6">
      <t>サイダイ</t>
    </rPh>
    <rPh sb="6" eb="8">
      <t>サクゲン</t>
    </rPh>
    <rPh sb="8" eb="10">
      <t>タイサク</t>
    </rPh>
    <rPh sb="14" eb="15">
      <t>カエ</t>
    </rPh>
    <rPh sb="17" eb="19">
      <t>サイダイ</t>
    </rPh>
    <rPh sb="21" eb="22">
      <t>コ</t>
    </rPh>
    <phoneticPr fontId="2"/>
  </si>
  <si>
    <t>上記対策リストと同じ</t>
    <rPh sb="0" eb="2">
      <t>ジョウキ</t>
    </rPh>
    <rPh sb="2" eb="4">
      <t>タイサク</t>
    </rPh>
    <rPh sb="8" eb="9">
      <t>オナ</t>
    </rPh>
    <phoneticPr fontId="2"/>
  </si>
  <si>
    <t>※自動最大計算のボタンを押したとき</t>
    <rPh sb="1" eb="3">
      <t>ジドウ</t>
    </rPh>
    <rPh sb="3" eb="5">
      <t>サイダイ</t>
    </rPh>
    <rPh sb="5" eb="7">
      <t>ケイサン</t>
    </rPh>
    <rPh sb="12" eb="13">
      <t>オ</t>
    </rPh>
    <phoneticPr fontId="2"/>
  </si>
  <si>
    <t>import mProjector;</t>
    <phoneticPr fontId="2"/>
  </si>
  <si>
    <t>なし</t>
    <phoneticPr fontId="2"/>
  </si>
  <si>
    <t>55:51インチ以上</t>
    <rPh sb="8" eb="10">
      <t>イジョウ</t>
    </rPh>
    <phoneticPr fontId="2"/>
  </si>
  <si>
    <t>In903</t>
    <phoneticPr fontId="2"/>
  </si>
  <si>
    <t>個別結果</t>
    <rPh sb="0" eb="2">
      <t>コベツ</t>
    </rPh>
    <rPh sb="2" eb="4">
      <t>ケッカ</t>
    </rPh>
    <phoneticPr fontId="2"/>
  </si>
  <si>
    <t>対策の詳細文章を呼び出す</t>
    <rPh sb="0" eb="2">
      <t>タイサク</t>
    </rPh>
    <rPh sb="3" eb="5">
      <t>ショウサイ</t>
    </rPh>
    <rPh sb="5" eb="7">
      <t>ブンショウ</t>
    </rPh>
    <rPh sb="8" eb="9">
      <t>ヨ</t>
    </rPh>
    <rPh sb="10" eb="11">
      <t>ダ</t>
    </rPh>
    <phoneticPr fontId="2"/>
  </si>
  <si>
    <t>CO2の削減効果</t>
    <rPh sb="4" eb="6">
      <t>サクゲン</t>
    </rPh>
    <rPh sb="6" eb="8">
      <t>コウカ</t>
    </rPh>
    <phoneticPr fontId="2"/>
  </si>
  <si>
    <t>メニュー</t>
    <phoneticPr fontId="2"/>
  </si>
  <si>
    <t>ret[0～19][]</t>
    <phoneticPr fontId="2"/>
  </si>
  <si>
    <t>5:5ヶ月</t>
    <rPh sb="4" eb="5">
      <t>ゲツ</t>
    </rPh>
    <phoneticPr fontId="2"/>
  </si>
  <si>
    <t>5：5ヶ月</t>
    <rPh sb="4" eb="5">
      <t>ゲツ</t>
    </rPh>
    <phoneticPr fontId="2"/>
  </si>
  <si>
    <t>In990</t>
    <phoneticPr fontId="2"/>
  </si>
  <si>
    <t>温暖化防止・省エネ行動へのご協力</t>
  </si>
  <si>
    <t>便座の温度設定はどうしていますか</t>
    <rPh sb="0" eb="2">
      <t>ベンザ</t>
    </rPh>
    <rPh sb="3" eb="5">
      <t>オンド</t>
    </rPh>
    <rPh sb="5" eb="7">
      <t>セッテイ</t>
    </rPh>
    <phoneticPr fontId="2"/>
  </si>
  <si>
    <t>In703</t>
    <phoneticPr fontId="2"/>
  </si>
  <si>
    <t>エコジョーズ</t>
    <phoneticPr fontId="2"/>
  </si>
  <si>
    <t>エコフィール</t>
    <phoneticPr fontId="2"/>
  </si>
  <si>
    <t>mRFreplace</t>
    <phoneticPr fontId="2"/>
  </si>
  <si>
    <t>mRFstop</t>
    <phoneticPr fontId="2"/>
  </si>
  <si>
    <t>mRFtemplature</t>
    <phoneticPr fontId="2"/>
  </si>
  <si>
    <t>人感センサー式に付け替える</t>
    <phoneticPr fontId="2"/>
  </si>
  <si>
    <t>mLIsensor</t>
    <phoneticPr fontId="2"/>
  </si>
  <si>
    <t>mLItime</t>
    <phoneticPr fontId="2"/>
  </si>
  <si>
    <t>対策リストの中の番号（0～9）</t>
    <rPh sb="0" eb="2">
      <t>タイサク</t>
    </rPh>
    <rPh sb="6" eb="7">
      <t>ナカ</t>
    </rPh>
    <rPh sb="8" eb="10">
      <t>バンゴウ</t>
    </rPh>
    <phoneticPr fontId="2"/>
  </si>
  <si>
    <t>retNum[0]～retNum[n]</t>
    <phoneticPr fontId="2"/>
  </si>
  <si>
    <t>measuresListの返り値をret として　ret[retNum[i]]　がその対象となるオブジェクト</t>
    <rPh sb="13" eb="14">
      <t>カエ</t>
    </rPh>
    <rPh sb="15" eb="16">
      <t>アタイ</t>
    </rPh>
    <rPh sb="43" eb="45">
      <t>タイショウ</t>
    </rPh>
    <phoneticPr fontId="2"/>
  </si>
  <si>
    <t>保温</t>
    <rPh sb="0" eb="2">
      <t>ホオン</t>
    </rPh>
    <phoneticPr fontId="2"/>
  </si>
  <si>
    <t>融資を受けたが割増分はしていない</t>
    <rPh sb="0" eb="2">
      <t>ユウシ</t>
    </rPh>
    <rPh sb="3" eb="4">
      <t>ウ</t>
    </rPh>
    <rPh sb="7" eb="9">
      <t>ワリマシ</t>
    </rPh>
    <rPh sb="9" eb="10">
      <t>ブン</t>
    </rPh>
    <phoneticPr fontId="2"/>
  </si>
  <si>
    <t>融資を受けなかった</t>
    <rPh sb="0" eb="2">
      <t>ユウシ</t>
    </rPh>
    <rPh sb="3" eb="4">
      <t>ウ</t>
    </rPh>
    <phoneticPr fontId="2"/>
  </si>
  <si>
    <t>内窓をとりつける</t>
    <rPh sb="0" eb="2">
      <t>ウチマド</t>
    </rPh>
    <phoneticPr fontId="2"/>
  </si>
  <si>
    <t>寿命</t>
    <rPh sb="0" eb="2">
      <t>ジュミョウ</t>
    </rPh>
    <phoneticPr fontId="2"/>
  </si>
  <si>
    <t>LEDに付け替える</t>
    <rPh sb="4" eb="5">
      <t>ツ</t>
    </rPh>
    <rPh sb="6" eb="7">
      <t>カ</t>
    </rPh>
    <phoneticPr fontId="2"/>
  </si>
  <si>
    <t>familyZip</t>
    <phoneticPr fontId="2"/>
  </si>
  <si>
    <t>sindanDate</t>
    <phoneticPr fontId="2"/>
  </si>
  <si>
    <t>In20201</t>
    <phoneticPr fontId="2"/>
  </si>
  <si>
    <t>In20202</t>
  </si>
  <si>
    <t>In20203</t>
  </si>
  <si>
    <t>In20401</t>
    <phoneticPr fontId="2"/>
  </si>
  <si>
    <t>In20309e</t>
    <phoneticPr fontId="2"/>
  </si>
  <si>
    <t>持ち家</t>
    <rPh sb="0" eb="1">
      <t>モ</t>
    </rPh>
    <rPh sb="2" eb="3">
      <t>イエ</t>
    </rPh>
    <phoneticPr fontId="2"/>
  </si>
  <si>
    <t>In20101</t>
    <phoneticPr fontId="2"/>
  </si>
  <si>
    <t>In01303</t>
  </si>
  <si>
    <t>In01304</t>
  </si>
  <si>
    <t>冬の1ヶ月のガス代</t>
    <rPh sb="0" eb="1">
      <t>フユ</t>
    </rPh>
    <rPh sb="4" eb="5">
      <t>ゲツ</t>
    </rPh>
    <phoneticPr fontId="2"/>
  </si>
  <si>
    <t>春・秋の1ヶ月のガス代</t>
    <rPh sb="0" eb="1">
      <t>ハル</t>
    </rPh>
    <rPh sb="2" eb="3">
      <t>アキ</t>
    </rPh>
    <rPh sb="6" eb="7">
      <t>ゲツ</t>
    </rPh>
    <phoneticPr fontId="2"/>
  </si>
  <si>
    <t>夏の1ヶ月のガス代</t>
    <rPh sb="0" eb="1">
      <t>ナツ</t>
    </rPh>
    <rPh sb="4" eb="5">
      <t>ゲツ</t>
    </rPh>
    <phoneticPr fontId="2"/>
  </si>
  <si>
    <t>In01401</t>
    <phoneticPr fontId="2"/>
  </si>
  <si>
    <t>In01402</t>
  </si>
  <si>
    <t>In01403</t>
  </si>
  <si>
    <t>In01404</t>
  </si>
  <si>
    <t>年平均灯油代</t>
    <rPh sb="0" eb="3">
      <t>ネンヘイキン</t>
    </rPh>
    <rPh sb="5" eb="6">
      <t>ダイ</t>
    </rPh>
    <phoneticPr fontId="2"/>
  </si>
  <si>
    <t>&lt;option value="階段"&gt;階段&lt;/option&gt;</t>
  </si>
  <si>
    <t>&lt;option value="玄関"&gt;玄関&lt;/option&gt;</t>
  </si>
  <si>
    <t>冷暖房</t>
    <rPh sb="0" eb="3">
      <t>レイダンボウ</t>
    </rPh>
    <phoneticPr fontId="2"/>
  </si>
  <si>
    <t>電球</t>
    <rPh sb="0" eb="2">
      <t>デンキュウ</t>
    </rPh>
    <phoneticPr fontId="2"/>
  </si>
  <si>
    <t>&lt;option value="門灯"&gt;門灯&lt;/option&gt;</t>
  </si>
  <si>
    <t>夜間</t>
    <rPh sb="0" eb="2">
      <t>ヤカン</t>
    </rPh>
    <phoneticPr fontId="2"/>
  </si>
  <si>
    <t>居間</t>
    <rPh sb="0" eb="2">
      <t>イマ</t>
    </rPh>
    <phoneticPr fontId="2"/>
  </si>
  <si>
    <t>台所</t>
    <rPh sb="0" eb="2">
      <t>ダイドコロ</t>
    </rPh>
    <phoneticPr fontId="2"/>
  </si>
  <si>
    <t>リビングダイニング</t>
    <phoneticPr fontId="2"/>
  </si>
  <si>
    <t>居間2</t>
    <rPh sb="0" eb="2">
      <t>イマ</t>
    </rPh>
    <phoneticPr fontId="2"/>
  </si>
  <si>
    <t>洋間</t>
    <rPh sb="0" eb="2">
      <t>ヨウマ</t>
    </rPh>
    <phoneticPr fontId="2"/>
  </si>
  <si>
    <t>和室</t>
    <rPh sb="0" eb="2">
      <t>ワシツ</t>
    </rPh>
    <phoneticPr fontId="2"/>
  </si>
  <si>
    <t>子ども部屋</t>
    <rPh sb="0" eb="1">
      <t>コ</t>
    </rPh>
    <rPh sb="3" eb="5">
      <t>ベヤ</t>
    </rPh>
    <phoneticPr fontId="2"/>
  </si>
  <si>
    <t>書斎</t>
    <rPh sb="0" eb="2">
      <t>ショサイ</t>
    </rPh>
    <phoneticPr fontId="2"/>
  </si>
  <si>
    <t>2階部屋</t>
    <rPh sb="1" eb="2">
      <t>カイ</t>
    </rPh>
    <rPh sb="2" eb="4">
      <t>ヘヤ</t>
    </rPh>
    <phoneticPr fontId="2"/>
  </si>
  <si>
    <t>トイレ</t>
    <phoneticPr fontId="2"/>
  </si>
  <si>
    <t>廊下</t>
    <rPh sb="0" eb="2">
      <t>ロウカ</t>
    </rPh>
    <phoneticPr fontId="2"/>
  </si>
  <si>
    <t>階段</t>
    <rPh sb="0" eb="2">
      <t>カイダン</t>
    </rPh>
    <phoneticPr fontId="2"/>
  </si>
  <si>
    <t>玄関</t>
    <rPh sb="0" eb="2">
      <t>ゲンカン</t>
    </rPh>
    <phoneticPr fontId="2"/>
  </si>
  <si>
    <t>門灯</t>
    <rPh sb="0" eb="2">
      <t>モントウ</t>
    </rPh>
    <phoneticPr fontId="2"/>
  </si>
  <si>
    <t>電球</t>
    <rPh sb="0" eb="2">
      <t>デンキュウ</t>
    </rPh>
    <phoneticPr fontId="2"/>
  </si>
  <si>
    <t>夜間</t>
    <rPh sb="0" eb="2">
      <t>ヤカン</t>
    </rPh>
    <phoneticPr fontId="2"/>
  </si>
  <si>
    <t>蛍光灯</t>
    <rPh sb="0" eb="3">
      <t>ケイコウトウ</t>
    </rPh>
    <phoneticPr fontId="2"/>
  </si>
  <si>
    <t>In001</t>
  </si>
  <si>
    <t>familyName</t>
    <phoneticPr fontId="2"/>
  </si>
  <si>
    <t>In706</t>
    <phoneticPr fontId="2"/>
  </si>
  <si>
    <t>電気器具の待機電力を減らすためコンセントから抜いていますか</t>
    <rPh sb="0" eb="2">
      <t>デンキ</t>
    </rPh>
    <rPh sb="2" eb="4">
      <t>キグ</t>
    </rPh>
    <rPh sb="5" eb="7">
      <t>タイキ</t>
    </rPh>
    <rPh sb="7" eb="9">
      <t>デンリョク</t>
    </rPh>
    <rPh sb="10" eb="11">
      <t>ヘ</t>
    </rPh>
    <rPh sb="22" eb="23">
      <t>ヌ</t>
    </rPh>
    <phoneticPr fontId="2"/>
  </si>
  <si>
    <t>少し陰る</t>
    <rPh sb="0" eb="1">
      <t>スコ</t>
    </rPh>
    <rPh sb="2" eb="3">
      <t>カゲ</t>
    </rPh>
    <phoneticPr fontId="2"/>
  </si>
  <si>
    <t>Ｉｎ802</t>
    <phoneticPr fontId="2"/>
  </si>
  <si>
    <t>急加速や急発進をしないようにしていますか</t>
    <phoneticPr fontId="2"/>
  </si>
  <si>
    <t>冬の暖房時間</t>
    <rPh sb="0" eb="1">
      <t>フユ</t>
    </rPh>
    <rPh sb="2" eb="4">
      <t>ダンボウ</t>
    </rPh>
    <rPh sb="4" eb="6">
      <t>ジカン</t>
    </rPh>
    <phoneticPr fontId="2"/>
  </si>
  <si>
    <t>In20601</t>
    <phoneticPr fontId="2"/>
  </si>
  <si>
    <t>In20602</t>
  </si>
  <si>
    <t>In20603</t>
  </si>
  <si>
    <t>夏の冷房月</t>
    <rPh sb="0" eb="1">
      <t>ナツ</t>
    </rPh>
    <rPh sb="2" eb="4">
      <t>レイボウ</t>
    </rPh>
    <rPh sb="4" eb="5">
      <t>ツキ</t>
    </rPh>
    <phoneticPr fontId="2"/>
  </si>
  <si>
    <t>Input["In001"] = コンポーネント値</t>
    <rPh sb="24" eb="25">
      <t>アタイ</t>
    </rPh>
    <phoneticPr fontId="2"/>
  </si>
  <si>
    <t>data.inp.save();</t>
    <phoneticPr fontId="2"/>
  </si>
  <si>
    <t>新規入力</t>
    <rPh sb="0" eb="2">
      <t>シンキ</t>
    </rPh>
    <rPh sb="2" eb="4">
      <t>ニュウリョク</t>
    </rPh>
    <phoneticPr fontId="2"/>
  </si>
  <si>
    <t>新規入力ボタン</t>
    <rPh sb="0" eb="2">
      <t>シンキ</t>
    </rPh>
    <rPh sb="2" eb="4">
      <t>ニュウリョク</t>
    </rPh>
    <phoneticPr fontId="2"/>
  </si>
  <si>
    <t>数値関連の入力</t>
    <rPh sb="0" eb="2">
      <t>スウチ</t>
    </rPh>
    <rPh sb="2" eb="4">
      <t>カンレン</t>
    </rPh>
    <rPh sb="5" eb="7">
      <t>ニュウリョク</t>
    </rPh>
    <phoneticPr fontId="2"/>
  </si>
  <si>
    <t>setValueToInput( textarea, strname:String, orgvalue)</t>
    <phoneticPr fontId="2"/>
  </si>
  <si>
    <t>textarea:　コンポーネント本体</t>
    <rPh sb="17" eb="19">
      <t>ホンタイ</t>
    </rPh>
    <phoneticPr fontId="2"/>
  </si>
  <si>
    <t>strname: 変数名</t>
    <rPh sb="9" eb="12">
      <t>ヘンスウメイ</t>
    </rPh>
    <phoneticPr fontId="2"/>
  </si>
  <si>
    <t>orgvalue ：　初期値（0、-1)</t>
    <rPh sb="11" eb="14">
      <t>ショキチ</t>
    </rPh>
    <phoneticPr fontId="2"/>
  </si>
  <si>
    <t>data.inp.homeInfoSet(mc)</t>
    <phoneticPr fontId="2"/>
  </si>
  <si>
    <t>「clear」ボタン</t>
    <phoneticPr fontId="2"/>
  </si>
  <si>
    <t>「全て選択」ボタン</t>
    <rPh sb="1" eb="2">
      <t>スベ</t>
    </rPh>
    <rPh sb="3" eb="5">
      <t>センタク</t>
    </rPh>
    <phoneticPr fontId="2"/>
  </si>
  <si>
    <t>「全て選択」ボタン</t>
    <rPh sb="1" eb="2">
      <t>ゼン</t>
    </rPh>
    <rPh sb="3" eb="5">
      <t>センタク</t>
    </rPh>
    <phoneticPr fontId="2"/>
  </si>
  <si>
    <t>太陽熱温水器</t>
    <rPh sb="0" eb="3">
      <t>タイヨウネツ</t>
    </rPh>
    <rPh sb="3" eb="6">
      <t>オンスイキ</t>
    </rPh>
    <phoneticPr fontId="2"/>
  </si>
  <si>
    <t>節水シャワーヘッドを取り付けて利用する</t>
    <rPh sb="0" eb="2">
      <t>セッスイ</t>
    </rPh>
    <rPh sb="10" eb="11">
      <t>ト</t>
    </rPh>
    <rPh sb="12" eb="13">
      <t>ツ</t>
    </rPh>
    <rPh sb="15" eb="17">
      <t>リヨウ</t>
    </rPh>
    <phoneticPr fontId="2"/>
  </si>
  <si>
    <t>風呂の保温をしない</t>
  </si>
  <si>
    <t>冷房で、すだれ等を使い日射をカットする</t>
    <rPh sb="0" eb="2">
      <t>レイボウ</t>
    </rPh>
    <rPh sb="7" eb="8">
      <t>ナド</t>
    </rPh>
    <rPh sb="9" eb="10">
      <t>ツカ</t>
    </rPh>
    <rPh sb="11" eb="13">
      <t>ニッシャ</t>
    </rPh>
    <phoneticPr fontId="2"/>
  </si>
  <si>
    <t>冷房設定温度</t>
    <rPh sb="0" eb="2">
      <t>レイボウ</t>
    </rPh>
    <rPh sb="2" eb="4">
      <t>セッテイ</t>
    </rPh>
    <rPh sb="4" eb="6">
      <t>オンド</t>
    </rPh>
    <phoneticPr fontId="2"/>
  </si>
  <si>
    <t>暖房設定温度</t>
    <rPh sb="2" eb="4">
      <t>セッテイ</t>
    </rPh>
    <phoneticPr fontId="2"/>
  </si>
  <si>
    <t>窓断熱シート</t>
    <rPh sb="0" eb="1">
      <t>マド</t>
    </rPh>
    <rPh sb="1" eb="3">
      <t>ダンネツ</t>
    </rPh>
    <phoneticPr fontId="2"/>
  </si>
  <si>
    <t>内窓</t>
    <rPh sb="0" eb="2">
      <t>ウチマド</t>
    </rPh>
    <phoneticPr fontId="2"/>
  </si>
  <si>
    <t>全居室を内窓に</t>
    <rPh sb="4" eb="6">
      <t>ウチマド</t>
    </rPh>
    <phoneticPr fontId="2"/>
  </si>
  <si>
    <t>暖房範囲</t>
    <rPh sb="0" eb="2">
      <t>ダンボウ</t>
    </rPh>
    <rPh sb="2" eb="4">
      <t>ハンイ</t>
    </rPh>
    <phoneticPr fontId="2"/>
  </si>
  <si>
    <t>省エネ冷蔵庫</t>
    <rPh sb="0" eb="1">
      <t>ショウ</t>
    </rPh>
    <rPh sb="3" eb="6">
      <t>レイゾウコ</t>
    </rPh>
    <phoneticPr fontId="2"/>
  </si>
  <si>
    <t>冷蔵庫を省エネ型に買い替える</t>
    <rPh sb="0" eb="3">
      <t>レイゾウコ</t>
    </rPh>
    <rPh sb="4" eb="5">
      <t>ショウ</t>
    </rPh>
    <rPh sb="7" eb="8">
      <t>ガタ</t>
    </rPh>
    <rPh sb="9" eb="10">
      <t>カ</t>
    </rPh>
    <rPh sb="11" eb="12">
      <t>カ</t>
    </rPh>
    <phoneticPr fontId="2"/>
  </si>
  <si>
    <t>電球型蛍光灯</t>
  </si>
  <si>
    <t>普及型</t>
    <rPh sb="0" eb="3">
      <t>フキュウガタ</t>
    </rPh>
    <phoneticPr fontId="2"/>
  </si>
  <si>
    <t>電球</t>
    <rPh sb="0" eb="2">
      <t>デンキュウ</t>
    </rPh>
    <phoneticPr fontId="2"/>
  </si>
  <si>
    <t>電気温水器</t>
    <rPh sb="0" eb="2">
      <t>デンキ</t>
    </rPh>
    <rPh sb="2" eb="5">
      <t>オンスイキ</t>
    </rPh>
    <phoneticPr fontId="2"/>
  </si>
  <si>
    <t>既存型</t>
    <rPh sb="0" eb="2">
      <t>キソン</t>
    </rPh>
    <rPh sb="2" eb="3">
      <t>ガタ</t>
    </rPh>
    <phoneticPr fontId="2"/>
  </si>
  <si>
    <t>省エネテレビ購入</t>
  </si>
  <si>
    <t>テレビを買いかえる</t>
  </si>
  <si>
    <t>In917</t>
    <phoneticPr fontId="2"/>
  </si>
  <si>
    <t>-1:わからない</t>
    <phoneticPr fontId="2"/>
  </si>
  <si>
    <t>-1-165</t>
    <phoneticPr fontId="2"/>
  </si>
  <si>
    <t>Rep_person4</t>
  </si>
  <si>
    <t>Rep_person5</t>
  </si>
  <si>
    <t>Rep_person6</t>
  </si>
  <si>
    <t>説明を受けた人　ご主人</t>
    <rPh sb="0" eb="2">
      <t>セツメイ</t>
    </rPh>
    <rPh sb="3" eb="4">
      <t>ウ</t>
    </rPh>
    <rPh sb="6" eb="7">
      <t>ヒト</t>
    </rPh>
    <rPh sb="9" eb="11">
      <t>シュジン</t>
    </rPh>
    <phoneticPr fontId="2"/>
  </si>
  <si>
    <t>奥様</t>
    <rPh sb="0" eb="2">
      <t>オクサマ</t>
    </rPh>
    <phoneticPr fontId="2"/>
  </si>
  <si>
    <t>お子さま</t>
    <rPh sb="1" eb="2">
      <t>コ</t>
    </rPh>
    <phoneticPr fontId="2"/>
  </si>
  <si>
    <t>おじいさま</t>
    <phoneticPr fontId="2"/>
  </si>
  <si>
    <t>おばあさま</t>
    <phoneticPr fontId="2"/>
  </si>
  <si>
    <t>ご友人その他</t>
    <rPh sb="1" eb="3">
      <t>ユウジン</t>
    </rPh>
    <rPh sb="5" eb="6">
      <t>タ</t>
    </rPh>
    <phoneticPr fontId="2"/>
  </si>
  <si>
    <t>チェックボックス</t>
    <phoneticPr fontId="2"/>
  </si>
  <si>
    <t>その他を具体的に</t>
    <rPh sb="2" eb="3">
      <t>タ</t>
    </rPh>
    <rPh sb="4" eb="7">
      <t>グタイテキ</t>
    </rPh>
    <phoneticPr fontId="2"/>
  </si>
  <si>
    <t>Rep_adviceOther</t>
  </si>
  <si>
    <t>診断項目以外で提案した内容</t>
    <rPh sb="0" eb="2">
      <t>シンダン</t>
    </rPh>
    <rPh sb="2" eb="4">
      <t>コウモク</t>
    </rPh>
    <rPh sb="4" eb="6">
      <t>イガイ</t>
    </rPh>
    <rPh sb="7" eb="9">
      <t>テイアン</t>
    </rPh>
    <rPh sb="11" eb="13">
      <t>ナイヨウ</t>
    </rPh>
    <phoneticPr fontId="2"/>
  </si>
  <si>
    <t>部屋暖房を使わない（こたつやホットカーペットのみ）</t>
    <rPh sb="0" eb="2">
      <t>ヘヤ</t>
    </rPh>
    <rPh sb="2" eb="4">
      <t>ダンボウ</t>
    </rPh>
    <rPh sb="5" eb="6">
      <t>ツカ</t>
    </rPh>
    <phoneticPr fontId="2"/>
  </si>
  <si>
    <t>ポットやジャーの保温をしていますか</t>
    <rPh sb="8" eb="10">
      <t>ホオン</t>
    </rPh>
    <phoneticPr fontId="2"/>
  </si>
  <si>
    <t>居間で蛍光灯でなく白熱電球を使っていますか</t>
    <rPh sb="0" eb="2">
      <t>イマ</t>
    </rPh>
    <rPh sb="3" eb="6">
      <t>ケイコウトウ</t>
    </rPh>
    <rPh sb="9" eb="11">
      <t>ハクネツ</t>
    </rPh>
    <rPh sb="11" eb="13">
      <t>デンキュウ</t>
    </rPh>
    <rPh sb="14" eb="15">
      <t>ツカ</t>
    </rPh>
    <phoneticPr fontId="2"/>
  </si>
  <si>
    <t>In513</t>
    <phoneticPr fontId="2"/>
  </si>
  <si>
    <t>In514</t>
    <phoneticPr fontId="2"/>
  </si>
  <si>
    <t>In20409</t>
    <phoneticPr fontId="2"/>
  </si>
  <si>
    <t>In31009</t>
    <phoneticPr fontId="2"/>
  </si>
  <si>
    <t>リットル</t>
    <phoneticPr fontId="2"/>
  </si>
  <si>
    <t>In20701</t>
    <phoneticPr fontId="2"/>
  </si>
  <si>
    <t>夏の冷房時間</t>
    <rPh sb="0" eb="1">
      <t>ナツ</t>
    </rPh>
    <rPh sb="2" eb="4">
      <t>レイボウ</t>
    </rPh>
    <rPh sb="4" eb="6">
      <t>ジカン</t>
    </rPh>
    <phoneticPr fontId="2"/>
  </si>
  <si>
    <t>In20702</t>
  </si>
  <si>
    <t>In20703</t>
  </si>
  <si>
    <t>In20901</t>
  </si>
  <si>
    <t>In20902</t>
  </si>
  <si>
    <t>In20903</t>
  </si>
  <si>
    <t>In21001</t>
    <phoneticPr fontId="2"/>
  </si>
  <si>
    <t>冷房COP</t>
    <rPh sb="0" eb="2">
      <t>レイボウ</t>
    </rPh>
    <phoneticPr fontId="2"/>
  </si>
  <si>
    <t>In21002</t>
  </si>
  <si>
    <t>In21003</t>
  </si>
  <si>
    <t>In21101</t>
  </si>
  <si>
    <t>暖房COP</t>
    <rPh sb="0" eb="2">
      <t>ダンボウ</t>
    </rPh>
    <phoneticPr fontId="2"/>
  </si>
  <si>
    <t>In21102</t>
  </si>
  <si>
    <t>In21103</t>
  </si>
  <si>
    <t>暖房温度</t>
    <rPh sb="0" eb="2">
      <t>ダンボウ</t>
    </rPh>
    <rPh sb="2" eb="4">
      <t>オンド</t>
    </rPh>
    <phoneticPr fontId="2"/>
  </si>
  <si>
    <t>冷房温度</t>
    <rPh sb="0" eb="2">
      <t>レイボウ</t>
    </rPh>
    <rPh sb="2" eb="4">
      <t>オンド</t>
    </rPh>
    <phoneticPr fontId="2"/>
  </si>
  <si>
    <t>In30201</t>
    <phoneticPr fontId="2"/>
  </si>
  <si>
    <t>In30202</t>
  </si>
  <si>
    <t>In30301</t>
  </si>
  <si>
    <t>In30302</t>
  </si>
  <si>
    <t>家の造り</t>
    <rPh sb="0" eb="1">
      <t>イエ</t>
    </rPh>
    <rPh sb="2" eb="3">
      <t>ツク</t>
    </rPh>
    <phoneticPr fontId="2"/>
  </si>
  <si>
    <t>text（右詰）</t>
    <rPh sb="5" eb="7">
      <t>ミギヅメ</t>
    </rPh>
    <phoneticPr fontId="2"/>
  </si>
  <si>
    <t>text</t>
    <phoneticPr fontId="2"/>
  </si>
  <si>
    <t>持ち家ですか</t>
    <rPh sb="0" eb="1">
      <t>モ</t>
    </rPh>
    <rPh sb="2" eb="3">
      <t>イエ</t>
    </rPh>
    <phoneticPr fontId="2"/>
  </si>
  <si>
    <t>よい</t>
    <phoneticPr fontId="2"/>
  </si>
  <si>
    <t>悪い</t>
    <rPh sb="0" eb="1">
      <t>ワル</t>
    </rPh>
    <phoneticPr fontId="2"/>
  </si>
  <si>
    <t>In904</t>
    <phoneticPr fontId="2"/>
  </si>
  <si>
    <t>In902</t>
    <phoneticPr fontId="2"/>
  </si>
  <si>
    <t>屋根の日当たりがよい</t>
    <rPh sb="0" eb="2">
      <t>ヤネ</t>
    </rPh>
    <rPh sb="3" eb="5">
      <t>ヒア</t>
    </rPh>
    <phoneticPr fontId="2"/>
  </si>
  <si>
    <t>15：5坪（15m2)</t>
    <rPh sb="4" eb="5">
      <t>ツボ</t>
    </rPh>
    <phoneticPr fontId="2"/>
  </si>
  <si>
    <t>30：10坪（30m2)</t>
    <rPh sb="5" eb="6">
      <t>ツボ</t>
    </rPh>
    <phoneticPr fontId="2"/>
  </si>
  <si>
    <t>昭和52（1977）年以前</t>
    <rPh sb="0" eb="2">
      <t>ショウワ</t>
    </rPh>
    <rPh sb="10" eb="11">
      <t>ネン</t>
    </rPh>
    <rPh sb="11" eb="13">
      <t>イゼン</t>
    </rPh>
    <phoneticPr fontId="2"/>
  </si>
  <si>
    <t>公庫の割増融資を受けましたか</t>
    <rPh sb="0" eb="2">
      <t>コウコ</t>
    </rPh>
    <rPh sb="3" eb="5">
      <t>ワリマシ</t>
    </rPh>
    <rPh sb="5" eb="7">
      <t>ユウシ</t>
    </rPh>
    <rPh sb="8" eb="9">
      <t>ウ</t>
    </rPh>
    <phoneticPr fontId="2"/>
  </si>
  <si>
    <t>In10201</t>
    <phoneticPr fontId="2"/>
  </si>
  <si>
    <t>家族全員でシャワーを使う時間（夏）</t>
    <rPh sb="0" eb="2">
      <t>カゾク</t>
    </rPh>
    <rPh sb="2" eb="4">
      <t>ゼンイン</t>
    </rPh>
    <rPh sb="10" eb="11">
      <t>ツカ</t>
    </rPh>
    <rPh sb="12" eb="14">
      <t>ジカン</t>
    </rPh>
    <rPh sb="15" eb="16">
      <t>ナツ</t>
    </rPh>
    <phoneticPr fontId="2"/>
  </si>
  <si>
    <t>家族全員でシャワーを使う時間（夏以外）</t>
    <rPh sb="0" eb="2">
      <t>カゾク</t>
    </rPh>
    <rPh sb="2" eb="4">
      <t>ゼンイン</t>
    </rPh>
    <rPh sb="10" eb="11">
      <t>ツカ</t>
    </rPh>
    <rPh sb="12" eb="14">
      <t>ジカン</t>
    </rPh>
    <rPh sb="15" eb="16">
      <t>ナツ</t>
    </rPh>
    <rPh sb="16" eb="18">
      <t>イガイ</t>
    </rPh>
    <phoneticPr fontId="2"/>
  </si>
  <si>
    <t>In10202</t>
  </si>
  <si>
    <t>分</t>
    <rPh sb="0" eb="1">
      <t>フン</t>
    </rPh>
    <phoneticPr fontId="2"/>
  </si>
  <si>
    <t>In20309a</t>
    <phoneticPr fontId="2"/>
  </si>
  <si>
    <t>In20309b</t>
    <phoneticPr fontId="2"/>
  </si>
  <si>
    <t>In20309c</t>
    <phoneticPr fontId="2"/>
  </si>
  <si>
    <t>電気ポットで保温をしない</t>
    <phoneticPr fontId="2"/>
  </si>
  <si>
    <t>mPTstopPot</t>
    <phoneticPr fontId="2"/>
  </si>
  <si>
    <t>ポット保温しない</t>
    <phoneticPr fontId="2"/>
  </si>
  <si>
    <t>外出時や夜間に電気ポットの保温を止める</t>
    <phoneticPr fontId="2"/>
  </si>
  <si>
    <t>mPTstopPotNight</t>
    <phoneticPr fontId="2"/>
  </si>
  <si>
    <t>夜間保温停止</t>
    <phoneticPr fontId="2"/>
  </si>
  <si>
    <t>ジャー保温</t>
    <phoneticPr fontId="2"/>
  </si>
  <si>
    <t>省エネタイプの電気ポットに買い替える</t>
    <rPh sb="0" eb="1">
      <t>ショウ</t>
    </rPh>
    <rPh sb="7" eb="9">
      <t>デンキ</t>
    </rPh>
    <rPh sb="13" eb="14">
      <t>カ</t>
    </rPh>
    <rPh sb="15" eb="16">
      <t>カ</t>
    </rPh>
    <phoneticPr fontId="2"/>
  </si>
  <si>
    <t>mPTreplacePot</t>
    <phoneticPr fontId="2"/>
  </si>
  <si>
    <t>省エネ電気ポット</t>
  </si>
  <si>
    <t>瞬間式の温水洗浄便座に買い替える</t>
    <rPh sb="0" eb="2">
      <t>シュンカン</t>
    </rPh>
    <rPh sb="2" eb="3">
      <t>シキ</t>
    </rPh>
    <rPh sb="4" eb="6">
      <t>オンスイ</t>
    </rPh>
    <rPh sb="6" eb="8">
      <t>センジョウ</t>
    </rPh>
    <rPh sb="8" eb="10">
      <t>ベンザ</t>
    </rPh>
    <rPh sb="11" eb="12">
      <t>カ</t>
    </rPh>
    <rPh sb="13" eb="14">
      <t>カ</t>
    </rPh>
    <phoneticPr fontId="2"/>
  </si>
  <si>
    <t>瞬間式便座</t>
    <phoneticPr fontId="2"/>
  </si>
  <si>
    <t>保温便座の温度設定を下げる</t>
    <phoneticPr fontId="2"/>
  </si>
  <si>
    <t>便座温度調節</t>
    <phoneticPr fontId="2"/>
  </si>
  <si>
    <t>保温洗浄便座のふたをしめる</t>
    <rPh sb="0" eb="2">
      <t>ホオン</t>
    </rPh>
    <rPh sb="2" eb="4">
      <t>センジョウ</t>
    </rPh>
    <rPh sb="4" eb="6">
      <t>ベンザ</t>
    </rPh>
    <phoneticPr fontId="2"/>
  </si>
  <si>
    <t>便座のふたを閉める</t>
    <phoneticPr fontId="2"/>
  </si>
  <si>
    <t>コンセントからプラグを抜き、待機電力を減らす</t>
    <rPh sb="11" eb="12">
      <t>ヌ</t>
    </rPh>
    <rPh sb="14" eb="16">
      <t>タイキ</t>
    </rPh>
    <rPh sb="16" eb="18">
      <t>デンリョク</t>
    </rPh>
    <rPh sb="19" eb="20">
      <t>ヘ</t>
    </rPh>
    <phoneticPr fontId="2"/>
  </si>
  <si>
    <t>待機電力</t>
    <phoneticPr fontId="2"/>
  </si>
  <si>
    <t>mCRreplace</t>
    <phoneticPr fontId="2"/>
  </si>
  <si>
    <t>エコカーに買いかえる</t>
    <phoneticPr fontId="2"/>
  </si>
  <si>
    <t>車買い替え</t>
    <phoneticPr fontId="2"/>
  </si>
  <si>
    <t>エコドライブ</t>
  </si>
  <si>
    <t>エコドライブにこころがける</t>
    <phoneticPr fontId="2"/>
  </si>
  <si>
    <t>アイドリングストップなどエコドライブに心がける</t>
    <phoneticPr fontId="2"/>
  </si>
  <si>
    <t>var data;</t>
    <phoneticPr fontId="2"/>
  </si>
  <si>
    <t>import Sindan;</t>
    <phoneticPr fontId="2"/>
  </si>
  <si>
    <t>入力値のファイル保存</t>
    <rPh sb="0" eb="2">
      <t>ニュウリョク</t>
    </rPh>
    <rPh sb="2" eb="3">
      <t>アタイ</t>
    </rPh>
    <rPh sb="8" eb="10">
      <t>ホゾン</t>
    </rPh>
    <phoneticPr fontId="2"/>
  </si>
  <si>
    <t>設置場所</t>
    <rPh sb="0" eb="2">
      <t>セッチ</t>
    </rPh>
    <rPh sb="2" eb="4">
      <t>バショ</t>
    </rPh>
    <phoneticPr fontId="2"/>
  </si>
  <si>
    <t>ret[9]</t>
    <phoneticPr fontId="2"/>
  </si>
  <si>
    <t>自分の削減率（％）　Number</t>
    <rPh sb="0" eb="2">
      <t>ジブン</t>
    </rPh>
    <rPh sb="3" eb="6">
      <t>サクゲンリツ</t>
    </rPh>
    <phoneticPr fontId="2"/>
  </si>
  <si>
    <t>電気代（円/月）String</t>
    <rPh sb="0" eb="2">
      <t>デンキ</t>
    </rPh>
    <rPh sb="2" eb="3">
      <t>ダイ</t>
    </rPh>
    <rPh sb="4" eb="5">
      <t>エン</t>
    </rPh>
    <rPh sb="6" eb="7">
      <t>ツキ</t>
    </rPh>
    <phoneticPr fontId="2"/>
  </si>
  <si>
    <t>ガス代　String</t>
    <rPh sb="2" eb="3">
      <t>ダイ</t>
    </rPh>
    <phoneticPr fontId="2"/>
  </si>
  <si>
    <t>灯油代 String</t>
    <rPh sb="0" eb="2">
      <t>トウユ</t>
    </rPh>
    <rPh sb="2" eb="3">
      <t>ダイ</t>
    </rPh>
    <phoneticPr fontId="2"/>
  </si>
  <si>
    <t>ガソリン代 String</t>
    <rPh sb="4" eb="5">
      <t>ダイ</t>
    </rPh>
    <phoneticPr fontId="2"/>
  </si>
  <si>
    <t>CO2量（kg/年） String</t>
    <rPh sb="3" eb="4">
      <t>リョウ</t>
    </rPh>
    <rPh sb="8" eb="9">
      <t>ネン</t>
    </rPh>
    <phoneticPr fontId="2"/>
  </si>
  <si>
    <t>光熱費合計(文字） String</t>
    <rPh sb="6" eb="8">
      <t>モジ</t>
    </rPh>
    <phoneticPr fontId="2"/>
  </si>
  <si>
    <t>0自分</t>
    <rPh sb="1" eb="3">
      <t>ジブン</t>
    </rPh>
    <phoneticPr fontId="2"/>
  </si>
  <si>
    <t>電気代</t>
    <rPh sb="0" eb="3">
      <t>デンキダイ</t>
    </rPh>
    <phoneticPr fontId="2"/>
  </si>
  <si>
    <t>自分のCO2</t>
    <rPh sb="0" eb="2">
      <t>ジブン</t>
    </rPh>
    <phoneticPr fontId="2"/>
  </si>
  <si>
    <t>目標での削減金額目安（文字）</t>
    <rPh sb="0" eb="2">
      <t>モクヒョウ</t>
    </rPh>
    <rPh sb="4" eb="6">
      <t>サクゲン</t>
    </rPh>
    <rPh sb="6" eb="8">
      <t>キンガク</t>
    </rPh>
    <rPh sb="8" eb="10">
      <t>メヤス</t>
    </rPh>
    <rPh sb="11" eb="13">
      <t>モジ</t>
    </rPh>
    <phoneticPr fontId="2"/>
  </si>
  <si>
    <t>ret[0][n]</t>
    <phoneticPr fontId="2"/>
  </si>
  <si>
    <t>ret[1][n]</t>
    <phoneticPr fontId="2"/>
  </si>
  <si>
    <t>ret[2][n]</t>
    <phoneticPr fontId="2"/>
  </si>
  <si>
    <t>ret[3][n]</t>
    <phoneticPr fontId="2"/>
  </si>
  <si>
    <t>ret[4][n]</t>
    <phoneticPr fontId="2"/>
  </si>
  <si>
    <t>CO2量（kg/年） Number</t>
    <rPh sb="3" eb="4">
      <t>リョウ</t>
    </rPh>
    <rPh sb="8" eb="9">
      <t>ネン</t>
    </rPh>
    <phoneticPr fontId="2"/>
  </si>
  <si>
    <t>エネファーム</t>
    <phoneticPr fontId="2"/>
  </si>
  <si>
    <t>エコジョーズ</t>
    <phoneticPr fontId="2"/>
  </si>
  <si>
    <t>節水シャワーヘッド</t>
    <phoneticPr fontId="2"/>
  </si>
  <si>
    <t>シャワー1人1分短縮</t>
    <phoneticPr fontId="2"/>
  </si>
  <si>
    <t>In01502</t>
  </si>
  <si>
    <t>In01503</t>
  </si>
  <si>
    <t>In01504</t>
  </si>
  <si>
    <t>冬の1ヶ月のガソリン代</t>
    <rPh sb="0" eb="1">
      <t>フユ</t>
    </rPh>
    <rPh sb="4" eb="5">
      <t>ゲツ</t>
    </rPh>
    <phoneticPr fontId="2"/>
  </si>
  <si>
    <t>春・秋の1ヶ月のガソリン代</t>
    <rPh sb="0" eb="1">
      <t>ハル</t>
    </rPh>
    <rPh sb="2" eb="3">
      <t>アキ</t>
    </rPh>
    <rPh sb="6" eb="7">
      <t>ゲツ</t>
    </rPh>
    <phoneticPr fontId="2"/>
  </si>
  <si>
    <t>夏の1ヶ月のガソリン代</t>
    <rPh sb="0" eb="1">
      <t>ナツ</t>
    </rPh>
    <rPh sb="4" eb="5">
      <t>ゲツ</t>
    </rPh>
    <phoneticPr fontId="2"/>
  </si>
  <si>
    <t>人</t>
    <rPh sb="0" eb="1">
      <t>ニン</t>
    </rPh>
    <phoneticPr fontId="2"/>
  </si>
  <si>
    <t>使っていない</t>
    <rPh sb="0" eb="1">
      <t>ツカ</t>
    </rPh>
    <phoneticPr fontId="2"/>
  </si>
  <si>
    <t>True/False</t>
    <phoneticPr fontId="2"/>
  </si>
  <si>
    <t>浴槽にためる日数（夏）</t>
    <rPh sb="6" eb="8">
      <t>ニッスウ</t>
    </rPh>
    <rPh sb="9" eb="10">
      <t>ナツ</t>
    </rPh>
    <phoneticPr fontId="2"/>
  </si>
  <si>
    <t>全ての部屋に内窓をとりつける</t>
    <rPh sb="0" eb="1">
      <t>スベ</t>
    </rPh>
    <rPh sb="3" eb="5">
      <t>ヘヤ</t>
    </rPh>
    <rPh sb="6" eb="8">
      <t>ウチマド</t>
    </rPh>
    <phoneticPr fontId="2"/>
  </si>
  <si>
    <t>暖房時に部屋のドアやふすまを閉め、暖房範囲を小さくする</t>
    <rPh sb="0" eb="3">
      <t>ダンボウジ</t>
    </rPh>
    <rPh sb="4" eb="6">
      <t>ヘヤ</t>
    </rPh>
    <rPh sb="14" eb="15">
      <t>シ</t>
    </rPh>
    <rPh sb="17" eb="19">
      <t>ダンボウ</t>
    </rPh>
    <rPh sb="19" eb="21">
      <t>ハンイ</t>
    </rPh>
    <rPh sb="22" eb="23">
      <t>チイ</t>
    </rPh>
    <phoneticPr fontId="2"/>
  </si>
  <si>
    <t>5：使わない</t>
    <rPh sb="2" eb="3">
      <t>ツカ</t>
    </rPh>
    <phoneticPr fontId="2"/>
  </si>
  <si>
    <t>6：持っていない</t>
    <rPh sb="2" eb="3">
      <t>モ</t>
    </rPh>
    <phoneticPr fontId="2"/>
  </si>
  <si>
    <t>In403</t>
    <phoneticPr fontId="2"/>
  </si>
  <si>
    <t>In404</t>
    <phoneticPr fontId="2"/>
  </si>
  <si>
    <t>梅雨に除湿器を使って乾燥することがありますか</t>
    <rPh sb="0" eb="2">
      <t>ツユ</t>
    </rPh>
    <rPh sb="3" eb="6">
      <t>ジョシツキ</t>
    </rPh>
    <rPh sb="7" eb="8">
      <t>ツカ</t>
    </rPh>
    <rPh sb="10" eb="12">
      <t>カンソウ</t>
    </rPh>
    <phoneticPr fontId="2"/>
  </si>
  <si>
    <t>梅雨にストーブを使って乾燥することがありますか</t>
    <rPh sb="0" eb="2">
      <t>ツユ</t>
    </rPh>
    <rPh sb="8" eb="9">
      <t>ツカ</t>
    </rPh>
    <rPh sb="11" eb="13">
      <t>カンソウ</t>
    </rPh>
    <phoneticPr fontId="2"/>
  </si>
  <si>
    <t>12:12時間</t>
    <rPh sb="5" eb="7">
      <t>ジカン</t>
    </rPh>
    <phoneticPr fontId="2"/>
  </si>
  <si>
    <t>Ｉｎ70101</t>
    <phoneticPr fontId="2"/>
  </si>
  <si>
    <t>台所の換気扇をどのくらいつけていますか</t>
    <rPh sb="0" eb="2">
      <t>ダイドコロ</t>
    </rPh>
    <rPh sb="3" eb="6">
      <t>カンキセン</t>
    </rPh>
    <phoneticPr fontId="2"/>
  </si>
  <si>
    <t>リビングの換気扇をどのくらいつけていますか</t>
    <rPh sb="5" eb="8">
      <t>カンキセン</t>
    </rPh>
    <phoneticPr fontId="2"/>
  </si>
  <si>
    <t>0：使っていない</t>
    <rPh sb="2" eb="3">
      <t>ツカ</t>
    </rPh>
    <phoneticPr fontId="2"/>
  </si>
  <si>
    <t>風呂の換気扇をどのくらいつけていますか</t>
    <rPh sb="0" eb="2">
      <t>フロ</t>
    </rPh>
    <rPh sb="3" eb="6">
      <t>カンキセン</t>
    </rPh>
    <phoneticPr fontId="2"/>
  </si>
  <si>
    <t>Ｉｎ70102</t>
  </si>
  <si>
    <t>Ｉｎ70103</t>
  </si>
  <si>
    <t>In405</t>
    <phoneticPr fontId="2"/>
  </si>
  <si>
    <t>テキスト</t>
    <phoneticPr fontId="2"/>
  </si>
  <si>
    <t>1：デジタル液晶</t>
    <rPh sb="6" eb="8">
      <t>エキショウ</t>
    </rPh>
    <phoneticPr fontId="2"/>
  </si>
  <si>
    <t>2：デジタルプラズマ</t>
    <phoneticPr fontId="2"/>
  </si>
  <si>
    <t>3：アナログ液晶</t>
    <rPh sb="6" eb="8">
      <t>エキショウ</t>
    </rPh>
    <phoneticPr fontId="2"/>
  </si>
  <si>
    <t>4：アナログブラウン管</t>
    <rPh sb="10" eb="11">
      <t>カン</t>
    </rPh>
    <phoneticPr fontId="2"/>
  </si>
  <si>
    <t>In60601</t>
    <phoneticPr fontId="2"/>
  </si>
  <si>
    <t>In60602</t>
    <phoneticPr fontId="2"/>
  </si>
  <si>
    <t>In60603</t>
    <phoneticPr fontId="2"/>
  </si>
  <si>
    <t>画面明るさ設定</t>
    <rPh sb="0" eb="2">
      <t>ガメン</t>
    </rPh>
    <rPh sb="2" eb="3">
      <t>アカ</t>
    </rPh>
    <rPh sb="5" eb="7">
      <t>セッテイ</t>
    </rPh>
    <phoneticPr fontId="2"/>
  </si>
  <si>
    <t>1：明るい</t>
    <rPh sb="2" eb="3">
      <t>アカ</t>
    </rPh>
    <phoneticPr fontId="2"/>
  </si>
  <si>
    <t>2：標準</t>
    <rPh sb="2" eb="4">
      <t>ヒョウジュン</t>
    </rPh>
    <phoneticPr fontId="2"/>
  </si>
  <si>
    <t>3：控えめ</t>
    <rPh sb="2" eb="3">
      <t>ヒカ</t>
    </rPh>
    <phoneticPr fontId="2"/>
  </si>
  <si>
    <t>4：自動</t>
    <rPh sb="2" eb="4">
      <t>ジドウ</t>
    </rPh>
    <phoneticPr fontId="2"/>
  </si>
  <si>
    <t>5：特に設定していない</t>
    <rPh sb="2" eb="3">
      <t>トク</t>
    </rPh>
    <rPh sb="4" eb="6">
      <t>セッテイ</t>
    </rPh>
    <phoneticPr fontId="2"/>
  </si>
  <si>
    <t>In60401</t>
    <phoneticPr fontId="2"/>
  </si>
  <si>
    <t>In60402</t>
  </si>
  <si>
    <t>In60403</t>
  </si>
  <si>
    <t>0：しない</t>
    <phoneticPr fontId="2"/>
  </si>
  <si>
    <t>4:6時間程度</t>
    <rPh sb="3" eb="5">
      <t>ジカン</t>
    </rPh>
    <rPh sb="5" eb="7">
      <t>テイド</t>
    </rPh>
    <phoneticPr fontId="2"/>
  </si>
  <si>
    <t>In923</t>
    <phoneticPr fontId="2"/>
  </si>
  <si>
    <t>In924</t>
    <phoneticPr fontId="2"/>
  </si>
  <si>
    <t>昼間在宅している人がいますか</t>
    <rPh sb="0" eb="2">
      <t>ヒルマ</t>
    </rPh>
    <rPh sb="2" eb="4">
      <t>ザイタク</t>
    </rPh>
    <rPh sb="8" eb="9">
      <t>ヒト</t>
    </rPh>
    <phoneticPr fontId="2"/>
  </si>
  <si>
    <t>1：いつもいる</t>
    <phoneticPr fontId="2"/>
  </si>
  <si>
    <t>2：時々いる</t>
    <rPh sb="2" eb="4">
      <t>トキドキ</t>
    </rPh>
    <phoneticPr fontId="2"/>
  </si>
  <si>
    <t>投資回収年数（年）</t>
    <rPh sb="0" eb="2">
      <t>トウシ</t>
    </rPh>
    <rPh sb="2" eb="4">
      <t>カイシュウ</t>
    </rPh>
    <rPh sb="4" eb="5">
      <t>ネン</t>
    </rPh>
    <rPh sb="5" eb="6">
      <t>スウ</t>
    </rPh>
    <rPh sb="7" eb="8">
      <t>ネン</t>
    </rPh>
    <phoneticPr fontId="2"/>
  </si>
  <si>
    <t>ret[i].costOtherChange</t>
    <phoneticPr fontId="2"/>
  </si>
  <si>
    <t>年間光熱費</t>
    <rPh sb="0" eb="2">
      <t>ネンカン</t>
    </rPh>
    <rPh sb="2" eb="5">
      <t>コウネツヒ</t>
    </rPh>
    <phoneticPr fontId="2"/>
  </si>
  <si>
    <t>標準年光熱費</t>
    <rPh sb="0" eb="2">
      <t>ヒョウジュン</t>
    </rPh>
    <rPh sb="2" eb="3">
      <t>ネン</t>
    </rPh>
    <rPh sb="3" eb="6">
      <t>コウネツヒ</t>
    </rPh>
    <phoneticPr fontId="2"/>
  </si>
  <si>
    <t>長さ年光熱費</t>
    <rPh sb="0" eb="1">
      <t>ナガ</t>
    </rPh>
    <rPh sb="2" eb="3">
      <t>ネン</t>
    </rPh>
    <rPh sb="3" eb="6">
      <t>コウネツヒ</t>
    </rPh>
    <phoneticPr fontId="2"/>
  </si>
  <si>
    <t>ret[10]</t>
    <phoneticPr fontId="2"/>
  </si>
  <si>
    <t>ret[11][0]</t>
    <phoneticPr fontId="2"/>
  </si>
  <si>
    <t>ret[8][0]</t>
    <phoneticPr fontId="2"/>
  </si>
  <si>
    <t>ret[9][0]</t>
    <phoneticPr fontId="2"/>
  </si>
  <si>
    <t>同少しエコ</t>
    <rPh sb="0" eb="1">
      <t>ドウ</t>
    </rPh>
    <rPh sb="1" eb="2">
      <t>スコ</t>
    </rPh>
    <phoneticPr fontId="2"/>
  </si>
  <si>
    <t>同エコ先進</t>
    <rPh sb="0" eb="1">
      <t>ドウ</t>
    </rPh>
    <rPh sb="3" eb="5">
      <t>センシン</t>
    </rPh>
    <phoneticPr fontId="2"/>
  </si>
  <si>
    <t>同エコ安心</t>
    <rPh sb="0" eb="1">
      <t>ドウ</t>
    </rPh>
    <rPh sb="3" eb="5">
      <t>アンシン</t>
    </rPh>
    <phoneticPr fontId="2"/>
  </si>
  <si>
    <t>In80803</t>
    <phoneticPr fontId="2"/>
  </si>
  <si>
    <t>4評価</t>
    <rPh sb="1" eb="3">
      <t>ヒョウカ</t>
    </rPh>
    <phoneticPr fontId="2"/>
  </si>
  <si>
    <t>ret[0]</t>
    <phoneticPr fontId="2"/>
  </si>
  <si>
    <t>ret[1]</t>
    <phoneticPr fontId="2"/>
  </si>
  <si>
    <t>CSV形式ファイル保存</t>
    <rPh sb="3" eb="5">
      <t>ケイシキ</t>
    </rPh>
    <rPh sb="9" eb="11">
      <t>ホゾン</t>
    </rPh>
    <phoneticPr fontId="2"/>
  </si>
  <si>
    <t>イラストID</t>
    <phoneticPr fontId="2"/>
  </si>
  <si>
    <t>エアコン</t>
  </si>
  <si>
    <t>対策の選択・解除ができないようにする</t>
    <rPh sb="0" eb="2">
      <t>タイサク</t>
    </rPh>
    <rPh sb="3" eb="5">
      <t>センタク</t>
    </rPh>
    <rPh sb="6" eb="8">
      <t>カイジョ</t>
    </rPh>
    <phoneticPr fontId="2"/>
  </si>
  <si>
    <t>mret = data.setSelectedMeasures();</t>
    <phoneticPr fontId="2"/>
  </si>
  <si>
    <t>mret = data.calcMeasures(-1);</t>
    <phoneticPr fontId="2"/>
  </si>
  <si>
    <t>ret = data.measuresList( -1、mret );</t>
    <phoneticPr fontId="2"/>
  </si>
  <si>
    <t>mesIDとして、対策リスト中のret[i].mesIDを返す</t>
    <rPh sb="9" eb="11">
      <t>タイサク</t>
    </rPh>
    <rPh sb="14" eb="15">
      <t>チュウ</t>
    </rPh>
    <rPh sb="29" eb="30">
      <t>カエ</t>
    </rPh>
    <phoneticPr fontId="2"/>
  </si>
  <si>
    <t>対策を選択して追加する</t>
    <rPh sb="0" eb="2">
      <t>タイサク</t>
    </rPh>
    <rPh sb="3" eb="5">
      <t>センタク</t>
    </rPh>
    <rPh sb="7" eb="9">
      <t>ツイカ</t>
    </rPh>
    <phoneticPr fontId="2"/>
  </si>
  <si>
    <t>対策をリストから削除する</t>
    <rPh sb="0" eb="2">
      <t>タイサク</t>
    </rPh>
    <rPh sb="8" eb="10">
      <t>サクジョ</t>
    </rPh>
    <phoneticPr fontId="2"/>
  </si>
  <si>
    <t>室外機が囲われている</t>
    <rPh sb="0" eb="3">
      <t>シツガイキ</t>
    </rPh>
    <rPh sb="4" eb="5">
      <t>カコ</t>
    </rPh>
    <phoneticPr fontId="2"/>
  </si>
  <si>
    <t>フィルター掃除している</t>
    <rPh sb="5" eb="7">
      <t>ソウジ</t>
    </rPh>
    <phoneticPr fontId="2"/>
  </si>
  <si>
    <t>エアコン能力</t>
    <rPh sb="4" eb="6">
      <t>ノウリョク</t>
    </rPh>
    <phoneticPr fontId="2"/>
  </si>
  <si>
    <t>kW</t>
    <phoneticPr fontId="2"/>
  </si>
  <si>
    <t>In22002</t>
  </si>
  <si>
    <t>In22003</t>
  </si>
  <si>
    <t>In01301</t>
    <phoneticPr fontId="2"/>
  </si>
  <si>
    <t>年平均ガス代</t>
    <rPh sb="0" eb="3">
      <t>ネンヘイキン</t>
    </rPh>
    <rPh sb="5" eb="6">
      <t>ダイ</t>
    </rPh>
    <phoneticPr fontId="2"/>
  </si>
  <si>
    <t>ret = data.calcMaxMeasuresList（gid）</t>
    <phoneticPr fontId="2"/>
  </si>
  <si>
    <t>mret = data.calcMaxMeasuresList（gid）</t>
    <phoneticPr fontId="2"/>
  </si>
  <si>
    <t>選択された対策をクリアする</t>
    <rPh sb="0" eb="2">
      <t>センタク</t>
    </rPh>
    <rPh sb="5" eb="7">
      <t>タイサク</t>
    </rPh>
    <phoneticPr fontId="2"/>
  </si>
  <si>
    <t>data.clearSelectedMeasures( gid )</t>
    <phoneticPr fontId="2"/>
  </si>
  <si>
    <t>なし</t>
    <phoneticPr fontId="2"/>
  </si>
  <si>
    <t>「総合」ボタン</t>
    <rPh sb="1" eb="3">
      <t>ソウゴウ</t>
    </rPh>
    <phoneticPr fontId="2"/>
  </si>
  <si>
    <t>総合結果</t>
    <rPh sb="0" eb="2">
      <t>ソウゴウ</t>
    </rPh>
    <rPh sb="2" eb="4">
      <t>ケッカ</t>
    </rPh>
    <phoneticPr fontId="2"/>
  </si>
  <si>
    <t>選択されている対策のプロット</t>
    <rPh sb="0" eb="2">
      <t>センタク</t>
    </rPh>
    <rPh sb="7" eb="9">
      <t>タイサク</t>
    </rPh>
    <phoneticPr fontId="2"/>
  </si>
  <si>
    <t>「選択された対策」ボタン</t>
    <rPh sb="1" eb="3">
      <t>センタク</t>
    </rPh>
    <rPh sb="6" eb="8">
      <t>タイサク</t>
    </rPh>
    <phoneticPr fontId="2"/>
  </si>
  <si>
    <t>総合結果が表示</t>
    <rPh sb="0" eb="2">
      <t>ソウゴウ</t>
    </rPh>
    <rPh sb="2" eb="4">
      <t>ケッカ</t>
    </rPh>
    <rPh sb="5" eb="7">
      <t>ヒョウジ</t>
    </rPh>
    <phoneticPr fontId="2"/>
  </si>
  <si>
    <t>Diagnosis</t>
    <phoneticPr fontId="2"/>
  </si>
  <si>
    <t>水温</t>
    <rPh sb="0" eb="2">
      <t>スイオン</t>
    </rPh>
    <phoneticPr fontId="2"/>
  </si>
  <si>
    <t>日照量</t>
    <rPh sb="0" eb="2">
      <t>ニッショウ</t>
    </rPh>
    <rPh sb="2" eb="3">
      <t>リョウ</t>
    </rPh>
    <phoneticPr fontId="2"/>
  </si>
  <si>
    <t>季節変動</t>
    <rPh sb="0" eb="2">
      <t>キセツ</t>
    </rPh>
    <rPh sb="2" eb="4">
      <t>ヘンドウ</t>
    </rPh>
    <phoneticPr fontId="2"/>
  </si>
  <si>
    <t>利用時間</t>
    <rPh sb="0" eb="2">
      <t>リヨウ</t>
    </rPh>
    <rPh sb="2" eb="4">
      <t>ジカン</t>
    </rPh>
    <phoneticPr fontId="2"/>
  </si>
  <si>
    <t>利用頻度</t>
    <rPh sb="0" eb="2">
      <t>リヨウ</t>
    </rPh>
    <rPh sb="2" eb="4">
      <t>ヒンド</t>
    </rPh>
    <phoneticPr fontId="2"/>
  </si>
  <si>
    <t>ret = data.payBackComment( intialCost, costChange, lifeTime )</t>
    <phoneticPr fontId="2"/>
  </si>
  <si>
    <t>基準-25%</t>
    <rPh sb="0" eb="2">
      <t>キジュン</t>
    </rPh>
    <phoneticPr fontId="2"/>
  </si>
  <si>
    <t>基準-50％</t>
    <rPh sb="0" eb="2">
      <t>キジュン</t>
    </rPh>
    <phoneticPr fontId="2"/>
  </si>
  <si>
    <t>対策評価変数、オール電化フラグ</t>
    <rPh sb="10" eb="12">
      <t>デンカ</t>
    </rPh>
    <phoneticPr fontId="2"/>
  </si>
  <si>
    <t>対策効果計算</t>
    <rPh sb="0" eb="2">
      <t>タイサク</t>
    </rPh>
    <rPh sb="2" eb="4">
      <t>コウカ</t>
    </rPh>
    <rPh sb="4" eb="6">
      <t>ケイサン</t>
    </rPh>
    <phoneticPr fontId="2"/>
  </si>
  <si>
    <t>MeasuresTVTime.... 　55ファイル</t>
    <phoneticPr fontId="2"/>
  </si>
  <si>
    <t>ConsTotal/ConsAC....　13ファイル</t>
    <phoneticPr fontId="2"/>
  </si>
  <si>
    <t>分野にかかる消費量、価格、CO2</t>
    <rPh sb="0" eb="2">
      <t>ブンヤ</t>
    </rPh>
    <rPh sb="6" eb="9">
      <t>ショウヒリョウ</t>
    </rPh>
    <rPh sb="10" eb="12">
      <t>カカク</t>
    </rPh>
    <phoneticPr fontId="2"/>
  </si>
  <si>
    <t>分野ごとの消費量、CO2計算</t>
    <rPh sb="0" eb="2">
      <t>ブンヤ</t>
    </rPh>
    <rPh sb="5" eb="8">
      <t>ショウヒリョウ</t>
    </rPh>
    <rPh sb="12" eb="14">
      <t>ケイサン</t>
    </rPh>
    <phoneticPr fontId="2"/>
  </si>
  <si>
    <t>分野にかかる入力データ</t>
    <rPh sb="0" eb="2">
      <t>ブンヤ</t>
    </rPh>
    <rPh sb="6" eb="8">
      <t>ニュウリョク</t>
    </rPh>
    <phoneticPr fontId="2"/>
  </si>
  <si>
    <t>対策一覧　measures_array</t>
    <phoneticPr fontId="2"/>
  </si>
  <si>
    <t>消費量一覧  cons_array</t>
    <rPh sb="0" eb="2">
      <t>ショウヒ</t>
    </rPh>
    <rPh sb="2" eb="3">
      <t>リョウ</t>
    </rPh>
    <rPh sb="3" eb="5">
      <t>イチラン</t>
    </rPh>
    <phoneticPr fontId="2"/>
  </si>
  <si>
    <t>選択一覧 selectedMeasures</t>
    <phoneticPr fontId="2"/>
  </si>
  <si>
    <t>計算の実行、表示処理</t>
    <rPh sb="0" eb="2">
      <t>ケイサン</t>
    </rPh>
    <rPh sb="3" eb="5">
      <t>ジッコウ</t>
    </rPh>
    <rPh sb="6" eb="8">
      <t>ヒョウジ</t>
    </rPh>
    <rPh sb="8" eb="10">
      <t>ショリ</t>
    </rPh>
    <phoneticPr fontId="2"/>
  </si>
  <si>
    <t>基本効果　co2ChangeOriginal</t>
    <rPh sb="0" eb="2">
      <t>キホン</t>
    </rPh>
    <rPh sb="2" eb="4">
      <t>コウカ</t>
    </rPh>
    <phoneticPr fontId="2"/>
  </si>
  <si>
    <t>選択時効果　co2Change</t>
    <rPh sb="0" eb="2">
      <t>センタク</t>
    </rPh>
    <rPh sb="2" eb="3">
      <t>ジ</t>
    </rPh>
    <rPh sb="3" eb="5">
      <t>コウカ</t>
    </rPh>
    <phoneticPr fontId="2"/>
  </si>
  <si>
    <t>個別の対策効果計算</t>
    <rPh sb="0" eb="2">
      <t>コベツ</t>
    </rPh>
    <rPh sb="3" eb="5">
      <t>タイサク</t>
    </rPh>
    <rPh sb="5" eb="7">
      <t>コウカ</t>
    </rPh>
    <rPh sb="7" eb="9">
      <t>ケイサン</t>
    </rPh>
    <phoneticPr fontId="2"/>
  </si>
  <si>
    <t>関連対策による削減　reducedCons</t>
    <rPh sb="0" eb="2">
      <t>カンレン</t>
    </rPh>
    <rPh sb="2" eb="4">
      <t>タイサク</t>
    </rPh>
    <rPh sb="7" eb="9">
      <t>サクゲン</t>
    </rPh>
    <phoneticPr fontId="2"/>
  </si>
  <si>
    <t>タイトル・アドバイス</t>
    <phoneticPr fontId="2"/>
  </si>
  <si>
    <t>個別の効果</t>
    <rPh sb="0" eb="2">
      <t>コベツ</t>
    </rPh>
    <rPh sb="3" eb="5">
      <t>コウカ</t>
    </rPh>
    <phoneticPr fontId="2"/>
  </si>
  <si>
    <t>In60102</t>
  </si>
  <si>
    <t>In60103</t>
  </si>
  <si>
    <t>大きさ（型・インチ）</t>
  </si>
  <si>
    <t>In60301</t>
    <phoneticPr fontId="2"/>
  </si>
  <si>
    <t>In60302</t>
  </si>
  <si>
    <t>In60303</t>
  </si>
  <si>
    <t>In60201</t>
    <phoneticPr fontId="2"/>
  </si>
  <si>
    <t>1日の使用時間</t>
  </si>
  <si>
    <t>In60202</t>
  </si>
  <si>
    <t>In60203</t>
  </si>
  <si>
    <t>In60501</t>
    <phoneticPr fontId="2"/>
  </si>
  <si>
    <t>In60502</t>
  </si>
  <si>
    <t>In60503</t>
  </si>
  <si>
    <t>時間</t>
    <rPh sb="0" eb="2">
      <t>ジカン</t>
    </rPh>
    <phoneticPr fontId="2"/>
  </si>
  <si>
    <t>インチ</t>
    <phoneticPr fontId="2"/>
  </si>
  <si>
    <t>In60509</t>
    <phoneticPr fontId="2"/>
  </si>
  <si>
    <t>食器洗い</t>
    <rPh sb="0" eb="2">
      <t>ショッキ</t>
    </rPh>
    <rPh sb="2" eb="3">
      <t>アラ</t>
    </rPh>
    <phoneticPr fontId="2"/>
  </si>
  <si>
    <t>衣類乾燥</t>
    <rPh sb="0" eb="2">
      <t>イルイ</t>
    </rPh>
    <rPh sb="2" eb="4">
      <t>カンソウ</t>
    </rPh>
    <phoneticPr fontId="2"/>
  </si>
  <si>
    <t>In401</t>
    <phoneticPr fontId="2"/>
  </si>
  <si>
    <t>タイプ</t>
    <phoneticPr fontId="2"/>
  </si>
  <si>
    <t>炊飯ジャーの保温をしていますか</t>
  </si>
  <si>
    <t>電気ポットの保温をしていますか</t>
  </si>
  <si>
    <t>便座の保温をしていますか</t>
    <rPh sb="0" eb="2">
      <t>ベンザ</t>
    </rPh>
    <rPh sb="3" eb="5">
      <t>ホオン</t>
    </rPh>
    <phoneticPr fontId="2"/>
  </si>
  <si>
    <t>snTargetLevel</t>
    <phoneticPr fontId="2"/>
  </si>
  <si>
    <t>入力変数命名規則</t>
    <rPh sb="0" eb="2">
      <t>ニュウリョク</t>
    </rPh>
    <rPh sb="2" eb="4">
      <t>ヘンスウ</t>
    </rPh>
    <rPh sb="4" eb="6">
      <t>メイメイ</t>
    </rPh>
    <rPh sb="6" eb="8">
      <t>キソク</t>
    </rPh>
    <phoneticPr fontId="2"/>
  </si>
  <si>
    <t>In+数字3桁＋（数字2桁）</t>
    <rPh sb="3" eb="5">
      <t>スウジ</t>
    </rPh>
    <rPh sb="6" eb="7">
      <t>ケタ</t>
    </rPh>
    <rPh sb="9" eb="11">
      <t>スウジ</t>
    </rPh>
    <rPh sb="12" eb="13">
      <t>ケタ</t>
    </rPh>
    <phoneticPr fontId="2"/>
  </si>
  <si>
    <t>同じ内容で複数場面（機器）の入力がある場合には、数字2桁を加える</t>
    <rPh sb="0" eb="1">
      <t>オナ</t>
    </rPh>
    <rPh sb="2" eb="4">
      <t>ナイヨウ</t>
    </rPh>
    <rPh sb="5" eb="7">
      <t>フクスウ</t>
    </rPh>
    <rPh sb="7" eb="9">
      <t>バメン</t>
    </rPh>
    <rPh sb="10" eb="12">
      <t>キキ</t>
    </rPh>
    <rPh sb="14" eb="16">
      <t>ニュウリョク</t>
    </rPh>
    <rPh sb="19" eb="21">
      <t>バアイ</t>
    </rPh>
    <rPh sb="24" eb="26">
      <t>スウジ</t>
    </rPh>
    <rPh sb="27" eb="28">
      <t>ケタ</t>
    </rPh>
    <rPh sb="29" eb="30">
      <t>クワ</t>
    </rPh>
    <phoneticPr fontId="2"/>
  </si>
  <si>
    <t>In99101</t>
    <phoneticPr fontId="2"/>
  </si>
  <si>
    <t>true/false</t>
    <phoneticPr fontId="2"/>
  </si>
  <si>
    <t>エコロジー度</t>
    <rPh sb="5" eb="6">
      <t>ド</t>
    </rPh>
    <phoneticPr fontId="2"/>
  </si>
  <si>
    <t>家電製品の省エネ性能</t>
    <phoneticPr fontId="2"/>
  </si>
  <si>
    <t>交通・移動</t>
  </si>
  <si>
    <t>お風呂、台所</t>
  </si>
  <si>
    <t>家屋の断熱性能</t>
  </si>
  <si>
    <t>その他</t>
  </si>
  <si>
    <t>太陽光発電</t>
    <phoneticPr fontId="2"/>
  </si>
  <si>
    <t>In99102</t>
  </si>
  <si>
    <t>In99103</t>
  </si>
  <si>
    <t>In99104</t>
  </si>
  <si>
    <t>In99105</t>
  </si>
  <si>
    <t>In99106</t>
  </si>
  <si>
    <t>In99107</t>
  </si>
  <si>
    <t>In992</t>
    <phoneticPr fontId="2"/>
  </si>
  <si>
    <t>診断を希望する製品：</t>
  </si>
  <si>
    <t>In993</t>
    <phoneticPr fontId="2"/>
  </si>
  <si>
    <t>その他の具体的内容</t>
    <rPh sb="2" eb="3">
      <t>ホカ</t>
    </rPh>
    <rPh sb="4" eb="7">
      <t>グタイテキ</t>
    </rPh>
    <rPh sb="7" eb="9">
      <t>ナイヨウ</t>
    </rPh>
    <phoneticPr fontId="2"/>
  </si>
  <si>
    <t>協力したい</t>
    <rPh sb="0" eb="2">
      <t>キョウリョク</t>
    </rPh>
    <phoneticPr fontId="2"/>
  </si>
  <si>
    <t>協力したくない</t>
    <rPh sb="0" eb="2">
      <t>キョウリョク</t>
    </rPh>
    <phoneticPr fontId="2"/>
  </si>
  <si>
    <t>診断員報告</t>
    <rPh sb="0" eb="3">
      <t>シンダンイン</t>
    </rPh>
    <rPh sb="3" eb="5">
      <t>ホウコク</t>
    </rPh>
    <phoneticPr fontId="2"/>
  </si>
  <si>
    <t>診断員名</t>
  </si>
  <si>
    <t>Rep_statTime</t>
    <phoneticPr fontId="2"/>
  </si>
  <si>
    <t>診断開始時刻</t>
  </si>
  <si>
    <t>Rep_endTime</t>
    <phoneticPr fontId="2"/>
  </si>
  <si>
    <t>診断終了時刻</t>
    <phoneticPr fontId="2"/>
  </si>
  <si>
    <t>自治体の補助金</t>
    <rPh sb="0" eb="3">
      <t>ジチタイ</t>
    </rPh>
    <rPh sb="4" eb="7">
      <t>ホジョキン</t>
    </rPh>
    <phoneticPr fontId="2"/>
  </si>
  <si>
    <t>PV_hojo_lg</t>
    <phoneticPr fontId="2"/>
  </si>
  <si>
    <t>太陽光の自治体補助金</t>
    <rPh sb="0" eb="2">
      <t>タイヨウ</t>
    </rPh>
    <rPh sb="2" eb="3">
      <t>コウ</t>
    </rPh>
    <rPh sb="4" eb="7">
      <t>ジチタイ</t>
    </rPh>
    <rPh sb="7" eb="10">
      <t>ホジョキン</t>
    </rPh>
    <phoneticPr fontId="2"/>
  </si>
  <si>
    <t>PV_hojo_lg_max</t>
    <phoneticPr fontId="2"/>
  </si>
  <si>
    <t>太陽光の自治体補助金　最大額</t>
    <rPh sb="0" eb="2">
      <t>タイヨウ</t>
    </rPh>
    <rPh sb="2" eb="3">
      <t>コウ</t>
    </rPh>
    <rPh sb="4" eb="7">
      <t>ジチタイ</t>
    </rPh>
    <rPh sb="7" eb="10">
      <t>ホジョキン</t>
    </rPh>
    <rPh sb="11" eb="14">
      <t>サイダイガク</t>
    </rPh>
    <phoneticPr fontId="2"/>
  </si>
  <si>
    <t>PV_hojo_cg</t>
    <phoneticPr fontId="2"/>
  </si>
  <si>
    <t>太陽光の国補助金</t>
    <rPh sb="0" eb="2">
      <t>タイヨウ</t>
    </rPh>
    <rPh sb="2" eb="3">
      <t>コウ</t>
    </rPh>
    <rPh sb="4" eb="5">
      <t>クニ</t>
    </rPh>
    <rPh sb="5" eb="8">
      <t>ホジョキン</t>
    </rPh>
    <phoneticPr fontId="2"/>
  </si>
  <si>
    <t>PV_hojo_cg_max</t>
    <phoneticPr fontId="2"/>
  </si>
  <si>
    <t>太陽光の国補助金　最大額</t>
    <rPh sb="0" eb="2">
      <t>タイヨウ</t>
    </rPh>
    <rPh sb="2" eb="3">
      <t>コウ</t>
    </rPh>
    <rPh sb="4" eb="5">
      <t>クニ</t>
    </rPh>
    <rPh sb="5" eb="8">
      <t>ホジョキン</t>
    </rPh>
    <rPh sb="9" eb="12">
      <t>サイダイガク</t>
    </rPh>
    <phoneticPr fontId="2"/>
  </si>
  <si>
    <t>PV_price</t>
    <phoneticPr fontId="2"/>
  </si>
  <si>
    <t>設置単価</t>
    <rPh sb="0" eb="2">
      <t>セッチ</t>
    </rPh>
    <rPh sb="2" eb="4">
      <t>タンカ</t>
    </rPh>
    <phoneticPr fontId="2"/>
  </si>
  <si>
    <t>円/kW</t>
    <rPh sb="0" eb="1">
      <t>エン</t>
    </rPh>
    <phoneticPr fontId="2"/>
  </si>
  <si>
    <t>PV_cons_down</t>
    <phoneticPr fontId="2"/>
  </si>
  <si>
    <t>省エネ率</t>
    <rPh sb="0" eb="1">
      <t>ショウ</t>
    </rPh>
    <rPh sb="3" eb="4">
      <t>リツ</t>
    </rPh>
    <phoneticPr fontId="2"/>
  </si>
  <si>
    <t>PV_maintain</t>
    <phoneticPr fontId="2"/>
  </si>
  <si>
    <t>10年ごとのメンテナンス費</t>
    <rPh sb="2" eb="3">
      <t>ネン</t>
    </rPh>
    <rPh sb="12" eb="13">
      <t>ヒ</t>
    </rPh>
    <phoneticPr fontId="2"/>
  </si>
  <si>
    <t>co2start</t>
  </si>
  <si>
    <t>co2_end</t>
    <phoneticPr fontId="2"/>
  </si>
  <si>
    <t>rankstart</t>
    <phoneticPr fontId="2"/>
  </si>
  <si>
    <t>rankend</t>
    <phoneticPr fontId="2"/>
  </si>
  <si>
    <t>CO2排出量の初期値</t>
    <rPh sb="3" eb="6">
      <t>ハイシュツリョウ</t>
    </rPh>
    <rPh sb="7" eb="9">
      <t>ショキ</t>
    </rPh>
    <rPh sb="9" eb="10">
      <t>アタイ</t>
    </rPh>
    <phoneticPr fontId="2"/>
  </si>
  <si>
    <t>対策後のCO2 排出量</t>
    <rPh sb="0" eb="3">
      <t>タイサクゴ</t>
    </rPh>
    <rPh sb="8" eb="11">
      <t>ハイシュツリョウ</t>
    </rPh>
    <phoneticPr fontId="2"/>
  </si>
  <si>
    <t>100世帯中順位の初期値</t>
    <rPh sb="3" eb="5">
      <t>セタイ</t>
    </rPh>
    <rPh sb="5" eb="6">
      <t>チュウ</t>
    </rPh>
    <rPh sb="6" eb="8">
      <t>ジュンイ</t>
    </rPh>
    <rPh sb="9" eb="12">
      <t>ショキチ</t>
    </rPh>
    <phoneticPr fontId="2"/>
  </si>
  <si>
    <t>100世帯中順位の対策後の値</t>
    <rPh sb="3" eb="5">
      <t>セタイ</t>
    </rPh>
    <rPh sb="5" eb="6">
      <t>チュウ</t>
    </rPh>
    <rPh sb="6" eb="8">
      <t>ジュンイ</t>
    </rPh>
    <rPh sb="9" eb="12">
      <t>タイサクゴ</t>
    </rPh>
    <rPh sb="13" eb="14">
      <t>アタイ</t>
    </rPh>
    <phoneticPr fontId="2"/>
  </si>
  <si>
    <t>kg/年</t>
    <rPh sb="3" eb="4">
      <t>ネン</t>
    </rPh>
    <phoneticPr fontId="2"/>
  </si>
  <si>
    <t>対策結果</t>
    <rPh sb="0" eb="2">
      <t>タイサク</t>
    </rPh>
    <rPh sb="2" eb="4">
      <t>ケッカ</t>
    </rPh>
    <phoneticPr fontId="2"/>
  </si>
  <si>
    <t>目標レベル</t>
    <rPh sb="0" eb="2">
      <t>モクヒョウ</t>
    </rPh>
    <phoneticPr fontId="2"/>
  </si>
  <si>
    <t>6：月1回</t>
    <rPh sb="2" eb="3">
      <t>ツキ</t>
    </rPh>
    <rPh sb="4" eb="5">
      <t>カイ</t>
    </rPh>
    <phoneticPr fontId="2"/>
  </si>
  <si>
    <t>5：月に2回</t>
    <rPh sb="2" eb="3">
      <t>ツキ</t>
    </rPh>
    <rPh sb="5" eb="6">
      <t>カイ</t>
    </rPh>
    <phoneticPr fontId="2"/>
  </si>
  <si>
    <t>4：週1回</t>
    <rPh sb="2" eb="3">
      <t>シュウ</t>
    </rPh>
    <rPh sb="4" eb="5">
      <t>カイ</t>
    </rPh>
    <phoneticPr fontId="2"/>
  </si>
  <si>
    <t>3：週2～3回</t>
    <rPh sb="2" eb="3">
      <t>シュウ</t>
    </rPh>
    <rPh sb="6" eb="7">
      <t>カイ</t>
    </rPh>
    <phoneticPr fontId="2"/>
  </si>
  <si>
    <t>2：週5回</t>
    <rPh sb="2" eb="3">
      <t>シュウ</t>
    </rPh>
    <rPh sb="4" eb="5">
      <t>カイ</t>
    </rPh>
    <phoneticPr fontId="2"/>
  </si>
  <si>
    <t>1：省エネタイプ</t>
    <rPh sb="2" eb="3">
      <t>ショウ</t>
    </rPh>
    <phoneticPr fontId="2"/>
  </si>
  <si>
    <t>電気ポットは省エネタイプですか</t>
    <rPh sb="0" eb="2">
      <t>デンキ</t>
    </rPh>
    <rPh sb="6" eb="7">
      <t>ショウ</t>
    </rPh>
    <phoneticPr fontId="2"/>
  </si>
  <si>
    <t>消費量、CO2、価格</t>
    <rPh sb="0" eb="3">
      <t>ショウヒリョウ</t>
    </rPh>
    <rPh sb="8" eb="10">
      <t>カカク</t>
    </rPh>
    <phoneticPr fontId="2"/>
  </si>
  <si>
    <t>Measures</t>
    <phoneticPr fontId="2"/>
  </si>
  <si>
    <t>都道府県別エアコン負荷</t>
    <rPh sb="0" eb="4">
      <t>トドウフケン</t>
    </rPh>
    <rPh sb="4" eb="5">
      <t>ベツ</t>
    </rPh>
    <rPh sb="9" eb="11">
      <t>フカ</t>
    </rPh>
    <phoneticPr fontId="2"/>
  </si>
  <si>
    <t>都道府県別CO2係数等</t>
    <rPh sb="0" eb="4">
      <t>トドウフケン</t>
    </rPh>
    <rPh sb="4" eb="5">
      <t>ベツ</t>
    </rPh>
    <rPh sb="8" eb="10">
      <t>ケイスウ</t>
    </rPh>
    <rPh sb="10" eb="11">
      <t>トウ</t>
    </rPh>
    <phoneticPr fontId="2"/>
  </si>
  <si>
    <t>ファイル保存呼出</t>
    <rPh sb="4" eb="6">
      <t>ホゾン</t>
    </rPh>
    <rPh sb="6" eb="8">
      <t>ヨビダシ</t>
    </rPh>
    <phoneticPr fontId="2"/>
  </si>
  <si>
    <t>全入力データ</t>
    <rPh sb="0" eb="1">
      <t>ゼン</t>
    </rPh>
    <rPh sb="1" eb="3">
      <t>ニュウリョク</t>
    </rPh>
    <phoneticPr fontId="2"/>
  </si>
  <si>
    <t>CO2・価格計算</t>
    <rPh sb="4" eb="6">
      <t>カカク</t>
    </rPh>
    <rPh sb="6" eb="8">
      <t>ケイサン</t>
    </rPh>
    <phoneticPr fontId="2"/>
  </si>
  <si>
    <t>In20509</t>
    <phoneticPr fontId="2"/>
  </si>
  <si>
    <t>よく冷暖房する範囲は</t>
    <rPh sb="2" eb="5">
      <t>レイダンボウ</t>
    </rPh>
    <rPh sb="7" eb="9">
      <t>ハンイ</t>
    </rPh>
    <phoneticPr fontId="2"/>
  </si>
  <si>
    <t>In20709</t>
    <phoneticPr fontId="2"/>
  </si>
  <si>
    <t>In20609</t>
    <phoneticPr fontId="2"/>
  </si>
  <si>
    <t>冷蔵庫は何台ありますか</t>
    <rPh sb="0" eb="3">
      <t>レイゾウコ</t>
    </rPh>
    <rPh sb="4" eb="6">
      <t>ナンダイ</t>
    </rPh>
    <phoneticPr fontId="2"/>
  </si>
  <si>
    <t>In912</t>
    <phoneticPr fontId="2"/>
  </si>
  <si>
    <t>In911</t>
    <phoneticPr fontId="2"/>
  </si>
  <si>
    <t>車は何台ありますか</t>
    <rPh sb="0" eb="1">
      <t>クルマ</t>
    </rPh>
    <rPh sb="2" eb="4">
      <t>ナンダイ</t>
    </rPh>
    <phoneticPr fontId="2"/>
  </si>
  <si>
    <t>台</t>
    <rPh sb="0" eb="1">
      <t>ダイ</t>
    </rPh>
    <phoneticPr fontId="2"/>
  </si>
  <si>
    <t>Area</t>
    <phoneticPr fontId="2"/>
  </si>
  <si>
    <t>都道府県</t>
    <rPh sb="0" eb="4">
      <t>トドウフケン</t>
    </rPh>
    <phoneticPr fontId="2"/>
  </si>
  <si>
    <t>北海道</t>
    <rPh sb="0" eb="3">
      <t>ホッカイドウ</t>
    </rPh>
    <phoneticPr fontId="2"/>
  </si>
  <si>
    <t>青森</t>
    <rPh sb="0" eb="2">
      <t>アオモリ</t>
    </rPh>
    <phoneticPr fontId="2"/>
  </si>
  <si>
    <t>・</t>
    <phoneticPr fontId="2"/>
  </si>
  <si>
    <t>ret = data.measuresList( gid、mret );</t>
    <phoneticPr fontId="2"/>
  </si>
  <si>
    <t>提案</t>
    <rPh sb="0" eb="2">
      <t>テイアン</t>
    </rPh>
    <phoneticPr fontId="2"/>
  </si>
  <si>
    <t>ret[5]</t>
    <phoneticPr fontId="2"/>
  </si>
  <si>
    <t>ret[6]</t>
    <phoneticPr fontId="2"/>
  </si>
  <si>
    <t>ret[7]</t>
    <phoneticPr fontId="2"/>
  </si>
  <si>
    <t>お金の標準比較</t>
  </si>
  <si>
    <t>CO2の標準比較</t>
  </si>
  <si>
    <t>テレビの画面を明るすぎないよう調整する</t>
    <rPh sb="4" eb="6">
      <t>ガメン</t>
    </rPh>
    <rPh sb="7" eb="8">
      <t>アカ</t>
    </rPh>
    <rPh sb="15" eb="17">
      <t>チョウセイ</t>
    </rPh>
    <phoneticPr fontId="2"/>
  </si>
  <si>
    <t>Rep_dependTime</t>
    <phoneticPr fontId="2"/>
  </si>
  <si>
    <t>要した時間</t>
    <rPh sb="0" eb="1">
      <t>ヨウ</t>
    </rPh>
    <rPh sb="3" eb="5">
      <t>ジカン</t>
    </rPh>
    <phoneticPr fontId="2"/>
  </si>
  <si>
    <t>Rep_delayReason</t>
    <phoneticPr fontId="2"/>
  </si>
  <si>
    <t>In922</t>
    <phoneticPr fontId="2"/>
  </si>
  <si>
    <t>どの程度設置できますか</t>
    <rPh sb="2" eb="4">
      <t>テイド</t>
    </rPh>
    <rPh sb="4" eb="6">
      <t>セッチ</t>
    </rPh>
    <phoneticPr fontId="2"/>
  </si>
  <si>
    <t>1：3kW（18畳）</t>
    <rPh sb="8" eb="9">
      <t>ジョウ</t>
    </rPh>
    <phoneticPr fontId="2"/>
  </si>
  <si>
    <t>2：4kW（24畳）</t>
    <rPh sb="8" eb="9">
      <t>ジョウ</t>
    </rPh>
    <phoneticPr fontId="2"/>
  </si>
  <si>
    <t>3：5kW（30畳）</t>
    <rPh sb="8" eb="9">
      <t>ジョウ</t>
    </rPh>
    <phoneticPr fontId="2"/>
  </si>
  <si>
    <t>4：6kW（36畳）</t>
    <rPh sb="8" eb="9">
      <t>ジョウ</t>
    </rPh>
    <phoneticPr fontId="2"/>
  </si>
  <si>
    <t>入力値のCSV形式保存（事務局用）</t>
    <rPh sb="0" eb="2">
      <t>ニュウリョク</t>
    </rPh>
    <rPh sb="2" eb="3">
      <t>アタイ</t>
    </rPh>
    <rPh sb="7" eb="9">
      <t>ケイシキ</t>
    </rPh>
    <rPh sb="9" eb="11">
      <t>ホゾン</t>
    </rPh>
    <rPh sb="12" eb="15">
      <t>ジムキョク</t>
    </rPh>
    <rPh sb="15" eb="16">
      <t>ヨウ</t>
    </rPh>
    <phoneticPr fontId="2"/>
  </si>
  <si>
    <t>記述</t>
    <rPh sb="0" eb="2">
      <t>キジュツ</t>
    </rPh>
    <phoneticPr fontId="2"/>
  </si>
  <si>
    <t>洗濯機の乾燥機能、もしくは衣類乾燥機を使っていますか</t>
    <phoneticPr fontId="2"/>
  </si>
  <si>
    <t>乾燥機はヒートポンプ式ですか</t>
    <rPh sb="0" eb="3">
      <t>カンソウキ</t>
    </rPh>
    <rPh sb="10" eb="11">
      <t>シキ</t>
    </rPh>
    <phoneticPr fontId="2"/>
  </si>
  <si>
    <t>1ヒートポンプ式</t>
    <rPh sb="7" eb="8">
      <t>シキ</t>
    </rPh>
    <phoneticPr fontId="2"/>
  </si>
  <si>
    <t>2通常のもの</t>
    <rPh sb="1" eb="3">
      <t>ツウジョウ</t>
    </rPh>
    <phoneticPr fontId="2"/>
  </si>
  <si>
    <t>3わからない</t>
    <phoneticPr fontId="2"/>
  </si>
  <si>
    <t>4持っていない</t>
    <rPh sb="1" eb="2">
      <t>モ</t>
    </rPh>
    <phoneticPr fontId="2"/>
  </si>
  <si>
    <t>返り値</t>
    <rPh sb="0" eb="1">
      <t>カエ</t>
    </rPh>
    <rPh sb="2" eb="3">
      <t>チ</t>
    </rPh>
    <phoneticPr fontId="2"/>
  </si>
  <si>
    <t>成功したらture 失敗ならfalse</t>
    <rPh sb="0" eb="2">
      <t>セイコウ</t>
    </rPh>
    <rPh sb="10" eb="12">
      <t>シッパイ</t>
    </rPh>
    <phoneticPr fontId="2"/>
  </si>
  <si>
    <t>Sindan</t>
    <phoneticPr fontId="2"/>
  </si>
  <si>
    <t>シャワーの利用を1人1日1分短くする</t>
    <rPh sb="5" eb="7">
      <t>リヨウ</t>
    </rPh>
    <rPh sb="9" eb="10">
      <t>ニン</t>
    </rPh>
    <rPh sb="11" eb="12">
      <t>ニチ</t>
    </rPh>
    <rPh sb="13" eb="14">
      <t>フン</t>
    </rPh>
    <rPh sb="14" eb="15">
      <t>ミジカ</t>
    </rPh>
    <phoneticPr fontId="2"/>
  </si>
  <si>
    <t>テレビを点ける時間を1日1時間短くする</t>
    <rPh sb="4" eb="5">
      <t>ツ</t>
    </rPh>
    <rPh sb="7" eb="9">
      <t>ジカン</t>
    </rPh>
    <rPh sb="11" eb="12">
      <t>ニチ</t>
    </rPh>
    <rPh sb="13" eb="15">
      <t>ジカン</t>
    </rPh>
    <rPh sb="15" eb="16">
      <t>ミジカ</t>
    </rPh>
    <phoneticPr fontId="2"/>
  </si>
  <si>
    <t>照明を使う時間を1時間短くする</t>
    <rPh sb="0" eb="2">
      <t>ショウメイ</t>
    </rPh>
    <rPh sb="3" eb="4">
      <t>ツカ</t>
    </rPh>
    <rPh sb="5" eb="7">
      <t>ジカン</t>
    </rPh>
    <rPh sb="9" eb="11">
      <t>ジカン</t>
    </rPh>
    <rPh sb="11" eb="12">
      <t>ミジカ</t>
    </rPh>
    <phoneticPr fontId="2"/>
  </si>
  <si>
    <t>一戸建て</t>
    <rPh sb="0" eb="3">
      <t>イッコダ</t>
    </rPh>
    <phoneticPr fontId="2"/>
  </si>
  <si>
    <t>マンション</t>
    <phoneticPr fontId="2"/>
  </si>
  <si>
    <t>In81705</t>
  </si>
  <si>
    <t>例）ret[retNum[i]].shotTitle</t>
    <rPh sb="0" eb="1">
      <t>レイ</t>
    </rPh>
    <phoneticPr fontId="2"/>
  </si>
  <si>
    <t>そのグループで選ばれている番号リスト</t>
    <rPh sb="7" eb="8">
      <t>エラ</t>
    </rPh>
    <rPh sb="13" eb="15">
      <t>バンゴウ</t>
    </rPh>
    <phoneticPr fontId="2"/>
  </si>
  <si>
    <t>現在の選択での削減量</t>
    <rPh sb="0" eb="2">
      <t>ゲンザイ</t>
    </rPh>
    <rPh sb="3" eb="5">
      <t>センタク</t>
    </rPh>
    <rPh sb="7" eb="9">
      <t>サクゲン</t>
    </rPh>
    <rPh sb="9" eb="10">
      <t>リョウ</t>
    </rPh>
    <phoneticPr fontId="2"/>
  </si>
  <si>
    <t>CO2削減割合</t>
    <rPh sb="3" eb="5">
      <t>サクゲン</t>
    </rPh>
    <rPh sb="5" eb="7">
      <t>ワリアイ</t>
    </rPh>
    <phoneticPr fontId="2"/>
  </si>
  <si>
    <t>元を取れるか？（String）</t>
    <rPh sb="0" eb="1">
      <t>モト</t>
    </rPh>
    <rPh sb="2" eb="3">
      <t>ト</t>
    </rPh>
    <phoneticPr fontId="2"/>
  </si>
  <si>
    <t>100人中の順位（数字1～100）</t>
    <rPh sb="3" eb="4">
      <t>ニン</t>
    </rPh>
    <rPh sb="4" eb="5">
      <t>チュウ</t>
    </rPh>
    <rPh sb="6" eb="8">
      <t>ジュンイ</t>
    </rPh>
    <rPh sb="9" eb="11">
      <t>スウジ</t>
    </rPh>
    <phoneticPr fontId="2"/>
  </si>
  <si>
    <t>電気の夜間料金契約をしている</t>
    <rPh sb="0" eb="2">
      <t>デンキ</t>
    </rPh>
    <rPh sb="3" eb="5">
      <t>ヤカン</t>
    </rPh>
    <rPh sb="5" eb="7">
      <t>リョウキン</t>
    </rPh>
    <rPh sb="7" eb="9">
      <t>ケイヤク</t>
    </rPh>
    <phoneticPr fontId="2"/>
  </si>
  <si>
    <t>0：ためない</t>
    <phoneticPr fontId="2"/>
  </si>
  <si>
    <t>1：週1日</t>
    <rPh sb="2" eb="3">
      <t>シュウ</t>
    </rPh>
    <rPh sb="4" eb="5">
      <t>ニチ</t>
    </rPh>
    <phoneticPr fontId="2"/>
  </si>
  <si>
    <t>2：週2日</t>
    <rPh sb="2" eb="3">
      <t>シュウ</t>
    </rPh>
    <rPh sb="4" eb="5">
      <t>ニチ</t>
    </rPh>
    <phoneticPr fontId="2"/>
  </si>
  <si>
    <t>電力会社が違う場合は同じ都道府県でも別の選択肢。この場合には小数点以下の数値がある。</t>
    <rPh sb="0" eb="2">
      <t>デンリョク</t>
    </rPh>
    <rPh sb="2" eb="4">
      <t>ガイシャ</t>
    </rPh>
    <rPh sb="5" eb="6">
      <t>チガ</t>
    </rPh>
    <rPh sb="7" eb="9">
      <t>バアイ</t>
    </rPh>
    <rPh sb="10" eb="11">
      <t>オナ</t>
    </rPh>
    <rPh sb="12" eb="16">
      <t>トドウフケン</t>
    </rPh>
    <rPh sb="18" eb="19">
      <t>ベツ</t>
    </rPh>
    <rPh sb="20" eb="23">
      <t>センタクシ</t>
    </rPh>
    <rPh sb="26" eb="28">
      <t>バアイ</t>
    </rPh>
    <rPh sb="30" eb="33">
      <t>ショウスウテン</t>
    </rPh>
    <rPh sb="33" eb="35">
      <t>イカ</t>
    </rPh>
    <rPh sb="36" eb="38">
      <t>スウチ</t>
    </rPh>
    <phoneticPr fontId="2"/>
  </si>
  <si>
    <t>taimen</t>
    <phoneticPr fontId="2"/>
  </si>
  <si>
    <t>boolean</t>
    <phoneticPr fontId="2"/>
  </si>
  <si>
    <t>False：郵送希望</t>
    <rPh sb="6" eb="8">
      <t>ユウソウ</t>
    </rPh>
    <rPh sb="8" eb="10">
      <t>キボウ</t>
    </rPh>
    <phoneticPr fontId="2"/>
  </si>
  <si>
    <t>Ture:Web記入申込み</t>
    <rPh sb="8" eb="10">
      <t>キニュウ</t>
    </rPh>
    <rPh sb="10" eb="12">
      <t>モウシコ</t>
    </rPh>
    <phoneticPr fontId="2"/>
  </si>
  <si>
    <t>対面診断のアンケートを記入しますか</t>
    <rPh sb="0" eb="2">
      <t>タイメン</t>
    </rPh>
    <rPh sb="2" eb="4">
      <t>シンダン</t>
    </rPh>
    <rPh sb="11" eb="13">
      <t>キニュウ</t>
    </rPh>
    <phoneticPr fontId="2"/>
  </si>
  <si>
    <t>web版で対面申込みアンケート直接記入者はtrue。郵送希望はfalse</t>
    <rPh sb="3" eb="4">
      <t>バン</t>
    </rPh>
    <rPh sb="19" eb="20">
      <t>シャ</t>
    </rPh>
    <rPh sb="26" eb="28">
      <t>ユウソウ</t>
    </rPh>
    <rPh sb="28" eb="30">
      <t>キボウ</t>
    </rPh>
    <phoneticPr fontId="2"/>
  </si>
  <si>
    <t>familyYear</t>
  </si>
  <si>
    <t>familyTel2</t>
  </si>
  <si>
    <t>年齢</t>
    <rPh sb="0" eb="2">
      <t>ネンレイ</t>
    </rPh>
    <phoneticPr fontId="2"/>
  </si>
  <si>
    <t>電話番号（連絡先）</t>
    <rPh sb="0" eb="2">
      <t>デンワ</t>
    </rPh>
    <rPh sb="2" eb="4">
      <t>バンゴウ</t>
    </rPh>
    <rPh sb="5" eb="8">
      <t>レンラクサキ</t>
    </rPh>
    <phoneticPr fontId="2"/>
  </si>
  <si>
    <t>familyEmail</t>
  </si>
  <si>
    <t>familyPlace</t>
  </si>
  <si>
    <t>診断希望場所</t>
  </si>
  <si>
    <t>1:エコプラザ、2：地域、3：自宅</t>
  </si>
  <si>
    <t>e-mail</t>
    <phoneticPr fontId="2"/>
  </si>
  <si>
    <t>兵庫県設定（Web版のみ）</t>
    <rPh sb="0" eb="3">
      <t>ヒョウゴケン</t>
    </rPh>
    <rPh sb="3" eb="5">
      <t>セッテイ</t>
    </rPh>
    <rPh sb="9" eb="10">
      <t>バン</t>
    </rPh>
    <phoneticPr fontId="2"/>
  </si>
  <si>
    <t>ラジオボタン</t>
    <phoneticPr fontId="2"/>
  </si>
  <si>
    <t>エコプラザ</t>
    <phoneticPr fontId="2"/>
  </si>
  <si>
    <t>自宅</t>
    <rPh sb="0" eb="2">
      <t>ジタク</t>
    </rPh>
    <phoneticPr fontId="2"/>
  </si>
  <si>
    <t>地域</t>
    <rPh sb="0" eb="2">
      <t>チイキ</t>
    </rPh>
    <phoneticPr fontId="2"/>
  </si>
  <si>
    <t>申込者の年齢</t>
    <rPh sb="0" eb="3">
      <t>モウシコミシャ</t>
    </rPh>
    <rPh sb="4" eb="6">
      <t>ネンレイ</t>
    </rPh>
    <phoneticPr fontId="2"/>
  </si>
  <si>
    <t>↓選択</t>
    <rPh sb="1" eb="3">
      <t>センタク</t>
    </rPh>
    <phoneticPr fontId="2"/>
  </si>
  <si>
    <t>夏の1ヶ月の灯油消費（円・L）</t>
    <rPh sb="0" eb="1">
      <t>ナツ</t>
    </rPh>
    <rPh sb="4" eb="5">
      <t>ゲツ</t>
    </rPh>
    <rPh sb="8" eb="10">
      <t>ショウヒ</t>
    </rPh>
    <rPh sb="11" eb="12">
      <t>エン</t>
    </rPh>
    <phoneticPr fontId="2"/>
  </si>
  <si>
    <t>1-400</t>
    <phoneticPr fontId="2"/>
  </si>
  <si>
    <t>ret = data.disp.dataAverage();</t>
    <phoneticPr fontId="2"/>
  </si>
  <si>
    <t>ret = data.disp.dataItemize();</t>
    <phoneticPr fontId="2"/>
  </si>
  <si>
    <t>消費量オブジェクトの配列</t>
    <rPh sb="0" eb="3">
      <t>ショウヒリョウ</t>
    </rPh>
    <rPh sb="10" eb="12">
      <t>ハイレツ</t>
    </rPh>
    <phoneticPr fontId="2"/>
  </si>
  <si>
    <t>_global.data = new Sindan();</t>
    <phoneticPr fontId="2"/>
  </si>
  <si>
    <t>_global.data.setSenario();</t>
    <phoneticPr fontId="2"/>
  </si>
  <si>
    <t>シナリオ設定　★追加</t>
    <rPh sb="4" eb="6">
      <t>セッテイ</t>
    </rPh>
    <rPh sb="8" eb="10">
      <t>ツイカ</t>
    </rPh>
    <phoneticPr fontId="2"/>
  </si>
  <si>
    <t>2：時々している</t>
    <rPh sb="2" eb="4">
      <t>トキドキ</t>
    </rPh>
    <phoneticPr fontId="2"/>
  </si>
  <si>
    <t>3：していない</t>
    <phoneticPr fontId="2"/>
  </si>
  <si>
    <t>窓はペアガラスですか</t>
    <rPh sb="0" eb="1">
      <t>マド</t>
    </rPh>
    <phoneticPr fontId="2"/>
  </si>
  <si>
    <t>In81001</t>
    <phoneticPr fontId="2"/>
  </si>
  <si>
    <t>In81002</t>
  </si>
  <si>
    <t>In81003</t>
  </si>
  <si>
    <t>In81101</t>
    <phoneticPr fontId="2"/>
  </si>
  <si>
    <t>どの程度行きますか</t>
    <rPh sb="2" eb="4">
      <t>テイド</t>
    </rPh>
    <rPh sb="4" eb="5">
      <t>イ</t>
    </rPh>
    <phoneticPr fontId="2"/>
  </si>
  <si>
    <t>In81102</t>
  </si>
  <si>
    <t>In81103</t>
  </si>
  <si>
    <t>1：とてもいい（18km/L以上）</t>
    <rPh sb="14" eb="16">
      <t>イジョウ</t>
    </rPh>
    <phoneticPr fontId="2"/>
  </si>
  <si>
    <t>2：いい（13～17km/L）</t>
    <phoneticPr fontId="2"/>
  </si>
  <si>
    <t>3：ふつう（10～12km/L)</t>
    <phoneticPr fontId="2"/>
  </si>
  <si>
    <t>4：少し悪い（7～9km/L)</t>
    <rPh sb="2" eb="3">
      <t>スコ</t>
    </rPh>
    <rPh sb="4" eb="5">
      <t>ワル</t>
    </rPh>
    <phoneticPr fontId="2"/>
  </si>
  <si>
    <t>5：悪い（6km/L以下）</t>
    <rPh sb="2" eb="3">
      <t>ワル</t>
    </rPh>
    <rPh sb="10" eb="12">
      <t>イカ</t>
    </rPh>
    <phoneticPr fontId="2"/>
  </si>
  <si>
    <t>6：わからない</t>
    <phoneticPr fontId="2"/>
  </si>
  <si>
    <t>In812</t>
    <phoneticPr fontId="2"/>
  </si>
  <si>
    <t>都市ガス</t>
    <rPh sb="0" eb="2">
      <t>トシ</t>
    </rPh>
    <phoneticPr fontId="2"/>
  </si>
  <si>
    <t>LPガス</t>
    <phoneticPr fontId="2"/>
  </si>
  <si>
    <t>ガス</t>
    <phoneticPr fontId="2"/>
  </si>
  <si>
    <t>電気</t>
    <rPh sb="0" eb="2">
      <t>デンキ</t>
    </rPh>
    <phoneticPr fontId="2"/>
  </si>
  <si>
    <t>灯油</t>
    <rPh sb="0" eb="2">
      <t>トウユ</t>
    </rPh>
    <phoneticPr fontId="2"/>
  </si>
  <si>
    <t>薪</t>
    <rPh sb="0" eb="1">
      <t>マキ</t>
    </rPh>
    <phoneticPr fontId="2"/>
  </si>
  <si>
    <t>地域熱</t>
    <rPh sb="0" eb="2">
      <t>チイキ</t>
    </rPh>
    <rPh sb="2" eb="3">
      <t>ネツ</t>
    </rPh>
    <phoneticPr fontId="2"/>
  </si>
  <si>
    <t>ない</t>
    <phoneticPr fontId="2"/>
  </si>
  <si>
    <t>冷蔵庫を壁から離す</t>
    <rPh sb="0" eb="3">
      <t>レイゾウコ</t>
    </rPh>
    <rPh sb="4" eb="5">
      <t>カベ</t>
    </rPh>
    <rPh sb="7" eb="8">
      <t>ハナ</t>
    </rPh>
    <phoneticPr fontId="2"/>
  </si>
  <si>
    <t>冷蔵庫</t>
    <rPh sb="0" eb="3">
      <t>レイゾウコ</t>
    </rPh>
    <phoneticPr fontId="2"/>
  </si>
  <si>
    <t>照明</t>
    <rPh sb="0" eb="2">
      <t>ショウメイ</t>
    </rPh>
    <phoneticPr fontId="2"/>
  </si>
  <si>
    <t>給湯</t>
    <rPh sb="0" eb="2">
      <t>キュウトウ</t>
    </rPh>
    <phoneticPr fontId="2"/>
  </si>
  <si>
    <t>洗濯・衣類乾燥</t>
    <rPh sb="0" eb="2">
      <t>センタク</t>
    </rPh>
    <rPh sb="3" eb="5">
      <t>イルイ</t>
    </rPh>
    <rPh sb="5" eb="7">
      <t>カンソウ</t>
    </rPh>
    <phoneticPr fontId="2"/>
  </si>
  <si>
    <t>換気</t>
    <rPh sb="0" eb="2">
      <t>カンキ</t>
    </rPh>
    <phoneticPr fontId="2"/>
  </si>
  <si>
    <t>テレビ</t>
    <phoneticPr fontId="2"/>
  </si>
  <si>
    <t>冷暖房</t>
    <rPh sb="0" eb="3">
      <t>レイダンボウ</t>
    </rPh>
    <phoneticPr fontId="2"/>
  </si>
  <si>
    <t>太陽光発電</t>
    <rPh sb="0" eb="3">
      <t>タイヨウコウ</t>
    </rPh>
    <rPh sb="3" eb="5">
      <t>ハツデン</t>
    </rPh>
    <phoneticPr fontId="2"/>
  </si>
  <si>
    <t>自家用車</t>
    <rPh sb="0" eb="4">
      <t>ジカヨウシャ</t>
    </rPh>
    <phoneticPr fontId="2"/>
  </si>
  <si>
    <t>基準-80％</t>
    <rPh sb="0" eb="2">
      <t>キジュン</t>
    </rPh>
    <phoneticPr fontId="2"/>
  </si>
  <si>
    <t>基準CO2</t>
    <rPh sb="0" eb="2">
      <t>キジュン</t>
    </rPh>
    <phoneticPr fontId="2"/>
  </si>
  <si>
    <t>ret[10]</t>
    <phoneticPr fontId="2"/>
  </si>
  <si>
    <t>投資額（円/年）（String)</t>
    <rPh sb="0" eb="3">
      <t>トウシガク</t>
    </rPh>
    <rPh sb="4" eb="5">
      <t>エン</t>
    </rPh>
    <rPh sb="6" eb="7">
      <t>ネン</t>
    </rPh>
    <phoneticPr fontId="2"/>
  </si>
  <si>
    <t>CO2削減量</t>
    <rPh sb="3" eb="6">
      <t>サクゲンリョウ</t>
    </rPh>
    <phoneticPr fontId="2"/>
  </si>
  <si>
    <t>CO2基準値</t>
    <rPh sb="3" eb="5">
      <t>キジュン</t>
    </rPh>
    <rPh sb="5" eb="6">
      <t>アタイ</t>
    </rPh>
    <phoneticPr fontId="2"/>
  </si>
  <si>
    <t>In906</t>
    <phoneticPr fontId="2"/>
  </si>
  <si>
    <t>太陽熱温水器を設置していますか</t>
    <phoneticPr fontId="2"/>
  </si>
  <si>
    <t>太陽熱温水器を利用していますか</t>
    <rPh sb="7" eb="9">
      <t>リヨウ</t>
    </rPh>
    <phoneticPr fontId="2"/>
  </si>
  <si>
    <t>節水シャワーヘッドを使っていますか</t>
    <rPh sb="0" eb="2">
      <t>セッスイ</t>
    </rPh>
    <rPh sb="10" eb="11">
      <t>ツカ</t>
    </rPh>
    <phoneticPr fontId="2"/>
  </si>
  <si>
    <t>断熱式の浴槽ですか</t>
    <rPh sb="0" eb="2">
      <t>ダンネツ</t>
    </rPh>
    <rPh sb="2" eb="3">
      <t>シキ</t>
    </rPh>
    <rPh sb="4" eb="6">
      <t>ヨクソウ</t>
    </rPh>
    <phoneticPr fontId="2"/>
  </si>
  <si>
    <t>食器洗い機を使っていますか</t>
    <phoneticPr fontId="2"/>
  </si>
  <si>
    <t>In10801</t>
    <phoneticPr fontId="2"/>
  </si>
  <si>
    <t>夏場食器洗いでお湯を使いますか</t>
    <rPh sb="0" eb="2">
      <t>ナツバ</t>
    </rPh>
    <phoneticPr fontId="2"/>
  </si>
  <si>
    <t>In109</t>
    <phoneticPr fontId="2"/>
  </si>
  <si>
    <t>風呂とは別に台所に温水器がありますか</t>
    <rPh sb="0" eb="2">
      <t>フロ</t>
    </rPh>
    <rPh sb="4" eb="5">
      <t>ベツ</t>
    </rPh>
    <rPh sb="6" eb="8">
      <t>ダイドコロ</t>
    </rPh>
    <rPh sb="9" eb="12">
      <t>オンスイキ</t>
    </rPh>
    <phoneticPr fontId="2"/>
  </si>
  <si>
    <t>In110</t>
    <phoneticPr fontId="2"/>
  </si>
  <si>
    <t>1日に何分くらい食器洗いでお湯を使いますか</t>
    <rPh sb="1" eb="2">
      <t>ニチ</t>
    </rPh>
    <rPh sb="3" eb="4">
      <t>ナン</t>
    </rPh>
    <rPh sb="4" eb="5">
      <t>フン</t>
    </rPh>
    <rPh sb="8" eb="10">
      <t>ショッキ</t>
    </rPh>
    <rPh sb="10" eb="11">
      <t>アラ</t>
    </rPh>
    <rPh sb="14" eb="15">
      <t>ユ</t>
    </rPh>
    <rPh sb="16" eb="17">
      <t>ツカ</t>
    </rPh>
    <phoneticPr fontId="2"/>
  </si>
  <si>
    <t>分/日</t>
    <rPh sb="0" eb="1">
      <t>フン</t>
    </rPh>
    <rPh sb="2" eb="3">
      <t>ニチ</t>
    </rPh>
    <phoneticPr fontId="2"/>
  </si>
  <si>
    <t>In112</t>
    <phoneticPr fontId="2"/>
  </si>
  <si>
    <t>In909</t>
    <phoneticPr fontId="2"/>
  </si>
  <si>
    <t>1：毎日</t>
    <rPh sb="2" eb="4">
      <t>マイニチ</t>
    </rPh>
    <phoneticPr fontId="2"/>
  </si>
  <si>
    <t>2：2日に1回</t>
    <rPh sb="3" eb="4">
      <t>ニチ</t>
    </rPh>
    <rPh sb="6" eb="7">
      <t>カイ</t>
    </rPh>
    <phoneticPr fontId="2"/>
  </si>
  <si>
    <t>3：週1～2回</t>
    <rPh sb="2" eb="3">
      <t>シュウ</t>
    </rPh>
    <rPh sb="6" eb="7">
      <t>カイ</t>
    </rPh>
    <phoneticPr fontId="2"/>
  </si>
  <si>
    <t>4：月1～3回</t>
    <rPh sb="2" eb="3">
      <t>ツキ</t>
    </rPh>
    <rPh sb="6" eb="7">
      <t>カイ</t>
    </rPh>
    <phoneticPr fontId="2"/>
  </si>
  <si>
    <t>In30402</t>
    <phoneticPr fontId="2"/>
  </si>
  <si>
    <t>In31101</t>
    <phoneticPr fontId="2"/>
  </si>
  <si>
    <t>In31102</t>
    <phoneticPr fontId="2"/>
  </si>
  <si>
    <t>測定法</t>
    <rPh sb="0" eb="3">
      <t>ソクテイホウ</t>
    </rPh>
    <phoneticPr fontId="2"/>
  </si>
  <si>
    <t>1:A法</t>
    <rPh sb="3" eb="4">
      <t>ホウ</t>
    </rPh>
    <phoneticPr fontId="2"/>
  </si>
  <si>
    <t>2:B法</t>
    <rPh sb="3" eb="4">
      <t>ホウ</t>
    </rPh>
    <phoneticPr fontId="2"/>
  </si>
  <si>
    <t>3:C法</t>
    <rPh sb="3" eb="4">
      <t>ホウ</t>
    </rPh>
    <phoneticPr fontId="2"/>
  </si>
  <si>
    <t>4：新JIS</t>
    <rPh sb="2" eb="3">
      <t>シン</t>
    </rPh>
    <phoneticPr fontId="2"/>
  </si>
  <si>
    <t>5：わからない</t>
    <phoneticPr fontId="2"/>
  </si>
  <si>
    <t>定格内容量</t>
    <rPh sb="0" eb="2">
      <t>テイカク</t>
    </rPh>
    <rPh sb="2" eb="5">
      <t>ナイヨウリョウ</t>
    </rPh>
    <phoneticPr fontId="2"/>
  </si>
  <si>
    <t>リットル</t>
    <phoneticPr fontId="2"/>
  </si>
  <si>
    <t>In30801</t>
    <phoneticPr fontId="2"/>
  </si>
  <si>
    <t>In30802</t>
    <phoneticPr fontId="2"/>
  </si>
  <si>
    <t>側面裏のすきまはありますか</t>
    <rPh sb="0" eb="2">
      <t>ソクメン</t>
    </rPh>
    <rPh sb="2" eb="3">
      <t>ウラ</t>
    </rPh>
    <phoneticPr fontId="2"/>
  </si>
  <si>
    <t>In30901</t>
    <phoneticPr fontId="2"/>
  </si>
  <si>
    <t>In30902</t>
    <phoneticPr fontId="2"/>
  </si>
  <si>
    <t>温度設定</t>
    <rPh sb="0" eb="2">
      <t>オンド</t>
    </rPh>
    <rPh sb="2" eb="4">
      <t>セッテイ</t>
    </rPh>
    <phoneticPr fontId="2"/>
  </si>
  <si>
    <t>2:中</t>
    <rPh sb="2" eb="3">
      <t>チュウ</t>
    </rPh>
    <phoneticPr fontId="2"/>
  </si>
  <si>
    <t>1:高</t>
    <rPh sb="2" eb="3">
      <t>タカ</t>
    </rPh>
    <phoneticPr fontId="2"/>
  </si>
  <si>
    <t>地点・施設名</t>
    <rPh sb="0" eb="2">
      <t>チテン</t>
    </rPh>
    <rPh sb="3" eb="6">
      <t>シセツメイ</t>
    </rPh>
    <phoneticPr fontId="2"/>
  </si>
  <si>
    <t>主に使う車の燃費</t>
    <rPh sb="0" eb="1">
      <t>オモ</t>
    </rPh>
    <rPh sb="2" eb="3">
      <t>ツカ</t>
    </rPh>
    <rPh sb="4" eb="5">
      <t>クルマ</t>
    </rPh>
    <rPh sb="6" eb="8">
      <t>ネンピ</t>
    </rPh>
    <phoneticPr fontId="2"/>
  </si>
  <si>
    <t>A</t>
    <phoneticPr fontId="2"/>
  </si>
  <si>
    <t>B</t>
    <phoneticPr fontId="2"/>
  </si>
  <si>
    <t>C</t>
    <phoneticPr fontId="2"/>
  </si>
  <si>
    <t>使う車の記号</t>
    <rPh sb="0" eb="1">
      <t>ツカ</t>
    </rPh>
    <rPh sb="2" eb="3">
      <t>クルマ</t>
    </rPh>
    <rPh sb="4" eb="6">
      <t>キゴウ</t>
    </rPh>
    <phoneticPr fontId="2"/>
  </si>
  <si>
    <t>代替交通の種類</t>
    <rPh sb="0" eb="2">
      <t>ダイタイ</t>
    </rPh>
    <rPh sb="2" eb="4">
      <t>コウツウ</t>
    </rPh>
    <rPh sb="5" eb="7">
      <t>シュルイ</t>
    </rPh>
    <phoneticPr fontId="2"/>
  </si>
  <si>
    <t>In81101～05</t>
    <phoneticPr fontId="2"/>
  </si>
  <si>
    <t>※アンケートと重複</t>
    <rPh sb="7" eb="9">
      <t>ジュウフク</t>
    </rPh>
    <phoneticPr fontId="2"/>
  </si>
  <si>
    <t>In81001～05</t>
    <phoneticPr fontId="2"/>
  </si>
  <si>
    <t>5:2kW（12畳）</t>
    <rPh sb="8" eb="9">
      <t>ジョウ</t>
    </rPh>
    <phoneticPr fontId="2"/>
  </si>
  <si>
    <t>※太陽光発電の「元が取れる？」画面入力</t>
    <rPh sb="1" eb="4">
      <t>タイヨウコウ</t>
    </rPh>
    <rPh sb="4" eb="6">
      <t>ハツデン</t>
    </rPh>
    <rPh sb="8" eb="9">
      <t>モト</t>
    </rPh>
    <rPh sb="10" eb="11">
      <t>ト</t>
    </rPh>
    <rPh sb="15" eb="17">
      <t>ガメン</t>
    </rPh>
    <rPh sb="17" eb="19">
      <t>ニュウリョク</t>
    </rPh>
    <phoneticPr fontId="2"/>
  </si>
  <si>
    <t>Rep_adviserName</t>
    <phoneticPr fontId="2"/>
  </si>
  <si>
    <t>Rep_personOther</t>
    <phoneticPr fontId="2"/>
  </si>
  <si>
    <t>Rep_impression</t>
    <phoneticPr fontId="2"/>
  </si>
  <si>
    <t>Rep_improve</t>
    <phoneticPr fontId="2"/>
  </si>
  <si>
    <t>Rep_numberPerson</t>
    <phoneticPr fontId="2"/>
  </si>
  <si>
    <t>Rep_person1</t>
    <phoneticPr fontId="2"/>
  </si>
  <si>
    <t>Rep_person2</t>
    <phoneticPr fontId="2"/>
  </si>
  <si>
    <t>★現在はつかわない</t>
    <rPh sb="1" eb="3">
      <t>ゲンザイ</t>
    </rPh>
    <phoneticPr fontId="2"/>
  </si>
  <si>
    <t>5:5%</t>
    <phoneticPr fontId="2"/>
  </si>
  <si>
    <t>10:10%</t>
    <phoneticPr fontId="2"/>
  </si>
  <si>
    <t>15:15%</t>
    <phoneticPr fontId="2"/>
  </si>
  <si>
    <t>20:20%</t>
    <phoneticPr fontId="2"/>
  </si>
  <si>
    <t>5-20</t>
    <phoneticPr fontId="2"/>
  </si>
  <si>
    <t>12:12回</t>
    <rPh sb="5" eb="6">
      <t>カイ</t>
    </rPh>
    <phoneticPr fontId="2"/>
  </si>
  <si>
    <t>24:24回</t>
    <rPh sb="5" eb="6">
      <t>カイ</t>
    </rPh>
    <phoneticPr fontId="2"/>
  </si>
  <si>
    <t>36:36回</t>
    <rPh sb="5" eb="6">
      <t>カイ</t>
    </rPh>
    <phoneticPr fontId="2"/>
  </si>
  <si>
    <t>48:48回</t>
    <rPh sb="5" eb="6">
      <t>カイ</t>
    </rPh>
    <phoneticPr fontId="2"/>
  </si>
  <si>
    <t>60:60回</t>
    <rPh sb="5" eb="6">
      <t>カイ</t>
    </rPh>
    <phoneticPr fontId="2"/>
  </si>
  <si>
    <t>120:120回</t>
    <rPh sb="7" eb="8">
      <t>カイ</t>
    </rPh>
    <phoneticPr fontId="2"/>
  </si>
  <si>
    <t>180:180回</t>
    <rPh sb="7" eb="8">
      <t>カイ</t>
    </rPh>
    <phoneticPr fontId="2"/>
  </si>
  <si>
    <t>12-180</t>
    <phoneticPr fontId="2"/>
  </si>
  <si>
    <t>位</t>
    <rPh sb="0" eb="1">
      <t>イ</t>
    </rPh>
    <phoneticPr fontId="2"/>
  </si>
  <si>
    <t>selectedMesString</t>
    <phoneticPr fontId="2"/>
  </si>
  <si>
    <t>選択対策</t>
    <rPh sb="0" eb="2">
      <t>センタク</t>
    </rPh>
    <rPh sb="2" eb="4">
      <t>タイサク</t>
    </rPh>
    <phoneticPr fontId="2"/>
  </si>
  <si>
    <t>-</t>
    <phoneticPr fontId="2"/>
  </si>
  <si>
    <t>自動設定　選択された対策番号を3桁ずつ文字列にして記録</t>
    <rPh sb="0" eb="2">
      <t>ジドウ</t>
    </rPh>
    <rPh sb="2" eb="4">
      <t>セッテイ</t>
    </rPh>
    <rPh sb="5" eb="7">
      <t>センタク</t>
    </rPh>
    <rPh sb="10" eb="12">
      <t>タイサク</t>
    </rPh>
    <rPh sb="12" eb="14">
      <t>バンゴウ</t>
    </rPh>
    <rPh sb="16" eb="17">
      <t>ケタ</t>
    </rPh>
    <rPh sb="19" eb="22">
      <t>モジレツ</t>
    </rPh>
    <rPh sb="25" eb="27">
      <t>キロク</t>
    </rPh>
    <phoneticPr fontId="2"/>
  </si>
  <si>
    <t>目標設定画面で設定　0:0％削減、1：25％削減、2:50％削減、3:80％削減</t>
    <rPh sb="0" eb="2">
      <t>モクヒョウ</t>
    </rPh>
    <rPh sb="2" eb="4">
      <t>セッテイ</t>
    </rPh>
    <rPh sb="4" eb="6">
      <t>ガメン</t>
    </rPh>
    <rPh sb="7" eb="9">
      <t>セッテイ</t>
    </rPh>
    <rPh sb="14" eb="16">
      <t>サクゲン</t>
    </rPh>
    <rPh sb="22" eb="24">
      <t>サクゲン</t>
    </rPh>
    <rPh sb="30" eb="32">
      <t>サクゲン</t>
    </rPh>
    <rPh sb="38" eb="40">
      <t>サクゲン</t>
    </rPh>
    <phoneticPr fontId="2"/>
  </si>
  <si>
    <t>日／週</t>
    <rPh sb="0" eb="1">
      <t>ニチ</t>
    </rPh>
    <rPh sb="2" eb="3">
      <t>シュウ</t>
    </rPh>
    <phoneticPr fontId="2"/>
  </si>
  <si>
    <t>In10101</t>
    <phoneticPr fontId="2"/>
  </si>
  <si>
    <t>In10102</t>
  </si>
  <si>
    <t>浴槽にためる日数（夏以外）</t>
    <rPh sb="6" eb="8">
      <t>ニッスウ</t>
    </rPh>
    <rPh sb="9" eb="10">
      <t>ナツ</t>
    </rPh>
    <rPh sb="10" eb="12">
      <t>イガイ</t>
    </rPh>
    <phoneticPr fontId="2"/>
  </si>
  <si>
    <t>In106</t>
    <phoneticPr fontId="2"/>
  </si>
  <si>
    <t>浴槽の大きさ</t>
    <rPh sb="0" eb="2">
      <t>ヨクソウ</t>
    </rPh>
    <rPh sb="3" eb="4">
      <t>オオ</t>
    </rPh>
    <phoneticPr fontId="2"/>
  </si>
  <si>
    <t>整数</t>
    <rPh sb="0" eb="2">
      <t>セイスウ</t>
    </rPh>
    <phoneticPr fontId="2"/>
  </si>
  <si>
    <t>familyTel</t>
    <phoneticPr fontId="2"/>
  </si>
  <si>
    <t>電話番号</t>
    <rPh sb="0" eb="2">
      <t>デンワ</t>
    </rPh>
    <rPh sb="2" eb="4">
      <t>バンゴウ</t>
    </rPh>
    <phoneticPr fontId="2"/>
  </si>
  <si>
    <t>60：60分</t>
    <rPh sb="5" eb="6">
      <t>フン</t>
    </rPh>
    <phoneticPr fontId="2"/>
  </si>
  <si>
    <t>家全体</t>
    <rPh sb="0" eb="1">
      <t>イエ</t>
    </rPh>
    <rPh sb="1" eb="3">
      <t>ゼンタイ</t>
    </rPh>
    <phoneticPr fontId="2"/>
  </si>
  <si>
    <t>半分くらい</t>
    <rPh sb="0" eb="2">
      <t>ハンブン</t>
    </rPh>
    <phoneticPr fontId="2"/>
  </si>
  <si>
    <t>一部の部屋</t>
    <rPh sb="0" eb="2">
      <t>イチブ</t>
    </rPh>
    <rPh sb="3" eb="5">
      <t>ヘヤ</t>
    </rPh>
    <phoneticPr fontId="2"/>
  </si>
  <si>
    <t>1部屋のみ</t>
    <rPh sb="1" eb="3">
      <t>ヘヤ</t>
    </rPh>
    <phoneticPr fontId="2"/>
  </si>
  <si>
    <t>部屋暖房をしない</t>
    <rPh sb="0" eb="2">
      <t>ヘヤ</t>
    </rPh>
    <rPh sb="2" eb="4">
      <t>ダンボウ</t>
    </rPh>
    <phoneticPr fontId="2"/>
  </si>
  <si>
    <t>1：1ヶ月</t>
    <rPh sb="4" eb="5">
      <t>ゲツ</t>
    </rPh>
    <phoneticPr fontId="2"/>
  </si>
  <si>
    <t>2：2ヶ月</t>
    <rPh sb="4" eb="5">
      <t>ゲツ</t>
    </rPh>
    <phoneticPr fontId="2"/>
  </si>
  <si>
    <t>3：3ヶ月</t>
    <rPh sb="4" eb="5">
      <t>ゲツ</t>
    </rPh>
    <phoneticPr fontId="2"/>
  </si>
  <si>
    <t>4：4ヶ月</t>
    <rPh sb="4" eb="5">
      <t>ゲツ</t>
    </rPh>
    <phoneticPr fontId="2"/>
  </si>
  <si>
    <t>6：6ヶ月</t>
    <rPh sb="4" eb="5">
      <t>ゲツ</t>
    </rPh>
    <phoneticPr fontId="2"/>
  </si>
  <si>
    <t>8：8ヶ月</t>
    <rPh sb="4" eb="5">
      <t>ゲツ</t>
    </rPh>
    <phoneticPr fontId="2"/>
  </si>
  <si>
    <t>1：1時間</t>
    <rPh sb="3" eb="5">
      <t>ジカン</t>
    </rPh>
    <phoneticPr fontId="2"/>
  </si>
  <si>
    <t>2：2時間</t>
    <rPh sb="3" eb="5">
      <t>ジカン</t>
    </rPh>
    <phoneticPr fontId="2"/>
  </si>
  <si>
    <t>3：3時間</t>
    <rPh sb="3" eb="5">
      <t>ジカン</t>
    </rPh>
    <phoneticPr fontId="2"/>
  </si>
  <si>
    <t>4：4時間</t>
    <rPh sb="3" eb="5">
      <t>ジカン</t>
    </rPh>
    <phoneticPr fontId="2"/>
  </si>
  <si>
    <t>6：6時間</t>
    <rPh sb="3" eb="5">
      <t>ジカン</t>
    </rPh>
    <phoneticPr fontId="2"/>
  </si>
  <si>
    <t>8：8時間</t>
    <rPh sb="3" eb="5">
      <t>ジカン</t>
    </rPh>
    <phoneticPr fontId="2"/>
  </si>
  <si>
    <t>12：12時間</t>
    <rPh sb="5" eb="7">
      <t>ジカン</t>
    </rPh>
    <phoneticPr fontId="2"/>
  </si>
  <si>
    <t>16：16時間</t>
    <rPh sb="5" eb="7">
      <t>ジカン</t>
    </rPh>
    <phoneticPr fontId="2"/>
  </si>
  <si>
    <t>24：24時間</t>
    <rPh sb="5" eb="7">
      <t>ジカン</t>
    </rPh>
    <phoneticPr fontId="2"/>
  </si>
  <si>
    <t>12:12時間程度</t>
    <rPh sb="5" eb="7">
      <t>ジカン</t>
    </rPh>
    <rPh sb="7" eb="9">
      <t>テイド</t>
    </rPh>
    <phoneticPr fontId="2"/>
  </si>
  <si>
    <t>2:通常のもの</t>
    <rPh sb="2" eb="4">
      <t>ツウジョウ</t>
    </rPh>
    <phoneticPr fontId="2"/>
  </si>
  <si>
    <t>3:わからない</t>
    <phoneticPr fontId="2"/>
  </si>
  <si>
    <t>1：通年している</t>
    <rPh sb="2" eb="4">
      <t>ツウネン</t>
    </rPh>
    <phoneticPr fontId="2"/>
  </si>
  <si>
    <t>2：夏以外している</t>
    <rPh sb="2" eb="3">
      <t>ナツ</t>
    </rPh>
    <rPh sb="3" eb="5">
      <t>イガイ</t>
    </rPh>
    <phoneticPr fontId="2"/>
  </si>
  <si>
    <t>3：冬のみしている</t>
    <rPh sb="2" eb="3">
      <t>フユ</t>
    </rPh>
    <phoneticPr fontId="2"/>
  </si>
  <si>
    <t>4していない</t>
    <phoneticPr fontId="2"/>
  </si>
  <si>
    <t>1：高め</t>
    <rPh sb="2" eb="3">
      <t>タカ</t>
    </rPh>
    <phoneticPr fontId="2"/>
  </si>
  <si>
    <t>2：ふつう</t>
    <phoneticPr fontId="2"/>
  </si>
  <si>
    <t>3：低め</t>
    <rPh sb="2" eb="3">
      <t>ヒク</t>
    </rPh>
    <phoneticPr fontId="2"/>
  </si>
  <si>
    <t>4：わからない</t>
    <phoneticPr fontId="2"/>
  </si>
  <si>
    <t>In310</t>
    <phoneticPr fontId="2"/>
  </si>
  <si>
    <t>In311</t>
    <phoneticPr fontId="2"/>
  </si>
  <si>
    <t>In313</t>
    <phoneticPr fontId="2"/>
  </si>
  <si>
    <t>In702</t>
    <phoneticPr fontId="2"/>
  </si>
  <si>
    <t>フィルター掃除</t>
    <phoneticPr fontId="2"/>
  </si>
  <si>
    <t>暖房1時間短縮</t>
    <phoneticPr fontId="2"/>
  </si>
  <si>
    <t>こたつ・ホットカーペット</t>
    <phoneticPr fontId="2"/>
  </si>
  <si>
    <t>家族だんらん</t>
    <phoneticPr fontId="2"/>
  </si>
  <si>
    <t>mHTbiomass</t>
    <phoneticPr fontId="2"/>
  </si>
  <si>
    <t>薪・ペレットストーブ</t>
    <phoneticPr fontId="2"/>
  </si>
  <si>
    <t>未使用部屋の暖房温度</t>
    <phoneticPr fontId="2"/>
  </si>
  <si>
    <t>冷ぞう庫を買いかえる</t>
    <phoneticPr fontId="2"/>
  </si>
  <si>
    <t>冷蔵庫停止</t>
    <phoneticPr fontId="2"/>
  </si>
  <si>
    <t>冷ぞう庫を止める</t>
    <phoneticPr fontId="2"/>
  </si>
  <si>
    <t>冷蔵庫位置</t>
    <phoneticPr fontId="2"/>
  </si>
  <si>
    <t>冷蔵温度</t>
    <phoneticPr fontId="2"/>
  </si>
  <si>
    <t>センサー照明</t>
    <phoneticPr fontId="2"/>
  </si>
  <si>
    <t>照明短縮</t>
    <phoneticPr fontId="2"/>
  </si>
  <si>
    <t>LED電球</t>
    <phoneticPr fontId="2"/>
  </si>
  <si>
    <t>ラジオ</t>
    <phoneticPr fontId="2"/>
  </si>
  <si>
    <t>テレビでなくラジオをつかう</t>
    <phoneticPr fontId="2"/>
  </si>
  <si>
    <t>テレビ短縮</t>
    <phoneticPr fontId="2"/>
  </si>
  <si>
    <t>テレビを1時間みじかくする</t>
    <phoneticPr fontId="2"/>
  </si>
  <si>
    <t>テレビ明るさ調節</t>
    <phoneticPr fontId="2"/>
  </si>
  <si>
    <t>テレビの明るさをちょうせつする</t>
    <phoneticPr fontId="2"/>
  </si>
  <si>
    <t>エコキュート</t>
    <phoneticPr fontId="2"/>
  </si>
  <si>
    <t>自動保温を続けるのでなく、次の人が入る直前に沸かし直す</t>
    <rPh sb="0" eb="2">
      <t>ジドウ</t>
    </rPh>
    <rPh sb="2" eb="4">
      <t>ホオン</t>
    </rPh>
    <rPh sb="5" eb="6">
      <t>ツヅ</t>
    </rPh>
    <rPh sb="13" eb="14">
      <t>ツギ</t>
    </rPh>
    <rPh sb="15" eb="16">
      <t>ヒト</t>
    </rPh>
    <rPh sb="17" eb="18">
      <t>ハイ</t>
    </rPh>
    <rPh sb="19" eb="21">
      <t>チョクゼン</t>
    </rPh>
    <rPh sb="22" eb="23">
      <t>ワ</t>
    </rPh>
    <rPh sb="25" eb="26">
      <t>ナオ</t>
    </rPh>
    <phoneticPr fontId="2"/>
  </si>
  <si>
    <t>自動保温をしない</t>
    <phoneticPr fontId="2"/>
  </si>
  <si>
    <t>断熱型の浴槽にリフォームする</t>
    <rPh sb="0" eb="2">
      <t>ダンネツ</t>
    </rPh>
    <rPh sb="2" eb="3">
      <t>カタ</t>
    </rPh>
    <rPh sb="4" eb="6">
      <t>ヨクソウ</t>
    </rPh>
    <phoneticPr fontId="2"/>
  </si>
  <si>
    <t>断熱浴槽</t>
  </si>
  <si>
    <t>計算クラスと、量クラスを区分する</t>
    <rPh sb="0" eb="2">
      <t>ケイサン</t>
    </rPh>
    <rPh sb="7" eb="8">
      <t>リョウ</t>
    </rPh>
    <rPh sb="12" eb="14">
      <t>クブン</t>
    </rPh>
    <phoneticPr fontId="2"/>
  </si>
  <si>
    <t>例：テレビの買いかえ計算クラス　－　消費量クラス（インスタンスはテレビ買い替えn台目）</t>
    <rPh sb="0" eb="1">
      <t>レイ</t>
    </rPh>
    <rPh sb="6" eb="7">
      <t>カ</t>
    </rPh>
    <rPh sb="10" eb="12">
      <t>ケイサン</t>
    </rPh>
    <rPh sb="18" eb="21">
      <t>ショウヒリョウ</t>
    </rPh>
    <rPh sb="35" eb="36">
      <t>カ</t>
    </rPh>
    <rPh sb="37" eb="38">
      <t>カ</t>
    </rPh>
    <rPh sb="40" eb="42">
      <t>ダイメ</t>
    </rPh>
    <phoneticPr fontId="2"/>
  </si>
  <si>
    <t>設定値は計算クラスに設定</t>
    <rPh sb="0" eb="2">
      <t>セッテイ</t>
    </rPh>
    <rPh sb="2" eb="3">
      <t>アタイ</t>
    </rPh>
    <rPh sb="4" eb="6">
      <t>ケイサン</t>
    </rPh>
    <rPh sb="10" eb="12">
      <t>セッテイ</t>
    </rPh>
    <phoneticPr fontId="2"/>
  </si>
  <si>
    <t>例：テレビの価格、テレビの性能等</t>
    <rPh sb="0" eb="1">
      <t>レイ</t>
    </rPh>
    <rPh sb="6" eb="8">
      <t>カカク</t>
    </rPh>
    <rPh sb="13" eb="15">
      <t>セイノウ</t>
    </rPh>
    <rPh sb="15" eb="16">
      <t>トウ</t>
    </rPh>
    <phoneticPr fontId="2"/>
  </si>
  <si>
    <t>対策計算では、なるべく「削減率」を通じて削減計算をする</t>
    <rPh sb="0" eb="2">
      <t>タイサク</t>
    </rPh>
    <rPh sb="2" eb="4">
      <t>ケイサン</t>
    </rPh>
    <rPh sb="12" eb="15">
      <t>サクゲンリツ</t>
    </rPh>
    <rPh sb="17" eb="18">
      <t>ツウ</t>
    </rPh>
    <rPh sb="20" eb="22">
      <t>サクゲン</t>
    </rPh>
    <rPh sb="22" eb="24">
      <t>ケイサン</t>
    </rPh>
    <phoneticPr fontId="2"/>
  </si>
  <si>
    <t>関数があればそれを選ぶ</t>
    <rPh sb="0" eb="2">
      <t>カンスウ</t>
    </rPh>
    <rPh sb="9" eb="10">
      <t>エラ</t>
    </rPh>
    <phoneticPr fontId="2"/>
  </si>
  <si>
    <t>削減率の配列があればそれを選ぶ（Consで計算）</t>
    <rPh sb="0" eb="3">
      <t>サクゲンリツ</t>
    </rPh>
    <rPh sb="4" eb="6">
      <t>ハイレツ</t>
    </rPh>
    <rPh sb="13" eb="14">
      <t>エラ</t>
    </rPh>
    <rPh sb="21" eb="23">
      <t>ケイサン</t>
    </rPh>
    <phoneticPr fontId="2"/>
  </si>
  <si>
    <t>設定値があればそれを選ぶ（ConsStrategy固定値）</t>
    <rPh sb="0" eb="2">
      <t>セッテイ</t>
    </rPh>
    <rPh sb="2" eb="3">
      <t>アタイ</t>
    </rPh>
    <rPh sb="10" eb="11">
      <t>エラ</t>
    </rPh>
    <rPh sb="25" eb="27">
      <t>コテイ</t>
    </rPh>
    <rPh sb="27" eb="28">
      <t>アタイ</t>
    </rPh>
    <phoneticPr fontId="2"/>
  </si>
  <si>
    <t>In100</t>
    <phoneticPr fontId="2"/>
  </si>
  <si>
    <t>ex.</t>
    <phoneticPr fontId="2"/>
  </si>
  <si>
    <t>mLIExchange</t>
    <phoneticPr fontId="2"/>
  </si>
  <si>
    <t>分野コード</t>
    <rPh sb="0" eb="2">
      <t>ブンヤ</t>
    </rPh>
    <phoneticPr fontId="2"/>
  </si>
  <si>
    <t>給湯・水道</t>
    <rPh sb="0" eb="2">
      <t>キュウトウ</t>
    </rPh>
    <rPh sb="3" eb="5">
      <t>スイドウ</t>
    </rPh>
    <phoneticPr fontId="2"/>
  </si>
  <si>
    <t>待機電力・その他</t>
    <rPh sb="0" eb="2">
      <t>タイキ</t>
    </rPh>
    <rPh sb="2" eb="4">
      <t>デンリョク</t>
    </rPh>
    <rPh sb="7" eb="8">
      <t>タ</t>
    </rPh>
    <phoneticPr fontId="2"/>
  </si>
  <si>
    <t>太陽光・契約</t>
    <rPh sb="0" eb="3">
      <t>タイヨウコウ</t>
    </rPh>
    <rPh sb="4" eb="6">
      <t>ケイヤク</t>
    </rPh>
    <phoneticPr fontId="2"/>
  </si>
  <si>
    <t>洗濯・乾燥</t>
    <rPh sb="0" eb="2">
      <t>センタク</t>
    </rPh>
    <rPh sb="3" eb="5">
      <t>カンソウ</t>
    </rPh>
    <phoneticPr fontId="2"/>
  </si>
  <si>
    <t>OT</t>
    <phoneticPr fontId="2"/>
  </si>
  <si>
    <t>待機・その他</t>
    <rPh sb="0" eb="2">
      <t>タイキ</t>
    </rPh>
    <rPh sb="5" eb="6">
      <t>タ</t>
    </rPh>
    <phoneticPr fontId="2"/>
  </si>
  <si>
    <t>OT</t>
    <phoneticPr fontId="2"/>
  </si>
  <si>
    <t>色</t>
    <rPh sb="0" eb="1">
      <t>イロ</t>
    </rPh>
    <phoneticPr fontId="2"/>
  </si>
  <si>
    <t>0xa9a9a9</t>
  </si>
  <si>
    <t>0xff0000</t>
  </si>
  <si>
    <t>0x0000ff</t>
  </si>
  <si>
    <t>0xffb700</t>
  </si>
  <si>
    <t>0x80ff80</t>
  </si>
  <si>
    <t>0x00ffff</t>
  </si>
  <si>
    <t>0xffff00</t>
  </si>
  <si>
    <t>0x00ff00</t>
  </si>
  <si>
    <t>0xee82ee</t>
  </si>
  <si>
    <t>0xd2691e</t>
  </si>
  <si>
    <t>0xffe4b5</t>
  </si>
  <si>
    <t>洗濯</t>
    <rPh sb="0" eb="2">
      <t>センタク</t>
    </rPh>
    <phoneticPr fontId="2"/>
  </si>
  <si>
    <t>乾燥</t>
    <phoneticPr fontId="2"/>
  </si>
  <si>
    <t>暖房が、各部屋の合計にならない場合には、部屋を1つ追加して「その他差分」を設定しておく。</t>
    <rPh sb="0" eb="2">
      <t>ダンボウ</t>
    </rPh>
    <rPh sb="4" eb="7">
      <t>カクヘヤ</t>
    </rPh>
    <rPh sb="8" eb="10">
      <t>ゴウケイ</t>
    </rPh>
    <rPh sb="15" eb="17">
      <t>バアイ</t>
    </rPh>
    <rPh sb="20" eb="22">
      <t>ヘヤ</t>
    </rPh>
    <rPh sb="25" eb="27">
      <t>ツイカ</t>
    </rPh>
    <rPh sb="32" eb="33">
      <t>タ</t>
    </rPh>
    <rPh sb="33" eb="35">
      <t>サブン</t>
    </rPh>
    <rPh sb="37" eb="39">
      <t>セッテイ</t>
    </rPh>
    <phoneticPr fontId="2"/>
  </si>
  <si>
    <t>各機器まで落とすことができるかどうか</t>
    <rPh sb="0" eb="1">
      <t>カク</t>
    </rPh>
    <rPh sb="1" eb="3">
      <t>キキ</t>
    </rPh>
    <rPh sb="5" eb="6">
      <t>オ</t>
    </rPh>
    <phoneticPr fontId="2"/>
  </si>
  <si>
    <t>簡素レベル</t>
    <rPh sb="0" eb="2">
      <t>カンソ</t>
    </rPh>
    <phoneticPr fontId="2"/>
  </si>
  <si>
    <t xml:space="preserve"> </t>
    <phoneticPr fontId="2"/>
  </si>
  <si>
    <t>calcCO2</t>
    <phoneticPr fontId="2"/>
  </si>
  <si>
    <t>calc</t>
    <phoneticPr fontId="2"/>
  </si>
  <si>
    <t>measures</t>
    <phoneticPr fontId="2"/>
  </si>
  <si>
    <t>calcCO2Change</t>
    <phoneticPr fontId="2"/>
  </si>
  <si>
    <t>cons</t>
    <phoneticPr fontId="2"/>
  </si>
  <si>
    <t>calc</t>
    <phoneticPr fontId="2"/>
  </si>
  <si>
    <t>dispDetail</t>
    <phoneticPr fontId="2"/>
  </si>
  <si>
    <t>対策ごとに、詳細について値を得ることができる</t>
    <rPh sb="0" eb="2">
      <t>タイサク</t>
    </rPh>
    <rPh sb="6" eb="8">
      <t>ショウサイ</t>
    </rPh>
    <rPh sb="12" eb="13">
      <t>アタイ</t>
    </rPh>
    <rPh sb="14" eb="15">
      <t>エ</t>
    </rPh>
    <phoneticPr fontId="2"/>
  </si>
  <si>
    <t>消費量は確定している状態で、対策の計算を一括で行う</t>
    <rPh sb="0" eb="3">
      <t>ショウヒリョウ</t>
    </rPh>
    <rPh sb="4" eb="6">
      <t>カクテイ</t>
    </rPh>
    <rPh sb="10" eb="12">
      <t>ジョウタイ</t>
    </rPh>
    <rPh sb="14" eb="16">
      <t>タイサク</t>
    </rPh>
    <rPh sb="17" eb="19">
      <t>ケイサン</t>
    </rPh>
    <rPh sb="20" eb="22">
      <t>イッカツ</t>
    </rPh>
    <rPh sb="23" eb="24">
      <t>オコナ</t>
    </rPh>
    <phoneticPr fontId="2"/>
  </si>
  <si>
    <t>消費量と対策を一括して計算をする</t>
    <rPh sb="0" eb="3">
      <t>ショウヒリョウ</t>
    </rPh>
    <rPh sb="4" eb="6">
      <t>タイサク</t>
    </rPh>
    <rPh sb="7" eb="9">
      <t>イッカツ</t>
    </rPh>
    <rPh sb="11" eb="13">
      <t>ケイサン</t>
    </rPh>
    <phoneticPr fontId="2"/>
  </si>
  <si>
    <t>分野の追加をする（追加をして、他の入力の追加も対応する）</t>
    <rPh sb="0" eb="2">
      <t>ブンヤ</t>
    </rPh>
    <rPh sb="3" eb="5">
      <t>ツイカ</t>
    </rPh>
    <rPh sb="9" eb="11">
      <t>ツイカ</t>
    </rPh>
    <rPh sb="15" eb="16">
      <t>ホカ</t>
    </rPh>
    <rPh sb="17" eb="19">
      <t>ニュウリョク</t>
    </rPh>
    <rPh sb="20" eb="22">
      <t>ツイカ</t>
    </rPh>
    <rPh sb="23" eb="25">
      <t>タイオウ</t>
    </rPh>
    <phoneticPr fontId="2"/>
  </si>
  <si>
    <t>初期実装数 0は増加できない</t>
    <rPh sb="0" eb="2">
      <t>ショキ</t>
    </rPh>
    <rPh sb="2" eb="4">
      <t>ジッソウ</t>
    </rPh>
    <rPh sb="4" eb="5">
      <t>スウ</t>
    </rPh>
    <rPh sb="8" eb="10">
      <t>ゾウカ</t>
    </rPh>
    <phoneticPr fontId="2"/>
  </si>
  <si>
    <t>消費クラス定義</t>
    <rPh sb="0" eb="2">
      <t>ショウヒ</t>
    </rPh>
    <rPh sb="5" eb="7">
      <t>テイギ</t>
    </rPh>
    <phoneticPr fontId="2"/>
  </si>
  <si>
    <t>40000h</t>
    <phoneticPr fontId="2"/>
  </si>
  <si>
    <t>2km程度の近所の場合で、気候がいいときには、車を使わずに自転車を使ったり、歩いたりしましょう。健康のためにもなります。</t>
  </si>
  <si>
    <t>冷房の温度設定を控えめ（28℃）にする</t>
  </si>
  <si>
    <t>暖房時に、窓用の断熱シートを貼る</t>
  </si>
  <si>
    <t>PHPとActionscriptの両方に対応</t>
    <rPh sb="17" eb="19">
      <t>リョウホウ</t>
    </rPh>
    <rPh sb="20" eb="22">
      <t>タイオウ</t>
    </rPh>
    <phoneticPr fontId="2"/>
  </si>
  <si>
    <t>消費計算クラス実装AS</t>
    <rPh sb="0" eb="2">
      <t>ショウヒ</t>
    </rPh>
    <rPh sb="2" eb="4">
      <t>ケイサン</t>
    </rPh>
    <rPh sb="7" eb="9">
      <t>ジッソウ</t>
    </rPh>
    <phoneticPr fontId="2"/>
  </si>
  <si>
    <t>機器のサイズクラス</t>
  </si>
  <si>
    <t>getOldPerformance</t>
  </si>
  <si>
    <t>消費クラスで定義、詳細条件は消費クラスで定義</t>
  </si>
  <si>
    <t>getNewPerformance</t>
  </si>
  <si>
    <t>※消費クラスで機器が1つではない場合どうする？</t>
  </si>
  <si>
    <t>プログラムコード</t>
  </si>
  <si>
    <t>eqCode</t>
  </si>
  <si>
    <t>rID</t>
  </si>
  <si>
    <t>size</t>
  </si>
  <si>
    <t>oldPerform</t>
  </si>
  <si>
    <t>bestPerform</t>
  </si>
  <si>
    <t>bestPrice</t>
  </si>
  <si>
    <t>ordinalPerform</t>
  </si>
  <si>
    <t>ordinalPrice</t>
  </si>
  <si>
    <t>機器コード</t>
  </si>
  <si>
    <t>機器名</t>
  </si>
  <si>
    <t>所属消費クラス</t>
  </si>
  <si>
    <t>ランク単位</t>
  </si>
  <si>
    <t>性能単位</t>
  </si>
  <si>
    <t>ランクID</t>
  </si>
  <si>
    <t>ランク・サイズ</t>
  </si>
  <si>
    <t>過去性能</t>
  </si>
  <si>
    <t>省エネ型性能</t>
  </si>
  <si>
    <t>省エネ型価格</t>
  </si>
  <si>
    <t>標準性能</t>
  </si>
  <si>
    <t>標準価格</t>
  </si>
  <si>
    <t>TV</t>
  </si>
  <si>
    <t>テレビ</t>
  </si>
  <si>
    <t>ConsTV</t>
  </si>
  <si>
    <t>インチ</t>
  </si>
  <si>
    <t>kWh/年</t>
  </si>
  <si>
    <t>defEquipment</t>
  </si>
  <si>
    <t>defEquipmentSize</t>
  </si>
  <si>
    <t>// 0</t>
  </si>
  <si>
    <t>// 1</t>
  </si>
  <si>
    <t>// 2</t>
  </si>
  <si>
    <t>// 3</t>
  </si>
  <si>
    <t>LI_FB</t>
  </si>
  <si>
    <t>ConsLI</t>
  </si>
  <si>
    <t>型</t>
  </si>
  <si>
    <t>W</t>
  </si>
  <si>
    <t>// 4</t>
  </si>
  <si>
    <t>// 5</t>
  </si>
  <si>
    <t>LI_LED</t>
  </si>
  <si>
    <t>LED電球</t>
  </si>
  <si>
    <t>Simpleでは使用せず</t>
  </si>
  <si>
    <t>String</t>
  </si>
  <si>
    <t>Number</t>
  </si>
  <si>
    <t>Boolean</t>
  </si>
  <si>
    <t>inputType</t>
  </si>
  <si>
    <t>right</t>
  </si>
  <si>
    <t>postfix</t>
  </si>
  <si>
    <t>nodata</t>
  </si>
  <si>
    <t>min</t>
  </si>
  <si>
    <t>max</t>
  </si>
  <si>
    <t>title</t>
  </si>
  <si>
    <t>consLI</t>
  </si>
  <si>
    <t>照明の場所</t>
  </si>
  <si>
    <t>1球（本）の消費電力</t>
  </si>
  <si>
    <t>球数・本数</t>
  </si>
  <si>
    <t>球・本</t>
  </si>
  <si>
    <t>時間/日</t>
  </si>
  <si>
    <t>i009</t>
  </si>
  <si>
    <t>都道府県</t>
  </si>
  <si>
    <t>consTotal</t>
  </si>
  <si>
    <t>i001</t>
  </si>
  <si>
    <t>家族人数</t>
  </si>
  <si>
    <t>人</t>
  </si>
  <si>
    <t>i003</t>
  </si>
  <si>
    <t>家の広さ</t>
  </si>
  <si>
    <t>m2</t>
  </si>
  <si>
    <t>家の延べ床面積で、いちばん近い数値を選んで下さい。</t>
  </si>
  <si>
    <t>i004</t>
  </si>
  <si>
    <t>kW</t>
  </si>
  <si>
    <t>円</t>
  </si>
  <si>
    <t>i006</t>
  </si>
  <si>
    <t>i007</t>
  </si>
  <si>
    <t>consLIsum</t>
  </si>
  <si>
    <t>i501</t>
  </si>
  <si>
    <t>consTVsum</t>
  </si>
  <si>
    <t>テレビの時間</t>
  </si>
  <si>
    <t>時間</t>
  </si>
  <si>
    <t>i201</t>
  </si>
  <si>
    <t>よく暖房をする範囲は、家全体のどのくらいになりますか。</t>
  </si>
  <si>
    <t>i202</t>
  </si>
  <si>
    <t>暖房時間</t>
  </si>
  <si>
    <t>冬に暖房は1日に何時間くらい使いますか。</t>
  </si>
  <si>
    <t>i204</t>
  </si>
  <si>
    <t>暖房設定温度</t>
  </si>
  <si>
    <t>℃</t>
  </si>
  <si>
    <t>i205</t>
  </si>
  <si>
    <t>冷房時間</t>
  </si>
  <si>
    <t>consHWsum</t>
  </si>
  <si>
    <t>i101</t>
  </si>
  <si>
    <t>給湯器の種類</t>
  </si>
  <si>
    <t>お風呂のお湯を沸かす給湯器は、どんな機器ですか。</t>
  </si>
  <si>
    <t>日/週</t>
  </si>
  <si>
    <t>お風呂を沸かすのは、1週間に何日くらいですか。</t>
  </si>
  <si>
    <t>分/日</t>
  </si>
  <si>
    <t>家族全員でシャワーを使う時間は、1日何分くらいですか。平均的には1人5分程度です。</t>
  </si>
  <si>
    <t>consDRsum</t>
  </si>
  <si>
    <t>i401</t>
  </si>
  <si>
    <t>洗濯の乾燥機や乾燥機能を使っていますか。使っている場合にはどの程度使うのか選んで下さい。</t>
  </si>
  <si>
    <t>consRFsum</t>
  </si>
  <si>
    <t>i701</t>
  </si>
  <si>
    <t>冷蔵庫の台数</t>
  </si>
  <si>
    <t>台</t>
  </si>
  <si>
    <t>冷蔵庫を何台使っていますか。ストッカー（冷凍庫）も1台と数えて下さい。</t>
  </si>
  <si>
    <t>i005</t>
  </si>
  <si>
    <t>i206</t>
  </si>
  <si>
    <t>冷房設定温度</t>
  </si>
  <si>
    <t>冷房をするときには何℃に設定しますか。</t>
  </si>
  <si>
    <t>選択表示</t>
  </si>
  <si>
    <t>1時間</t>
  </si>
  <si>
    <t>2時間</t>
  </si>
  <si>
    <t>3時間</t>
  </si>
  <si>
    <t>4時間</t>
  </si>
  <si>
    <t>6時間</t>
  </si>
  <si>
    <t>8時間</t>
  </si>
  <si>
    <t>12時間</t>
  </si>
  <si>
    <t>16時間</t>
  </si>
  <si>
    <t>24時間</t>
  </si>
  <si>
    <t>1人</t>
  </si>
  <si>
    <t>2人</t>
  </si>
  <si>
    <t>3人</t>
  </si>
  <si>
    <t>4人</t>
  </si>
  <si>
    <t>5人</t>
  </si>
  <si>
    <t>6人</t>
  </si>
  <si>
    <t>7人</t>
  </si>
  <si>
    <t>8人</t>
  </si>
  <si>
    <t>9人以上</t>
  </si>
  <si>
    <t>はい</t>
  </si>
  <si>
    <t>いいえ</t>
  </si>
  <si>
    <t>15m2</t>
  </si>
  <si>
    <t>30m2</t>
  </si>
  <si>
    <t>50m2</t>
  </si>
  <si>
    <t>70m2</t>
  </si>
  <si>
    <t>100m2</t>
  </si>
  <si>
    <t>120m2</t>
  </si>
  <si>
    <t>していない</t>
  </si>
  <si>
    <t>している（～3kW）</t>
  </si>
  <si>
    <t>している（4kW)</t>
  </si>
  <si>
    <t>している（5kW)</t>
  </si>
  <si>
    <t>1000円</t>
  </si>
  <si>
    <t>2000円</t>
  </si>
  <si>
    <t>3000円</t>
  </si>
  <si>
    <t>5000円</t>
  </si>
  <si>
    <t>7000円</t>
  </si>
  <si>
    <t>1万円</t>
  </si>
  <si>
    <t>1万2000円</t>
  </si>
  <si>
    <t>1万5000円</t>
  </si>
  <si>
    <t>2万円</t>
  </si>
  <si>
    <t>3万円</t>
  </si>
  <si>
    <t>それ以上</t>
  </si>
  <si>
    <t>オール電化（使わない）</t>
  </si>
  <si>
    <t>使わない</t>
  </si>
  <si>
    <t>2ヶ月で1缶（9L)</t>
  </si>
  <si>
    <t>月1缶（18L)</t>
  </si>
  <si>
    <t>月2缶（36L)</t>
  </si>
  <si>
    <t>月3缶（54L)</t>
  </si>
  <si>
    <t>週1缶（72L)</t>
  </si>
  <si>
    <t>5日で1缶（108L)</t>
  </si>
  <si>
    <t>週2缶（144L)</t>
  </si>
  <si>
    <t>週3缶（216L)</t>
  </si>
  <si>
    <t>sel501</t>
  </si>
  <si>
    <t>白熱電球</t>
  </si>
  <si>
    <t>32時間</t>
  </si>
  <si>
    <t>40時間</t>
  </si>
  <si>
    <t>家全体</t>
  </si>
  <si>
    <t>家の半分くらい</t>
  </si>
  <si>
    <t>家の一部</t>
  </si>
  <si>
    <t>1部屋のみ</t>
  </si>
  <si>
    <t>部屋の暖房をしない</t>
  </si>
  <si>
    <t>電気熱暖房</t>
  </si>
  <si>
    <t>ガス</t>
  </si>
  <si>
    <t>灯油</t>
  </si>
  <si>
    <t>薪・ペレットストーブ</t>
  </si>
  <si>
    <t>こたつやホットカーペットのみ</t>
  </si>
  <si>
    <t>18℃</t>
  </si>
  <si>
    <t>19℃</t>
  </si>
  <si>
    <t>20℃</t>
  </si>
  <si>
    <t>21℃</t>
  </si>
  <si>
    <t>22℃</t>
  </si>
  <si>
    <t>23℃</t>
  </si>
  <si>
    <t>24℃</t>
  </si>
  <si>
    <t>25℃</t>
  </si>
  <si>
    <t>26℃</t>
  </si>
  <si>
    <t>エコジョーズ（ガス潜熱回収型）</t>
  </si>
  <si>
    <t>灯油給湯器</t>
  </si>
  <si>
    <t>エコフィール（灯油潜熱回収型）</t>
  </si>
  <si>
    <t>電気温水器</t>
  </si>
  <si>
    <t>エコウィル（コジェネ）</t>
  </si>
  <si>
    <t>エネファーム（燃料電池）</t>
  </si>
  <si>
    <t>薪</t>
  </si>
  <si>
    <t>お湯をためない</t>
  </si>
  <si>
    <t>週1日</t>
  </si>
  <si>
    <t>週2日</t>
  </si>
  <si>
    <t>2日に1回程度</t>
  </si>
  <si>
    <t>週5～6日</t>
  </si>
  <si>
    <t>毎日</t>
  </si>
  <si>
    <t>5分</t>
  </si>
  <si>
    <t>10分</t>
  </si>
  <si>
    <t>15分</t>
  </si>
  <si>
    <t>20分</t>
  </si>
  <si>
    <t>30分</t>
  </si>
  <si>
    <t>40分</t>
  </si>
  <si>
    <t>60分</t>
  </si>
  <si>
    <t>月1～3回</t>
  </si>
  <si>
    <t>週1～2回</t>
  </si>
  <si>
    <t>2日に1回</t>
  </si>
  <si>
    <t>持っていない</t>
  </si>
  <si>
    <t>1台</t>
  </si>
  <si>
    <t>2台</t>
  </si>
  <si>
    <t>3台</t>
  </si>
  <si>
    <t>27℃</t>
  </si>
  <si>
    <t>28℃</t>
  </si>
  <si>
    <t>29℃</t>
  </si>
  <si>
    <t>30℃</t>
  </si>
  <si>
    <t>上記をASにするとActionScript　それ以外はPHP</t>
    <rPh sb="0" eb="2">
      <t>ジョウキ</t>
    </rPh>
    <rPh sb="24" eb="26">
      <t>イガイ</t>
    </rPh>
    <phoneticPr fontId="2"/>
  </si>
  <si>
    <t>消費量クラスでASかPHPかの記述を変更可能</t>
    <rPh sb="0" eb="3">
      <t>ショウヒリョウ</t>
    </rPh>
    <rPh sb="15" eb="17">
      <t>キジュツ</t>
    </rPh>
    <rPh sb="18" eb="20">
      <t>ヘンコウ</t>
    </rPh>
    <rPh sb="20" eb="22">
      <t>カノウ</t>
    </rPh>
    <phoneticPr fontId="2"/>
  </si>
  <si>
    <t>おおよその1ヶ月のガソリン代（軽油代）を選んで下さい。家族全員分になります。</t>
    <rPh sb="7" eb="8">
      <t>ゲツ</t>
    </rPh>
    <phoneticPr fontId="2"/>
  </si>
  <si>
    <t>照明の使用時間</t>
    <rPh sb="0" eb="2">
      <t>ショウメイ</t>
    </rPh>
    <phoneticPr fontId="2"/>
  </si>
  <si>
    <t>蛍光灯</t>
    <rPh sb="0" eb="3">
      <t>ケイコウトウ</t>
    </rPh>
    <phoneticPr fontId="2"/>
  </si>
  <si>
    <t>LED</t>
    <phoneticPr fontId="2"/>
  </si>
  <si>
    <t>白熱電球</t>
    <rPh sb="0" eb="2">
      <t>ハクネツ</t>
    </rPh>
    <phoneticPr fontId="2"/>
  </si>
  <si>
    <t>細管蛍光灯</t>
    <rPh sb="0" eb="1">
      <t>ホソ</t>
    </rPh>
    <rPh sb="1" eb="2">
      <t>カン</t>
    </rPh>
    <rPh sb="2" eb="5">
      <t>ケイコウトウ</t>
    </rPh>
    <phoneticPr fontId="2"/>
  </si>
  <si>
    <t>電球形蛍光灯</t>
    <rPh sb="0" eb="3">
      <t>デンキュウガタ</t>
    </rPh>
    <rPh sb="3" eb="6">
      <t>ケイコウトウ</t>
    </rPh>
    <phoneticPr fontId="2"/>
  </si>
  <si>
    <t>センサー式ライト</t>
    <rPh sb="4" eb="5">
      <t>シキ</t>
    </rPh>
    <phoneticPr fontId="2"/>
  </si>
  <si>
    <t>5W</t>
    <phoneticPr fontId="2"/>
  </si>
  <si>
    <t>10W</t>
    <phoneticPr fontId="2"/>
  </si>
  <si>
    <t>15W</t>
    <phoneticPr fontId="2"/>
  </si>
  <si>
    <t>20W</t>
    <phoneticPr fontId="2"/>
  </si>
  <si>
    <t>30W</t>
    <phoneticPr fontId="2"/>
  </si>
  <si>
    <t>60W</t>
    <phoneticPr fontId="2"/>
  </si>
  <si>
    <t>80W</t>
    <phoneticPr fontId="2"/>
  </si>
  <si>
    <t>100W</t>
    <phoneticPr fontId="2"/>
  </si>
  <si>
    <t>40W</t>
    <phoneticPr fontId="2"/>
  </si>
  <si>
    <t>1球・本</t>
    <rPh sb="1" eb="2">
      <t>キュウ</t>
    </rPh>
    <rPh sb="3" eb="4">
      <t>ホン</t>
    </rPh>
    <phoneticPr fontId="2"/>
  </si>
  <si>
    <t>2球・本</t>
    <rPh sb="1" eb="2">
      <t>キュウ</t>
    </rPh>
    <rPh sb="3" eb="4">
      <t>ホン</t>
    </rPh>
    <phoneticPr fontId="2"/>
  </si>
  <si>
    <t>3球・本</t>
    <rPh sb="1" eb="2">
      <t>キュウ</t>
    </rPh>
    <rPh sb="3" eb="4">
      <t>ホン</t>
    </rPh>
    <phoneticPr fontId="2"/>
  </si>
  <si>
    <t>4球・本</t>
    <rPh sb="1" eb="2">
      <t>キュウ</t>
    </rPh>
    <rPh sb="3" eb="4">
      <t>ホン</t>
    </rPh>
    <phoneticPr fontId="2"/>
  </si>
  <si>
    <t>6球・本</t>
    <rPh sb="1" eb="2">
      <t>キュウ</t>
    </rPh>
    <rPh sb="3" eb="4">
      <t>ホン</t>
    </rPh>
    <phoneticPr fontId="2"/>
  </si>
  <si>
    <t>8球・本</t>
    <rPh sb="1" eb="2">
      <t>キュウ</t>
    </rPh>
    <rPh sb="3" eb="4">
      <t>ホン</t>
    </rPh>
    <phoneticPr fontId="2"/>
  </si>
  <si>
    <t>10球・本</t>
    <rPh sb="2" eb="3">
      <t>キュウ</t>
    </rPh>
    <rPh sb="4" eb="5">
      <t>ホン</t>
    </rPh>
    <phoneticPr fontId="2"/>
  </si>
  <si>
    <t>15球・本</t>
    <rPh sb="2" eb="3">
      <t>キュウ</t>
    </rPh>
    <rPh sb="4" eb="5">
      <t>ホン</t>
    </rPh>
    <phoneticPr fontId="2"/>
  </si>
  <si>
    <t>20球・本</t>
    <rPh sb="2" eb="3">
      <t>キュウ</t>
    </rPh>
    <rPh sb="4" eb="5">
      <t>ホン</t>
    </rPh>
    <phoneticPr fontId="2"/>
  </si>
  <si>
    <t>30球・本</t>
    <rPh sb="2" eb="3">
      <t>キュウ</t>
    </rPh>
    <rPh sb="4" eb="5">
      <t>ホン</t>
    </rPh>
    <phoneticPr fontId="2"/>
  </si>
  <si>
    <t>consHWshower</t>
  </si>
  <si>
    <t>consHWtoilet</t>
  </si>
  <si>
    <t>consHTsum</t>
  </si>
  <si>
    <t>consHW</t>
  </si>
  <si>
    <t>consCOsum</t>
  </si>
  <si>
    <t>consAC</t>
  </si>
  <si>
    <t>consACheat</t>
  </si>
  <si>
    <t>consACcool</t>
  </si>
  <si>
    <t>consSum</t>
  </si>
  <si>
    <t>consRF</t>
  </si>
  <si>
    <t>consCKsum</t>
  </si>
  <si>
    <t>consCKcook</t>
  </si>
  <si>
    <t>consCKplug</t>
  </si>
  <si>
    <t>consCKpot</t>
  </si>
  <si>
    <t>consCKrice</t>
  </si>
  <si>
    <t>consDRwash</t>
  </si>
  <si>
    <t>consDRdry</t>
  </si>
  <si>
    <t>consTV</t>
  </si>
  <si>
    <t>consCRsum</t>
  </si>
  <si>
    <t>consCRtrip</t>
  </si>
  <si>
    <t>consOTsum</t>
  </si>
  <si>
    <t>consOT</t>
  </si>
  <si>
    <t>consHWsum</t>
    <phoneticPr fontId="2"/>
  </si>
  <si>
    <t>consDRsum</t>
    <phoneticPr fontId="2"/>
  </si>
  <si>
    <t>consCR</t>
    <phoneticPr fontId="2"/>
  </si>
  <si>
    <t>mHWdishTank</t>
  </si>
  <si>
    <t>mHWecocute</t>
    <phoneticPr fontId="2"/>
  </si>
  <si>
    <t>mHWecofeel</t>
    <phoneticPr fontId="2"/>
  </si>
  <si>
    <t>mHWecojoze</t>
    <phoneticPr fontId="2"/>
  </si>
  <si>
    <t>mHWenefarm</t>
    <phoneticPr fontId="2"/>
  </si>
  <si>
    <t>mHWsolarHeater</t>
    <phoneticPr fontId="2"/>
  </si>
  <si>
    <t>mHWkeep</t>
  </si>
  <si>
    <t>mACreplaceHeat</t>
    <phoneticPr fontId="2"/>
  </si>
  <si>
    <t>mHTchangeHeat</t>
    <phoneticPr fontId="2"/>
  </si>
  <si>
    <t>mHTdanran</t>
    <phoneticPr fontId="2"/>
  </si>
  <si>
    <t>mHTdouble</t>
    <phoneticPr fontId="2"/>
  </si>
  <si>
    <t>mHTwindowSheet</t>
    <phoneticPr fontId="2"/>
  </si>
  <si>
    <t>mHTtemplature</t>
  </si>
  <si>
    <t>mCOtemplature</t>
  </si>
  <si>
    <t>mDRsolar</t>
  </si>
  <si>
    <t>mLILED</t>
    <phoneticPr fontId="2"/>
  </si>
  <si>
    <t>consLI</t>
    <phoneticPr fontId="2"/>
  </si>
  <si>
    <t>mRFwall</t>
  </si>
  <si>
    <t>mCRtrain</t>
  </si>
  <si>
    <t>mHWinsulation</t>
  </si>
  <si>
    <t>mHWsaveMode</t>
    <phoneticPr fontId="2"/>
  </si>
  <si>
    <t>エコキュートを「節約モード」に設定する</t>
    <phoneticPr fontId="2"/>
  </si>
  <si>
    <t>給湯節約モード</t>
    <rPh sb="0" eb="2">
      <t>キュウトウ</t>
    </rPh>
    <rPh sb="2" eb="4">
      <t>セツヤク</t>
    </rPh>
    <phoneticPr fontId="2"/>
  </si>
  <si>
    <t>mTVbright</t>
    <phoneticPr fontId="2"/>
  </si>
  <si>
    <t>近くの場合には車でなく、自転車や徒歩で行く</t>
    <phoneticPr fontId="2"/>
  </si>
  <si>
    <t>自転車や徒歩</t>
  </si>
  <si>
    <t>AS</t>
    <phoneticPr fontId="2"/>
  </si>
  <si>
    <t>PHP</t>
    <phoneticPr fontId="2"/>
  </si>
  <si>
    <t>consHWdishwash</t>
    <phoneticPr fontId="2"/>
  </si>
  <si>
    <t>consHWtub</t>
    <phoneticPr fontId="2"/>
  </si>
  <si>
    <t>consHWshower</t>
    <phoneticPr fontId="2"/>
  </si>
  <si>
    <t>consHWtub</t>
    <phoneticPr fontId="2"/>
  </si>
  <si>
    <t>consHWdresser</t>
    <phoneticPr fontId="2"/>
  </si>
  <si>
    <t>PHP</t>
    <phoneticPr fontId="2"/>
  </si>
  <si>
    <t>name</t>
    <phoneticPr fontId="2"/>
  </si>
  <si>
    <t>title</t>
    <phoneticPr fontId="2"/>
  </si>
  <si>
    <t>sumClass</t>
    <phoneticPr fontId="2"/>
  </si>
  <si>
    <t>refClass</t>
    <phoneticPr fontId="2"/>
  </si>
  <si>
    <t>code</t>
    <phoneticPr fontId="2"/>
  </si>
  <si>
    <t>color</t>
    <phoneticPr fontId="2"/>
  </si>
  <si>
    <t>level</t>
    <phoneticPr fontId="2"/>
  </si>
  <si>
    <t>substituteClass</t>
    <phoneticPr fontId="2"/>
  </si>
  <si>
    <t>AS  { par1:data1, par2:data2…..} PHP ( para1=&gt;data1, para2=&gt;data2…..)</t>
    <phoneticPr fontId="2"/>
  </si>
  <si>
    <t>nameCode</t>
    <phoneticPr fontId="2"/>
  </si>
  <si>
    <t>count</t>
    <phoneticPr fontId="2"/>
  </si>
  <si>
    <t>不要</t>
    <rPh sb="0" eb="2">
      <t>フヨウ</t>
    </rPh>
    <phoneticPr fontId="2"/>
  </si>
  <si>
    <t>unit</t>
    <phoneticPr fontId="2"/>
  </si>
  <si>
    <t>consCRsum</t>
    <phoneticPr fontId="2"/>
  </si>
  <si>
    <t>Diagnosis</t>
    <phoneticPr fontId="2"/>
  </si>
  <si>
    <t>setSenario</t>
    <phoneticPr fontId="2"/>
  </si>
  <si>
    <t>コンストラクタ</t>
    <phoneticPr fontId="2"/>
  </si>
  <si>
    <t>初期構造設定</t>
    <rPh sb="0" eb="2">
      <t>ショキ</t>
    </rPh>
    <rPh sb="2" eb="4">
      <t>コウゾウ</t>
    </rPh>
    <rPh sb="4" eb="6">
      <t>セッテイ</t>
    </rPh>
    <phoneticPr fontId="2"/>
  </si>
  <si>
    <t>消費量計算クラスの実装</t>
    <rPh sb="0" eb="3">
      <t>ショウヒリョウ</t>
    </rPh>
    <rPh sb="3" eb="5">
      <t>ケイサン</t>
    </rPh>
    <rPh sb="9" eb="11">
      <t>ジッソウ</t>
    </rPh>
    <phoneticPr fontId="2"/>
  </si>
  <si>
    <t>消費量クラスの実装</t>
    <rPh sb="0" eb="3">
      <t>ショウヒリョウ</t>
    </rPh>
    <rPh sb="7" eb="9">
      <t>ジッソウ</t>
    </rPh>
    <phoneticPr fontId="2"/>
  </si>
  <si>
    <t>消費量クラスの関連構造設定</t>
    <rPh sb="0" eb="3">
      <t>ショウヒリョウ</t>
    </rPh>
    <rPh sb="7" eb="9">
      <t>カンレン</t>
    </rPh>
    <rPh sb="9" eb="11">
      <t>コウゾウ</t>
    </rPh>
    <rPh sb="11" eb="13">
      <t>セッテイ</t>
    </rPh>
    <phoneticPr fontId="2"/>
  </si>
  <si>
    <t>対策クラスの実装</t>
    <rPh sb="0" eb="2">
      <t>タイサク</t>
    </rPh>
    <rPh sb="6" eb="8">
      <t>ジッソウ</t>
    </rPh>
    <phoneticPr fontId="2"/>
  </si>
  <si>
    <t>入力変数の展開</t>
    <rPh sb="0" eb="2">
      <t>ニュウリョク</t>
    </rPh>
    <rPh sb="2" eb="4">
      <t>ヘンスウ</t>
    </rPh>
    <rPh sb="5" eb="7">
      <t>テンカイ</t>
    </rPh>
    <phoneticPr fontId="2"/>
  </si>
  <si>
    <t>質問リストの作成</t>
    <rPh sb="0" eb="2">
      <t>シツモン</t>
    </rPh>
    <rPh sb="6" eb="8">
      <t>サクセイ</t>
    </rPh>
    <phoneticPr fontId="2"/>
  </si>
  <si>
    <t>対策１個の追加</t>
    <rPh sb="0" eb="2">
      <t>タイサク</t>
    </rPh>
    <rPh sb="3" eb="4">
      <t>コ</t>
    </rPh>
    <rPh sb="5" eb="7">
      <t>ツイカ</t>
    </rPh>
    <phoneticPr fontId="2"/>
  </si>
  <si>
    <t>addMeasureOneConsを複数回呼び出す</t>
    <rPh sb="18" eb="20">
      <t>フクスウ</t>
    </rPh>
    <rPh sb="20" eb="21">
      <t>カイ</t>
    </rPh>
    <rPh sb="21" eb="22">
      <t>ヨ</t>
    </rPh>
    <rPh sb="23" eb="24">
      <t>ダ</t>
    </rPh>
    <phoneticPr fontId="2"/>
  </si>
  <si>
    <t>addMeasureAllCons</t>
    <phoneticPr fontId="2"/>
  </si>
  <si>
    <t>対策クラスの実装（addMeasureAllCons）</t>
    <rPh sb="0" eb="2">
      <t>タイサク</t>
    </rPh>
    <rPh sb="6" eb="8">
      <t>ジッソウ</t>
    </rPh>
    <phoneticPr fontId="2"/>
  </si>
  <si>
    <t>addCons</t>
    <phoneticPr fontId="2"/>
  </si>
  <si>
    <t>分野の追加</t>
    <rPh sb="0" eb="2">
      <t>ブンヤ</t>
    </rPh>
    <rPh sb="3" eb="5">
      <t>ツイカ</t>
    </rPh>
    <phoneticPr fontId="2"/>
  </si>
  <si>
    <t>addMeasureOneCons</t>
    <phoneticPr fontId="2"/>
  </si>
  <si>
    <t>addMeasureOneConsを呼び出して対策を追加する</t>
    <rPh sb="18" eb="19">
      <t>ヨ</t>
    </rPh>
    <rPh sb="20" eb="21">
      <t>ダ</t>
    </rPh>
    <rPh sb="23" eb="25">
      <t>タイサク</t>
    </rPh>
    <rPh sb="26" eb="28">
      <t>ツイカ</t>
    </rPh>
    <phoneticPr fontId="2"/>
  </si>
  <si>
    <t>変数の追加</t>
    <rPh sb="0" eb="2">
      <t>ヘンスウ</t>
    </rPh>
    <rPh sb="3" eb="5">
      <t>ツイカ</t>
    </rPh>
    <phoneticPr fontId="2"/>
  </si>
  <si>
    <t>calcCons</t>
    <phoneticPr fontId="2"/>
  </si>
  <si>
    <t>消費量計算</t>
    <rPh sb="0" eb="3">
      <t>ショウヒリョウ</t>
    </rPh>
    <rPh sb="3" eb="5">
      <t>ケイサン</t>
    </rPh>
    <phoneticPr fontId="2"/>
  </si>
  <si>
    <t>消費量計算の整合性</t>
    <rPh sb="0" eb="3">
      <t>ショウヒリョウ</t>
    </rPh>
    <rPh sb="3" eb="5">
      <t>ケイサン</t>
    </rPh>
    <rPh sb="6" eb="9">
      <t>セイゴウセイ</t>
    </rPh>
    <phoneticPr fontId="2"/>
  </si>
  <si>
    <t>世帯人数・地域設定</t>
    <rPh sb="0" eb="2">
      <t>セタイ</t>
    </rPh>
    <rPh sb="2" eb="4">
      <t>ニンズウ</t>
    </rPh>
    <rPh sb="5" eb="7">
      <t>チイキ</t>
    </rPh>
    <rPh sb="7" eb="9">
      <t>セッテイ</t>
    </rPh>
    <phoneticPr fontId="2"/>
  </si>
  <si>
    <t>初期計算</t>
    <rPh sb="0" eb="2">
      <t>ショキ</t>
    </rPh>
    <rPh sb="2" eb="4">
      <t>ケイサン</t>
    </rPh>
    <phoneticPr fontId="2"/>
  </si>
  <si>
    <t>分野間関連計算</t>
    <rPh sb="0" eb="3">
      <t>ブンヤカン</t>
    </rPh>
    <rPh sb="3" eb="5">
      <t>カンレン</t>
    </rPh>
    <rPh sb="5" eb="7">
      <t>ケイサン</t>
    </rPh>
    <phoneticPr fontId="2"/>
  </si>
  <si>
    <t>calcConsAdjust</t>
    <phoneticPr fontId="2"/>
  </si>
  <si>
    <t>消費量計算の整合性（calcConsAdjust)</t>
    <rPh sb="0" eb="3">
      <t>ショウヒリョウ</t>
    </rPh>
    <rPh sb="3" eb="5">
      <t>ケイサン</t>
    </rPh>
    <rPh sb="6" eb="9">
      <t>セイゴウセイ</t>
    </rPh>
    <phoneticPr fontId="2"/>
  </si>
  <si>
    <t>価格計算</t>
    <rPh sb="0" eb="2">
      <t>カカク</t>
    </rPh>
    <rPh sb="2" eb="4">
      <t>ケイサン</t>
    </rPh>
    <phoneticPr fontId="2"/>
  </si>
  <si>
    <t>calcMeasures</t>
    <phoneticPr fontId="2"/>
  </si>
  <si>
    <t>対策自動計算</t>
    <rPh sb="0" eb="2">
      <t>タイサク</t>
    </rPh>
    <rPh sb="2" eb="6">
      <t>ジドウケイサン</t>
    </rPh>
    <phoneticPr fontId="2"/>
  </si>
  <si>
    <t>選択状態の保存</t>
    <rPh sb="0" eb="2">
      <t>センタク</t>
    </rPh>
    <rPh sb="2" eb="4">
      <t>ジョウタイ</t>
    </rPh>
    <rPh sb="5" eb="7">
      <t>ホゾン</t>
    </rPh>
    <phoneticPr fontId="2"/>
  </si>
  <si>
    <t>選択状態のクリア</t>
    <rPh sb="0" eb="2">
      <t>センタク</t>
    </rPh>
    <rPh sb="2" eb="4">
      <t>ジョウタイ</t>
    </rPh>
    <phoneticPr fontId="2"/>
  </si>
  <si>
    <t>１つずつ追加しての計算　cons.addReduction()</t>
    <rPh sb="4" eb="6">
      <t>ツイカ</t>
    </rPh>
    <rPh sb="9" eb="11">
      <t>ケイサン</t>
    </rPh>
    <phoneticPr fontId="2"/>
  </si>
  <si>
    <t>選択条件を戻す</t>
    <rPh sb="0" eb="4">
      <t>センタクジョウケン</t>
    </rPh>
    <rPh sb="5" eb="6">
      <t>モド</t>
    </rPh>
    <phoneticPr fontId="2"/>
  </si>
  <si>
    <t>calcMeasuresLifestyle</t>
    <phoneticPr fontId="2"/>
  </si>
  <si>
    <t>ライフスタイル対策のみ自動計算</t>
    <rPh sb="7" eb="9">
      <t>タイサク</t>
    </rPh>
    <rPh sb="11" eb="13">
      <t>ジドウ</t>
    </rPh>
    <rPh sb="13" eb="15">
      <t>ケイサン</t>
    </rPh>
    <phoneticPr fontId="2"/>
  </si>
  <si>
    <t>現状の対策計算</t>
    <rPh sb="0" eb="2">
      <t>ゲンジョウ</t>
    </rPh>
    <rPh sb="3" eb="5">
      <t>タイサク</t>
    </rPh>
    <rPh sb="5" eb="7">
      <t>ケイサン</t>
    </rPh>
    <phoneticPr fontId="2"/>
  </si>
  <si>
    <t>現状状態で１回だけ計算をする</t>
    <rPh sb="0" eb="2">
      <t>ゲンジョウ</t>
    </rPh>
    <rPh sb="2" eb="4">
      <t>ジョウタイ</t>
    </rPh>
    <rPh sb="6" eb="7">
      <t>カイ</t>
    </rPh>
    <rPh sb="9" eb="11">
      <t>ケイサン</t>
    </rPh>
    <phoneticPr fontId="2"/>
  </si>
  <si>
    <t>measureAdd</t>
    <phoneticPr fontId="2"/>
  </si>
  <si>
    <t>measureDelete</t>
    <phoneticPr fontId="2"/>
  </si>
  <si>
    <t>対策選択を追加</t>
    <rPh sb="0" eb="2">
      <t>タイサク</t>
    </rPh>
    <rPh sb="2" eb="4">
      <t>センタク</t>
    </rPh>
    <rPh sb="5" eb="7">
      <t>ツイカ</t>
    </rPh>
    <phoneticPr fontId="2"/>
  </si>
  <si>
    <t>対策選択を削除</t>
    <rPh sb="0" eb="2">
      <t>タイサク</t>
    </rPh>
    <rPh sb="2" eb="4">
      <t>センタク</t>
    </rPh>
    <rPh sb="5" eb="7">
      <t>サクジョ</t>
    </rPh>
    <phoneticPr fontId="2"/>
  </si>
  <si>
    <t>フラグの設定</t>
    <rPh sb="4" eb="6">
      <t>セッテイ</t>
    </rPh>
    <phoneticPr fontId="2"/>
  </si>
  <si>
    <t>calcMeasuresOne</t>
    <phoneticPr fontId="2"/>
  </si>
  <si>
    <t>calcMeasuresOneの実行</t>
    <rPh sb="16" eb="18">
      <t>ジッコウ</t>
    </rPh>
    <phoneticPr fontId="2"/>
  </si>
  <si>
    <t>積み上げ直しcalcMeasuresの実行</t>
    <rPh sb="0" eb="1">
      <t>ツ</t>
    </rPh>
    <rPh sb="2" eb="3">
      <t>ア</t>
    </rPh>
    <rPh sb="4" eb="5">
      <t>ナオ</t>
    </rPh>
    <rPh sb="19" eb="21">
      <t>ジッコウ</t>
    </rPh>
    <phoneticPr fontId="2"/>
  </si>
  <si>
    <t>clearSelectedMeasures</t>
  </si>
  <si>
    <t>全対策を削除</t>
    <rPh sb="0" eb="3">
      <t>ゼンタイサク</t>
    </rPh>
    <rPh sb="4" eb="6">
      <t>サクジョ</t>
    </rPh>
    <phoneticPr fontId="2"/>
  </si>
  <si>
    <t>フラグをすべて解除</t>
    <rPh sb="7" eb="9">
      <t>カイジョ</t>
    </rPh>
    <phoneticPr fontId="2"/>
  </si>
  <si>
    <t>rankIn100</t>
    <phoneticPr fontId="2"/>
  </si>
  <si>
    <t>100世帯中順位</t>
    <rPh sb="3" eb="6">
      <t>セタイチュウ</t>
    </rPh>
    <rPh sb="6" eb="8">
      <t>ジュンイ</t>
    </rPh>
    <phoneticPr fontId="2"/>
  </si>
  <si>
    <t>順位計算</t>
    <rPh sb="0" eb="2">
      <t>ジュンイ</t>
    </rPh>
    <rPh sb="2" eb="4">
      <t>ケイサン</t>
    </rPh>
    <phoneticPr fontId="2"/>
  </si>
  <si>
    <t>全てのクラス実体の保持。計算実行。</t>
    <rPh sb="0" eb="1">
      <t>スベ</t>
    </rPh>
    <rPh sb="6" eb="8">
      <t>ジッタイ</t>
    </rPh>
    <rPh sb="9" eb="11">
      <t>ホジ</t>
    </rPh>
    <rPh sb="12" eb="14">
      <t>ケイサン</t>
    </rPh>
    <rPh sb="14" eb="16">
      <t>ジッコウ</t>
    </rPh>
    <phoneticPr fontId="2"/>
  </si>
  <si>
    <t>Cons extended Energy</t>
    <phoneticPr fontId="2"/>
  </si>
  <si>
    <t>calc</t>
    <phoneticPr fontId="2"/>
  </si>
  <si>
    <t>calc2nd</t>
    <phoneticPr fontId="2"/>
  </si>
  <si>
    <t>他の分野との整合性</t>
    <rPh sb="0" eb="1">
      <t>ホカ</t>
    </rPh>
    <rPh sb="2" eb="4">
      <t>ブンヤ</t>
    </rPh>
    <rPh sb="6" eb="9">
      <t>セイゴウセイ</t>
    </rPh>
    <phoneticPr fontId="2"/>
  </si>
  <si>
    <t>calcMeasure</t>
    <phoneticPr fontId="2"/>
  </si>
  <si>
    <t>対策の計算</t>
    <rPh sb="0" eb="2">
      <t>タイサク</t>
    </rPh>
    <rPh sb="3" eb="5">
      <t>ケイサン</t>
    </rPh>
    <phoneticPr fontId="2"/>
  </si>
  <si>
    <t>削減率計算</t>
    <rPh sb="0" eb="2">
      <t>サクゲン</t>
    </rPh>
    <rPh sb="2" eb="3">
      <t>リツ</t>
    </rPh>
    <rPh sb="3" eb="5">
      <t>ケイサン</t>
    </rPh>
    <phoneticPr fontId="2"/>
  </si>
  <si>
    <t>計算クラスを呼び出す</t>
    <rPh sb="0" eb="2">
      <t>ケイサン</t>
    </rPh>
    <rPh sb="6" eb="7">
      <t>ヨ</t>
    </rPh>
    <rPh sb="8" eb="9">
      <t>ダ</t>
    </rPh>
    <phoneticPr fontId="2"/>
  </si>
  <si>
    <t>計算クラスを呼び出す（削減率の計算と設定）</t>
    <rPh sb="0" eb="2">
      <t>ケイサン</t>
    </rPh>
    <rPh sb="6" eb="7">
      <t>ヨ</t>
    </rPh>
    <rPh sb="8" eb="9">
      <t>ダ</t>
    </rPh>
    <rPh sb="11" eb="14">
      <t>サクゲンリツ</t>
    </rPh>
    <rPh sb="15" eb="17">
      <t>ケイサン</t>
    </rPh>
    <rPh sb="18" eb="20">
      <t>セッテイ</t>
    </rPh>
    <phoneticPr fontId="2"/>
  </si>
  <si>
    <t>Cons* extended logicBase</t>
    <phoneticPr fontId="2"/>
  </si>
  <si>
    <t>消費量計算、対策計算の実体</t>
    <rPh sb="0" eb="3">
      <t>ショウヒリョウ</t>
    </rPh>
    <rPh sb="3" eb="5">
      <t>ケイサン</t>
    </rPh>
    <rPh sb="6" eb="8">
      <t>タイサク</t>
    </rPh>
    <rPh sb="8" eb="10">
      <t>ケイサン</t>
    </rPh>
    <rPh sb="11" eb="13">
      <t>ジッタイ</t>
    </rPh>
    <phoneticPr fontId="2"/>
  </si>
  <si>
    <t>energy</t>
    <phoneticPr fontId="2"/>
  </si>
  <si>
    <t>エネルギー種別の消費量</t>
    <rPh sb="5" eb="7">
      <t>シュベツ</t>
    </rPh>
    <rPh sb="8" eb="11">
      <t>ショウヒリョウ</t>
    </rPh>
    <phoneticPr fontId="2"/>
  </si>
  <si>
    <t>value</t>
    <phoneticPr fontId="2"/>
  </si>
  <si>
    <t>対策計算等で使われる変数の保持</t>
    <rPh sb="0" eb="2">
      <t>タイサク</t>
    </rPh>
    <rPh sb="2" eb="4">
      <t>ケイサン</t>
    </rPh>
    <rPh sb="4" eb="5">
      <t>トウ</t>
    </rPh>
    <rPh sb="6" eb="7">
      <t>ツカ</t>
    </rPh>
    <rPh sb="10" eb="12">
      <t>ヘンスウ</t>
    </rPh>
    <rPh sb="13" eb="15">
      <t>ホジ</t>
    </rPh>
    <phoneticPr fontId="2"/>
  </si>
  <si>
    <t>logic</t>
    <phoneticPr fontId="2"/>
  </si>
  <si>
    <t>計算クラスへのリンク</t>
    <rPh sb="0" eb="2">
      <t>ケイサン</t>
    </rPh>
    <phoneticPr fontId="2"/>
  </si>
  <si>
    <t>linkMeasure</t>
    <phoneticPr fontId="2"/>
  </si>
  <si>
    <t>対策クラスの配列へのリンク</t>
    <rPh sb="0" eb="2">
      <t>タイサク</t>
    </rPh>
    <rPh sb="6" eb="8">
      <t>ハイレツ</t>
    </rPh>
    <phoneticPr fontId="2"/>
  </si>
  <si>
    <t>Measure extended Energy</t>
    <phoneticPr fontId="2"/>
  </si>
  <si>
    <t>消費量値の実体、計算指示はこの実体に対して行われるが、計算は計算クラスに渡される。</t>
    <rPh sb="0" eb="3">
      <t>ショウヒリョウ</t>
    </rPh>
    <rPh sb="3" eb="4">
      <t>アタイ</t>
    </rPh>
    <rPh sb="5" eb="7">
      <t>ジッタイ</t>
    </rPh>
    <rPh sb="8" eb="10">
      <t>ケイサン</t>
    </rPh>
    <rPh sb="10" eb="12">
      <t>シジ</t>
    </rPh>
    <rPh sb="15" eb="17">
      <t>ジッタイ</t>
    </rPh>
    <rPh sb="18" eb="19">
      <t>タイ</t>
    </rPh>
    <rPh sb="21" eb="22">
      <t>オコナ</t>
    </rPh>
    <rPh sb="27" eb="29">
      <t>ケイサン</t>
    </rPh>
    <rPh sb="30" eb="32">
      <t>ケイサン</t>
    </rPh>
    <rPh sb="36" eb="37">
      <t>ワタ</t>
    </rPh>
    <phoneticPr fontId="2"/>
  </si>
  <si>
    <t>入力値を参考に、消費量の計算、固定の削減率設定</t>
    <rPh sb="0" eb="2">
      <t>ニュウリョク</t>
    </rPh>
    <rPh sb="2" eb="3">
      <t>アタイ</t>
    </rPh>
    <rPh sb="4" eb="6">
      <t>サンコウ</t>
    </rPh>
    <rPh sb="8" eb="11">
      <t>ショウヒリョウ</t>
    </rPh>
    <rPh sb="12" eb="14">
      <t>ケイサン</t>
    </rPh>
    <rPh sb="15" eb="17">
      <t>コテイ</t>
    </rPh>
    <rPh sb="18" eb="21">
      <t>サクゲンリツ</t>
    </rPh>
    <rPh sb="21" eb="23">
      <t>セッテイ</t>
    </rPh>
    <phoneticPr fontId="2"/>
  </si>
  <si>
    <t>暖房など他の消費との調整が必要な対策のみ</t>
    <rPh sb="0" eb="2">
      <t>ダンボウ</t>
    </rPh>
    <rPh sb="4" eb="5">
      <t>ホカ</t>
    </rPh>
    <rPh sb="6" eb="8">
      <t>ショウヒ</t>
    </rPh>
    <rPh sb="10" eb="12">
      <t>チョウセイ</t>
    </rPh>
    <rPh sb="13" eb="15">
      <t>ヒツヨウ</t>
    </rPh>
    <rPh sb="16" eb="18">
      <t>タイサク</t>
    </rPh>
    <phoneticPr fontId="2"/>
  </si>
  <si>
    <t>削減率の計算</t>
    <rPh sb="0" eb="3">
      <t>サクゲンリツ</t>
    </rPh>
    <rPh sb="4" eb="6">
      <t>ケイサン</t>
    </rPh>
    <phoneticPr fontId="2"/>
  </si>
  <si>
    <t>削減率を用いた対策効果計算の一括実行</t>
    <rPh sb="0" eb="2">
      <t>サクゲン</t>
    </rPh>
    <rPh sb="2" eb="3">
      <t>リツ</t>
    </rPh>
    <rPh sb="4" eb="5">
      <t>モチ</t>
    </rPh>
    <rPh sb="7" eb="9">
      <t>タイサク</t>
    </rPh>
    <rPh sb="9" eb="11">
      <t>コウカ</t>
    </rPh>
    <rPh sb="11" eb="13">
      <t>ケイサン</t>
    </rPh>
    <rPh sb="14" eb="16">
      <t>イッカツ</t>
    </rPh>
    <rPh sb="16" eb="18">
      <t>ジッッコウ</t>
    </rPh>
    <phoneticPr fontId="2"/>
  </si>
  <si>
    <t>消費量の実体</t>
    <rPh sb="0" eb="3">
      <t>ショウヒリョウ</t>
    </rPh>
    <rPh sb="4" eb="6">
      <t>ジッタイ</t>
    </rPh>
    <phoneticPr fontId="2"/>
  </si>
  <si>
    <t>cvalue</t>
    <phoneticPr fontId="2"/>
  </si>
  <si>
    <t>消費量クラスに保存される値の入れ物（cons.valueと同じ）</t>
    <rPh sb="0" eb="3">
      <t>ショウヒリョウ</t>
    </rPh>
    <rPh sb="7" eb="9">
      <t>ホゾン</t>
    </rPh>
    <rPh sb="12" eb="13">
      <t>アタイ</t>
    </rPh>
    <rPh sb="14" eb="15">
      <t>イ</t>
    </rPh>
    <rPh sb="16" eb="17">
      <t>モノ</t>
    </rPh>
    <rPh sb="29" eb="30">
      <t>オナ</t>
    </rPh>
    <phoneticPr fontId="2"/>
  </si>
  <si>
    <t>diagnosisクラスに配列として保持されている</t>
    <rPh sb="13" eb="15">
      <t>ハイレツ</t>
    </rPh>
    <rPh sb="18" eb="20">
      <t>ホジ</t>
    </rPh>
    <phoneticPr fontId="2"/>
  </si>
  <si>
    <t>主にこのクラスの記述をすることで、計算方法を積み上げていく</t>
    <rPh sb="0" eb="1">
      <t>オモ</t>
    </rPh>
    <rPh sb="8" eb="10">
      <t>キジュツ</t>
    </rPh>
    <rPh sb="17" eb="19">
      <t>ケイサン</t>
    </rPh>
    <rPh sb="19" eb="21">
      <t>ホウホウ</t>
    </rPh>
    <rPh sb="22" eb="23">
      <t>ツ</t>
    </rPh>
    <rPh sb="24" eb="25">
      <t>ア</t>
    </rPh>
    <phoneticPr fontId="2"/>
  </si>
  <si>
    <t>calcSave</t>
    <phoneticPr fontId="2"/>
  </si>
  <si>
    <t>削減量の算出</t>
    <rPh sb="0" eb="2">
      <t>サクゲン</t>
    </rPh>
    <rPh sb="2" eb="3">
      <t>リョウ</t>
    </rPh>
    <rPh sb="4" eb="6">
      <t>サンシュツ</t>
    </rPh>
    <phoneticPr fontId="2"/>
  </si>
  <si>
    <t>addReduction</t>
    <phoneticPr fontId="2"/>
  </si>
  <si>
    <t>diagnosisクラスに配列として保持されている。</t>
    <rPh sb="13" eb="15">
      <t>ハイレツ</t>
    </rPh>
    <rPh sb="18" eb="20">
      <t>ホジ</t>
    </rPh>
    <phoneticPr fontId="2"/>
  </si>
  <si>
    <t>対策として選択する場合に、個別に関数を実行する。</t>
    <rPh sb="0" eb="2">
      <t>タイサク</t>
    </rPh>
    <rPh sb="5" eb="7">
      <t>センタク</t>
    </rPh>
    <rPh sb="9" eb="11">
      <t>バアイ</t>
    </rPh>
    <rPh sb="13" eb="15">
      <t>コベツ</t>
    </rPh>
    <rPh sb="16" eb="18">
      <t>カンスウ</t>
    </rPh>
    <rPh sb="19" eb="21">
      <t>ジッコウ</t>
    </rPh>
    <phoneticPr fontId="2"/>
  </si>
  <si>
    <t>現在からの削減量を算出する</t>
    <rPh sb="0" eb="2">
      <t>ゲンザイ</t>
    </rPh>
    <rPh sb="5" eb="8">
      <t>サクゲンリョウ</t>
    </rPh>
    <rPh sb="9" eb="11">
      <t>サンシュツ</t>
    </rPh>
    <phoneticPr fontId="2"/>
  </si>
  <si>
    <t>対策による効果（CO2、コスト等）を表示する。</t>
    <rPh sb="0" eb="2">
      <t>タイサク</t>
    </rPh>
    <rPh sb="5" eb="7">
      <t>コウカ</t>
    </rPh>
    <rPh sb="15" eb="16">
      <t>トウ</t>
    </rPh>
    <rPh sb="18" eb="20">
      <t>ヒョウジ</t>
    </rPh>
    <phoneticPr fontId="2"/>
  </si>
  <si>
    <t>選択による計算</t>
    <rPh sb="0" eb="2">
      <t>センタク</t>
    </rPh>
    <rPh sb="5" eb="7">
      <t>ケイサン</t>
    </rPh>
    <phoneticPr fontId="2"/>
  </si>
  <si>
    <t>消費量を書き換えるとともに、関連する分野も削減する</t>
    <rPh sb="0" eb="3">
      <t>ショウヒリョウ</t>
    </rPh>
    <rPh sb="4" eb="5">
      <t>カ</t>
    </rPh>
    <rPh sb="6" eb="7">
      <t>カ</t>
    </rPh>
    <rPh sb="14" eb="16">
      <t>カンレン</t>
    </rPh>
    <rPh sb="18" eb="20">
      <t>ブンヤ</t>
    </rPh>
    <rPh sb="21" eb="23">
      <t>サクゲン</t>
    </rPh>
    <phoneticPr fontId="2"/>
  </si>
  <si>
    <t>calcAdjust</t>
    <phoneticPr fontId="2"/>
  </si>
  <si>
    <t>補正実行</t>
    <rPh sb="0" eb="2">
      <t>ホセイ</t>
    </rPh>
    <rPh sb="2" eb="4">
      <t>ジッコウ</t>
    </rPh>
    <phoneticPr fontId="2"/>
  </si>
  <si>
    <t>cons::calcAdjustの呼び出し</t>
    <rPh sb="17" eb="18">
      <t>ヨ</t>
    </rPh>
    <rPh sb="19" eb="20">
      <t>ダ</t>
    </rPh>
    <phoneticPr fontId="2"/>
  </si>
  <si>
    <t>補正率の算出</t>
    <rPh sb="0" eb="3">
      <t>ホセイリツ</t>
    </rPh>
    <rPh sb="4" eb="6">
      <t>サンシュツ</t>
    </rPh>
    <phoneticPr fontId="2"/>
  </si>
  <si>
    <t>割引の実行</t>
    <rPh sb="0" eb="2">
      <t>ワリビキ</t>
    </rPh>
    <rPh sb="3" eb="5">
      <t>ジッコウ</t>
    </rPh>
    <phoneticPr fontId="2"/>
  </si>
  <si>
    <t>各消費量ごとにcalcAdjustStrategyを実行</t>
    <rPh sb="0" eb="1">
      <t>カク</t>
    </rPh>
    <rPh sb="1" eb="4">
      <t>ショウヒリョウ</t>
    </rPh>
    <rPh sb="26" eb="28">
      <t>ジッコウ</t>
    </rPh>
    <phoneticPr fontId="2"/>
  </si>
  <si>
    <t>calcMeasureCommon</t>
    <phoneticPr fontId="2"/>
  </si>
  <si>
    <t>calcMeasureCommonの実行</t>
    <rPh sb="18" eb="20">
      <t>ジッコウ</t>
    </rPh>
    <phoneticPr fontId="2"/>
  </si>
  <si>
    <t>1年未満</t>
    <rPh sb="1" eb="2">
      <t>ネン</t>
    </rPh>
    <rPh sb="2" eb="4">
      <t>ミマン</t>
    </rPh>
    <phoneticPr fontId="2"/>
  </si>
  <si>
    <t>持っていない</t>
    <phoneticPr fontId="2"/>
  </si>
  <si>
    <t>3年未満</t>
    <rPh sb="1" eb="2">
      <t>ネン</t>
    </rPh>
    <rPh sb="2" eb="4">
      <t>ミマン</t>
    </rPh>
    <phoneticPr fontId="2"/>
  </si>
  <si>
    <t>5年未満</t>
    <rPh sb="1" eb="2">
      <t>ネン</t>
    </rPh>
    <rPh sb="2" eb="4">
      <t>ミマン</t>
    </rPh>
    <phoneticPr fontId="2"/>
  </si>
  <si>
    <t>7年未満</t>
    <rPh sb="1" eb="2">
      <t>ネン</t>
    </rPh>
    <rPh sb="2" eb="4">
      <t>ミマン</t>
    </rPh>
    <phoneticPr fontId="2"/>
  </si>
  <si>
    <t>10年未満</t>
    <rPh sb="2" eb="3">
      <t>ネン</t>
    </rPh>
    <rPh sb="3" eb="5">
      <t>ミマン</t>
    </rPh>
    <phoneticPr fontId="2"/>
  </si>
  <si>
    <t>15年未満</t>
    <rPh sb="2" eb="3">
      <t>ネン</t>
    </rPh>
    <rPh sb="3" eb="5">
      <t>ミマン</t>
    </rPh>
    <phoneticPr fontId="2"/>
  </si>
  <si>
    <t>20年未満</t>
    <rPh sb="2" eb="3">
      <t>ネン</t>
    </rPh>
    <rPh sb="3" eb="5">
      <t>ミマン</t>
    </rPh>
    <phoneticPr fontId="2"/>
  </si>
  <si>
    <t>20年以上</t>
    <rPh sb="2" eb="3">
      <t>ネン</t>
    </rPh>
    <rPh sb="3" eb="5">
      <t>イジョウ</t>
    </rPh>
    <phoneticPr fontId="2"/>
  </si>
  <si>
    <t>選んで下さい</t>
    <phoneticPr fontId="2"/>
  </si>
  <si>
    <t>defaultValue</t>
    <phoneticPr fontId="2"/>
  </si>
  <si>
    <t>mCKflame</t>
    <phoneticPr fontId="2"/>
  </si>
  <si>
    <t>食器洗い乾燥機を使う</t>
    <phoneticPr fontId="2"/>
  </si>
  <si>
    <t>太陽光発電を設置する</t>
    <rPh sb="0" eb="3">
      <t>タイヨウコウ</t>
    </rPh>
    <rPh sb="3" eb="5">
      <t>ハツデン</t>
    </rPh>
    <rPh sb="6" eb="8">
      <t>セッチ</t>
    </rPh>
    <phoneticPr fontId="2"/>
  </si>
  <si>
    <t>給湯器をエコキュートに買い換える</t>
    <rPh sb="11" eb="12">
      <t>カ</t>
    </rPh>
    <rPh sb="13" eb="14">
      <t>カ</t>
    </rPh>
    <phoneticPr fontId="2"/>
  </si>
  <si>
    <t>給湯器をエコジョーズ（潜熱回収型）に買い換える</t>
    <rPh sb="18" eb="19">
      <t>カ</t>
    </rPh>
    <rPh sb="20" eb="21">
      <t>カ</t>
    </rPh>
    <phoneticPr fontId="2"/>
  </si>
  <si>
    <t>給湯器をエコフィール（潜熱回収型）に買い換える</t>
    <rPh sb="18" eb="19">
      <t>カ</t>
    </rPh>
    <rPh sb="20" eb="21">
      <t>カ</t>
    </rPh>
    <phoneticPr fontId="2"/>
  </si>
  <si>
    <t>給湯器をエネファーム（燃料電池）に買い換える</t>
    <rPh sb="0" eb="3">
      <t>キュウトウキ</t>
    </rPh>
    <rPh sb="11" eb="15">
      <t>ネンリョウデンチ</t>
    </rPh>
    <rPh sb="17" eb="18">
      <t>カ</t>
    </rPh>
    <rPh sb="19" eb="20">
      <t>カ</t>
    </rPh>
    <phoneticPr fontId="2"/>
  </si>
  <si>
    <t>シャワーの持ち手（ヘッド）の部分を取り替えることができるようになっています。お湯が出る穴を小さくしてあり、勢いよくお湯が出てくるほか、手元で止水できるものもあり、3割程度お湯の利用を減らすことができます。ホームセンターや家電量販店などで購入できます。</t>
    <rPh sb="67" eb="69">
      <t>テモト</t>
    </rPh>
    <rPh sb="70" eb="72">
      <t>シスイ</t>
    </rPh>
    <rPh sb="110" eb="115">
      <t>カデンリョウハンテン</t>
    </rPh>
    <phoneticPr fontId="2"/>
  </si>
  <si>
    <t>風呂に家族が続けて入り追い焚きをしない</t>
    <rPh sb="3" eb="5">
      <t>カゾク</t>
    </rPh>
    <rPh sb="6" eb="7">
      <t>ツヅ</t>
    </rPh>
    <rPh sb="9" eb="10">
      <t>ハイ</t>
    </rPh>
    <rPh sb="11" eb="12">
      <t>オ</t>
    </rPh>
    <rPh sb="13" eb="14">
      <t>ダ</t>
    </rPh>
    <phoneticPr fontId="2"/>
  </si>
  <si>
    <t>家の窓全体の断熱工事をする場合、工事にかかった費用に応じて、固定資産税の控除や、ローン残高に応じた所得税控除の制度があります。</t>
    <rPh sb="0" eb="1">
      <t>イエ</t>
    </rPh>
    <rPh sb="3" eb="5">
      <t>ゼンタイ</t>
    </rPh>
    <rPh sb="6" eb="10">
      <t>ダンネツコウジ</t>
    </rPh>
    <rPh sb="13" eb="15">
      <t>バアイ</t>
    </rPh>
    <rPh sb="16" eb="18">
      <t>コウジ</t>
    </rPh>
    <rPh sb="23" eb="25">
      <t>ヒヨウ</t>
    </rPh>
    <rPh sb="26" eb="27">
      <t>オウ</t>
    </rPh>
    <rPh sb="30" eb="35">
      <t>コテイシサンゼイ</t>
    </rPh>
    <rPh sb="36" eb="38">
      <t>コウジョ</t>
    </rPh>
    <rPh sb="43" eb="45">
      <t>ザンダカ</t>
    </rPh>
    <rPh sb="46" eb="47">
      <t>オウ</t>
    </rPh>
    <rPh sb="52" eb="54">
      <t>コウジョ</t>
    </rPh>
    <rPh sb="55" eb="57">
      <t>セイド</t>
    </rPh>
    <phoneticPr fontId="2"/>
  </si>
  <si>
    <t>冷蔵庫のうち１台を止める</t>
    <rPh sb="0" eb="3">
      <t>レイゾウコ</t>
    </rPh>
    <rPh sb="7" eb="8">
      <t>ダイ</t>
    </rPh>
    <rPh sb="9" eb="10">
      <t>ト</t>
    </rPh>
    <phoneticPr fontId="2"/>
  </si>
  <si>
    <t>冷蔵庫の温度設定を控えめにする</t>
    <rPh sb="0" eb="3">
      <t>レイゾウコ</t>
    </rPh>
    <rPh sb="4" eb="6">
      <t>オンド</t>
    </rPh>
    <rPh sb="6" eb="8">
      <t>セッテイ</t>
    </rPh>
    <rPh sb="9" eb="10">
      <t>ヒカ</t>
    </rPh>
    <phoneticPr fontId="2"/>
  </si>
  <si>
    <t>consCRsum</t>
    <phoneticPr fontId="2"/>
  </si>
  <si>
    <t>エコカーに買い替える</t>
    <rPh sb="5" eb="6">
      <t>カ</t>
    </rPh>
    <rPh sb="7" eb="8">
      <t>カ</t>
    </rPh>
    <phoneticPr fontId="2"/>
  </si>
  <si>
    <t>エコカーの導入にあたっては、「減税」のメリットが得られます。</t>
    <phoneticPr fontId="2"/>
  </si>
  <si>
    <t>ハイブリッド車や電気自動車以外にも、技術改善により、既存の燃料消費が半分程度で済む低燃費車が開発されて販売されています。購入時には燃費を考慮して選んで下さい。</t>
    <rPh sb="6" eb="7">
      <t>シャ</t>
    </rPh>
    <rPh sb="8" eb="13">
      <t>デンキジドウシャ</t>
    </rPh>
    <rPh sb="26" eb="28">
      <t>キソン</t>
    </rPh>
    <rPh sb="29" eb="33">
      <t>ネンリョウショウヒ</t>
    </rPh>
    <rPh sb="34" eb="36">
      <t>ハンブン</t>
    </rPh>
    <rPh sb="36" eb="38">
      <t>テイド</t>
    </rPh>
    <rPh sb="39" eb="40">
      <t>ス</t>
    </rPh>
    <phoneticPr fontId="2"/>
  </si>
  <si>
    <t>暖房をエアコンでする</t>
    <rPh sb="0" eb="2">
      <t>ダンボウ</t>
    </rPh>
    <phoneticPr fontId="2"/>
  </si>
  <si>
    <t>厚着をして暖房の温度設定を控えめ（20℃）にする</t>
    <rPh sb="0" eb="2">
      <t>アツギ</t>
    </rPh>
    <phoneticPr fontId="2"/>
  </si>
  <si>
    <t>mPTstopRiceCooker</t>
    <phoneticPr fontId="2"/>
  </si>
  <si>
    <t>mPTstopPlug</t>
    <phoneticPr fontId="2"/>
  </si>
  <si>
    <t>晴れた日は衣類乾燥機や乾燥機能を使わずに天日乾燥させる</t>
    <rPh sb="0" eb="1">
      <t>ハ</t>
    </rPh>
    <rPh sb="3" eb="4">
      <t>ヒ</t>
    </rPh>
    <rPh sb="5" eb="7">
      <t>イルイ</t>
    </rPh>
    <rPh sb="7" eb="10">
      <t>カンソウキ</t>
    </rPh>
    <rPh sb="11" eb="13">
      <t>カンソウ</t>
    </rPh>
    <rPh sb="13" eb="15">
      <t>キノウ</t>
    </rPh>
    <rPh sb="16" eb="17">
      <t>ツカ</t>
    </rPh>
    <rPh sb="20" eb="22">
      <t>テンピ</t>
    </rPh>
    <rPh sb="22" eb="24">
      <t>カンソウ</t>
    </rPh>
    <phoneticPr fontId="2"/>
  </si>
  <si>
    <t>wss</t>
    <phoneticPr fontId="2"/>
  </si>
  <si>
    <t>mid</t>
    <phoneticPr fontId="2"/>
  </si>
  <si>
    <t>name</t>
    <phoneticPr fontId="2"/>
  </si>
  <si>
    <t>title</t>
    <phoneticPr fontId="2"/>
  </si>
  <si>
    <t>titleShort</t>
    <phoneticPr fontId="2"/>
  </si>
  <si>
    <t>level</t>
    <phoneticPr fontId="2"/>
  </si>
  <si>
    <t>figNum</t>
    <phoneticPr fontId="2"/>
  </si>
  <si>
    <t>lifeTime</t>
    <phoneticPr fontId="2"/>
  </si>
  <si>
    <t>price</t>
    <phoneticPr fontId="2"/>
  </si>
  <si>
    <t>roanShow</t>
    <phoneticPr fontId="2"/>
  </si>
  <si>
    <t>standardType</t>
    <phoneticPr fontId="2"/>
  </si>
  <si>
    <t>advice</t>
    <phoneticPr fontId="2"/>
  </si>
  <si>
    <t>lifestyle</t>
    <phoneticPr fontId="2"/>
  </si>
  <si>
    <t>season</t>
    <phoneticPr fontId="2"/>
  </si>
  <si>
    <t>お住いは、戸建てですか、集合住宅ですか</t>
    <rPh sb="1" eb="2">
      <t>スマ</t>
    </rPh>
    <rPh sb="5" eb="7">
      <t>コダ</t>
    </rPh>
    <rPh sb="12" eb="16">
      <t>シュウゴウジュウタク</t>
    </rPh>
    <phoneticPr fontId="2"/>
  </si>
  <si>
    <t>暖房をつけるまえにまず厚着をするよう心がけていますか</t>
    <rPh sb="0" eb="2">
      <t>ダンボウ</t>
    </rPh>
    <rPh sb="11" eb="13">
      <t>アツギ</t>
    </rPh>
    <rPh sb="18" eb="19">
      <t>ココロ</t>
    </rPh>
    <phoneticPr fontId="2"/>
  </si>
  <si>
    <t>不在部屋の暖房</t>
    <rPh sb="0" eb="2">
      <t>フザイ</t>
    </rPh>
    <rPh sb="2" eb="4">
      <t>ベヤ</t>
    </rPh>
    <phoneticPr fontId="2"/>
  </si>
  <si>
    <t>人がいない部屋を暖房しないようにしていますか</t>
    <rPh sb="0" eb="1">
      <t>ヒト</t>
    </rPh>
    <rPh sb="5" eb="7">
      <t>ヘヤ</t>
    </rPh>
    <rPh sb="8" eb="10">
      <t>ダンボウ</t>
    </rPh>
    <phoneticPr fontId="2"/>
  </si>
  <si>
    <t>扇風機利用</t>
    <rPh sb="0" eb="3">
      <t>センプウキ</t>
    </rPh>
    <rPh sb="3" eb="5">
      <t>リヨウ</t>
    </rPh>
    <phoneticPr fontId="2"/>
  </si>
  <si>
    <t>扇風機を活用するなどしてエアコンをなるべく使わないようにしていますか</t>
    <rPh sb="0" eb="3">
      <t>センプウキ</t>
    </rPh>
    <rPh sb="4" eb="6">
      <t>カツヨウ</t>
    </rPh>
    <rPh sb="21" eb="22">
      <t>ツカ</t>
    </rPh>
    <phoneticPr fontId="2"/>
  </si>
  <si>
    <t>日射カット</t>
    <rPh sb="0" eb="2">
      <t>ニッシャ</t>
    </rPh>
    <phoneticPr fontId="2"/>
  </si>
  <si>
    <t>西日や朝日が入ると部屋が暑くなります。日射が入らないように工夫していますか</t>
    <rPh sb="0" eb="2">
      <t>ニシビ</t>
    </rPh>
    <rPh sb="3" eb="4">
      <t>アサ</t>
    </rPh>
    <rPh sb="4" eb="5">
      <t>ヒ</t>
    </rPh>
    <rPh sb="6" eb="7">
      <t>ハイ</t>
    </rPh>
    <rPh sb="9" eb="11">
      <t>ヘヤ</t>
    </rPh>
    <rPh sb="12" eb="13">
      <t>アツ</t>
    </rPh>
    <rPh sb="19" eb="21">
      <t>ニッシャ</t>
    </rPh>
    <rPh sb="22" eb="23">
      <t>ハイ</t>
    </rPh>
    <rPh sb="29" eb="31">
      <t>クフウ</t>
    </rPh>
    <phoneticPr fontId="2"/>
  </si>
  <si>
    <t>常にしている</t>
    <rPh sb="0" eb="1">
      <t>ツネ</t>
    </rPh>
    <phoneticPr fontId="2"/>
  </si>
  <si>
    <t>だいたいしている</t>
    <phoneticPr fontId="2"/>
  </si>
  <si>
    <t>時々している</t>
    <rPh sb="0" eb="2">
      <t>トキドキ</t>
    </rPh>
    <phoneticPr fontId="2"/>
  </si>
  <si>
    <t>していない</t>
    <phoneticPr fontId="2"/>
  </si>
  <si>
    <t>3000円</t>
    <rPh sb="4" eb="5">
      <t>エン</t>
    </rPh>
    <phoneticPr fontId="2"/>
  </si>
  <si>
    <t>5000円</t>
    <rPh sb="4" eb="5">
      <t>エン</t>
    </rPh>
    <phoneticPr fontId="2"/>
  </si>
  <si>
    <t>7000円</t>
    <rPh sb="4" eb="5">
      <t>エン</t>
    </rPh>
    <phoneticPr fontId="2"/>
  </si>
  <si>
    <t>1万円</t>
    <rPh sb="1" eb="3">
      <t>マンエン</t>
    </rPh>
    <phoneticPr fontId="2"/>
  </si>
  <si>
    <t>mCRreplaceElec</t>
    <phoneticPr fontId="2"/>
  </si>
  <si>
    <t>consCR</t>
    <phoneticPr fontId="2"/>
  </si>
  <si>
    <t>電気自動車</t>
    <rPh sb="0" eb="5">
      <t>デンキジドウシャ</t>
    </rPh>
    <phoneticPr fontId="2"/>
  </si>
  <si>
    <t>wss</t>
    <phoneticPr fontId="2"/>
  </si>
  <si>
    <t>電気自動車を導入する</t>
    <rPh sb="0" eb="5">
      <t>デンキジドウシャ</t>
    </rPh>
    <rPh sb="6" eb="8">
      <t>ドウニュウ</t>
    </rPh>
    <phoneticPr fontId="2"/>
  </si>
  <si>
    <t>consHWdishwash</t>
    <phoneticPr fontId="2"/>
  </si>
  <si>
    <t>あなたを含めて、いっしょに住んでいる人数を選んで下さい。</t>
    <phoneticPr fontId="2"/>
  </si>
  <si>
    <t>i002</t>
    <phoneticPr fontId="2"/>
  </si>
  <si>
    <t>車燃料代</t>
    <rPh sb="0" eb="1">
      <t>クルマ</t>
    </rPh>
    <phoneticPr fontId="2"/>
  </si>
  <si>
    <t>暖房する範囲</t>
    <rPh sb="4" eb="6">
      <t>ハンイ</t>
    </rPh>
    <phoneticPr fontId="2"/>
  </si>
  <si>
    <t>部屋を暖めるために最もよく使う暖房器具のエネルギー源は何ですか。床暖房の場合は熱源で選んでください。</t>
    <rPh sb="32" eb="35">
      <t>ユカダンボウ</t>
    </rPh>
    <rPh sb="36" eb="38">
      <t>バアイ</t>
    </rPh>
    <rPh sb="39" eb="41">
      <t>ネツゲン</t>
    </rPh>
    <rPh sb="42" eb="43">
      <t>エラ</t>
    </rPh>
    <phoneticPr fontId="2"/>
  </si>
  <si>
    <t>暖房をするときには何℃に設定しますか。設定できない場合はおよそ何℃になっていますか。</t>
    <rPh sb="19" eb="21">
      <t>セッテイ</t>
    </rPh>
    <rPh sb="25" eb="27">
      <t>バアイ</t>
    </rPh>
    <rPh sb="31" eb="33">
      <t>ナンド</t>
    </rPh>
    <phoneticPr fontId="2"/>
  </si>
  <si>
    <t>リビングの照明</t>
    <rPh sb="5" eb="7">
      <t>ショウメイ</t>
    </rPh>
    <phoneticPr fontId="2"/>
  </si>
  <si>
    <t>リビングの照明器具には、主に何を使っていますか。</t>
    <rPh sb="12" eb="13">
      <t>オモ</t>
    </rPh>
    <phoneticPr fontId="2"/>
  </si>
  <si>
    <t>家にある全てのテレビの合計で、１日に何時間点けていますか。テレビゲームの時間も含めて下さい。</t>
    <rPh sb="16" eb="17">
      <t>ニチ</t>
    </rPh>
    <phoneticPr fontId="2"/>
  </si>
  <si>
    <t>ポットの保温</t>
    <phoneticPr fontId="2"/>
  </si>
  <si>
    <t>厚着の工夫</t>
    <phoneticPr fontId="2"/>
  </si>
  <si>
    <t>不在部屋の照明</t>
    <rPh sb="0" eb="2">
      <t>フザイ</t>
    </rPh>
    <rPh sb="2" eb="4">
      <t>ヘヤ</t>
    </rPh>
    <rPh sb="5" eb="7">
      <t>ショウメイ</t>
    </rPh>
    <phoneticPr fontId="2"/>
  </si>
  <si>
    <t>人がいない部屋の照明は消していますか</t>
    <rPh sb="0" eb="1">
      <t>ヒト</t>
    </rPh>
    <rPh sb="5" eb="7">
      <t>ヘヤ</t>
    </rPh>
    <rPh sb="8" eb="10">
      <t>ショウメイ</t>
    </rPh>
    <rPh sb="11" eb="12">
      <t>ケ</t>
    </rPh>
    <phoneticPr fontId="2"/>
  </si>
  <si>
    <t>i502</t>
    <phoneticPr fontId="2"/>
  </si>
  <si>
    <t>お住まいの都道府県を選んで下さい。</t>
    <phoneticPr fontId="2"/>
  </si>
  <si>
    <t>i601</t>
    <phoneticPr fontId="2"/>
  </si>
  <si>
    <t>鉄道やバスを使う</t>
    <rPh sb="0" eb="2">
      <t>テツドウ</t>
    </rPh>
    <rPh sb="6" eb="7">
      <t>ツカ</t>
    </rPh>
    <phoneticPr fontId="2"/>
  </si>
  <si>
    <t>電気自動車にする</t>
    <rPh sb="0" eb="5">
      <t>デンキジドウシャ</t>
    </rPh>
    <phoneticPr fontId="2"/>
  </si>
  <si>
    <t>冷ぞうこの設定を弱くする</t>
    <rPh sb="0" eb="1">
      <t>ヒヤ</t>
    </rPh>
    <rPh sb="5" eb="7">
      <t>セッテイ</t>
    </rPh>
    <rPh sb="8" eb="9">
      <t>ヨワ</t>
    </rPh>
    <phoneticPr fontId="2"/>
  </si>
  <si>
    <t>冷ぞうこを、かべからはなす</t>
    <rPh sb="0" eb="1">
      <t>ヒヤ</t>
    </rPh>
    <phoneticPr fontId="2"/>
  </si>
  <si>
    <t>蛍光灯器具をLEDシーリングライトに付け替える</t>
    <rPh sb="0" eb="3">
      <t>ケイコウトウ</t>
    </rPh>
    <rPh sb="3" eb="5">
      <t>キグ</t>
    </rPh>
    <rPh sb="18" eb="19">
      <t>ツ</t>
    </rPh>
    <rPh sb="20" eb="21">
      <t>カ</t>
    </rPh>
    <phoneticPr fontId="2"/>
  </si>
  <si>
    <t>LEDライト</t>
    <phoneticPr fontId="2"/>
  </si>
  <si>
    <t>同じだけ冷暖房をして、15年に比べると半分くらいの消費電力ですむ省エネ性能の高いエアコンがあります。エアコンは室外の熱を利用するために、ガスや灯油などの暖房とくらべても、CO2排出量が少なくなります。選ぶ時には、統一省エネラベルの★マークの数が多いものや、年間電気代の表示を参考に省エネ型を選んでください。</t>
    <rPh sb="55" eb="57">
      <t>シツガイ</t>
    </rPh>
    <rPh sb="58" eb="59">
      <t>ネツ</t>
    </rPh>
    <rPh sb="60" eb="62">
      <t>リヨウ</t>
    </rPh>
    <rPh sb="71" eb="73">
      <t>トウユ</t>
    </rPh>
    <rPh sb="76" eb="78">
      <t>ダンボウ</t>
    </rPh>
    <rPh sb="88" eb="91">
      <t>ハイシュツリョウ</t>
    </rPh>
    <rPh sb="92" eb="93">
      <t>スク</t>
    </rPh>
    <phoneticPr fontId="2"/>
  </si>
  <si>
    <t>同じだけ冷暖房をしても、15年に比べると半分くらいの消費電力ですむ省エネ性能の高いエアコンがあります。選ぶ時には、統一省エネラベルの★マークの数が多いものや、年間電気代の表示を参考に省エネ型を選んでください。暖房の性能もあがっており、ガスや灯油の暖房に比べてもCO2を削減することができます。</t>
    <rPh sb="14" eb="15">
      <t>ネン</t>
    </rPh>
    <rPh sb="104" eb="106">
      <t>ダンボウ</t>
    </rPh>
    <rPh sb="107" eb="109">
      <t>セイノウ</t>
    </rPh>
    <rPh sb="120" eb="122">
      <t>トウユ</t>
    </rPh>
    <rPh sb="123" eb="125">
      <t>ダンボウ</t>
    </rPh>
    <rPh sb="126" eb="127">
      <t>クラ</t>
    </rPh>
    <rPh sb="134" eb="136">
      <t>サクゲン</t>
    </rPh>
    <phoneticPr fontId="2"/>
  </si>
  <si>
    <t>ソーラーシステム</t>
    <phoneticPr fontId="2"/>
  </si>
  <si>
    <t>ソーラーシステム（強制循環式）を設置して利用する</t>
    <rPh sb="9" eb="13">
      <t>キョウセイジュンカン</t>
    </rPh>
    <rPh sb="13" eb="14">
      <t>シキ</t>
    </rPh>
    <rPh sb="16" eb="18">
      <t>セッチ</t>
    </rPh>
    <rPh sb="20" eb="22">
      <t>リヨウ</t>
    </rPh>
    <phoneticPr fontId="2"/>
  </si>
  <si>
    <t>太陽熱温水器（自然循環式）を設置して利用する</t>
    <rPh sb="0" eb="3">
      <t>タイヨウネツ</t>
    </rPh>
    <rPh sb="3" eb="6">
      <t>オンスイキ</t>
    </rPh>
    <rPh sb="7" eb="9">
      <t>シゼン</t>
    </rPh>
    <rPh sb="9" eb="12">
      <t>ジュンカンシキ</t>
    </rPh>
    <rPh sb="14" eb="16">
      <t>セッチ</t>
    </rPh>
    <rPh sb="18" eb="20">
      <t>リヨウ</t>
    </rPh>
    <phoneticPr fontId="2"/>
  </si>
  <si>
    <t>貯湯タンクを地上に置いて利用する太陽熱温水器です。屋根にタンクがないので、負荷がかかりません。暖かい時期の晴れた日なら、太陽の熱で沸かしたお湯だけでお風呂に入ることができます。冬でも加温することで利用することができ、お湯のエネルギー消費を大幅に減らせます。比較的簡単なしくみでお湯をわかすことができ、有効な温暖化対策として、世界中で利用が拡大しています。</t>
    <rPh sb="0" eb="2">
      <t>チョトウ</t>
    </rPh>
    <rPh sb="6" eb="8">
      <t>チジョウ</t>
    </rPh>
    <rPh sb="9" eb="10">
      <t>オ</t>
    </rPh>
    <rPh sb="12" eb="14">
      <t>リヨウ</t>
    </rPh>
    <rPh sb="16" eb="19">
      <t>タイヨウネツ</t>
    </rPh>
    <rPh sb="19" eb="22">
      <t>オンスイキ</t>
    </rPh>
    <rPh sb="25" eb="27">
      <t>ヤネ</t>
    </rPh>
    <rPh sb="37" eb="39">
      <t>フカ</t>
    </rPh>
    <phoneticPr fontId="2"/>
  </si>
  <si>
    <t>mHWtap</t>
    <phoneticPr fontId="2"/>
  </si>
  <si>
    <t>台所・洗面所に節湯水栓を設置する</t>
    <rPh sb="0" eb="2">
      <t>ダイドコロ</t>
    </rPh>
    <rPh sb="3" eb="5">
      <t>センメン</t>
    </rPh>
    <rPh sb="5" eb="6">
      <t>ジョ</t>
    </rPh>
    <rPh sb="7" eb="9">
      <t>セツユ</t>
    </rPh>
    <rPh sb="9" eb="11">
      <t>スイセン</t>
    </rPh>
    <rPh sb="12" eb="14">
      <t>セッチ</t>
    </rPh>
    <phoneticPr fontId="2"/>
  </si>
  <si>
    <t>consHWsum</t>
    <phoneticPr fontId="2"/>
  </si>
  <si>
    <t>節湯水栓</t>
    <rPh sb="0" eb="2">
      <t>セツユ</t>
    </rPh>
    <rPh sb="2" eb="4">
      <t>スイセン</t>
    </rPh>
    <phoneticPr fontId="2"/>
  </si>
  <si>
    <t>wss</t>
    <phoneticPr fontId="2"/>
  </si>
  <si>
    <t>mHTkanki</t>
    <phoneticPr fontId="2"/>
  </si>
  <si>
    <t>全熱交換換気装置を設置する</t>
    <rPh sb="0" eb="2">
      <t>ゼンネツ</t>
    </rPh>
    <rPh sb="2" eb="4">
      <t>コウカン</t>
    </rPh>
    <rPh sb="4" eb="6">
      <t>カンキ</t>
    </rPh>
    <rPh sb="6" eb="8">
      <t>ソウチ</t>
    </rPh>
    <rPh sb="9" eb="11">
      <t>セッチ</t>
    </rPh>
    <phoneticPr fontId="2"/>
  </si>
  <si>
    <t>全熱交換換気</t>
    <rPh sb="0" eb="2">
      <t>ゼンネツ</t>
    </rPh>
    <rPh sb="2" eb="4">
      <t>コウカン</t>
    </rPh>
    <rPh sb="4" eb="6">
      <t>カンキ</t>
    </rPh>
    <phoneticPr fontId="2"/>
  </si>
  <si>
    <t>wss</t>
    <phoneticPr fontId="2"/>
  </si>
  <si>
    <t>mHTlowe</t>
    <phoneticPr fontId="2"/>
  </si>
  <si>
    <t>樹脂枠low-Eガラス</t>
    <rPh sb="0" eb="3">
      <t>ジュシワク</t>
    </rPh>
    <phoneticPr fontId="2"/>
  </si>
  <si>
    <t>窓・サッシを樹脂枠low-Eガラスにする</t>
    <rPh sb="0" eb="1">
      <t>マド</t>
    </rPh>
    <rPh sb="6" eb="9">
      <t>ジュシワク</t>
    </rPh>
    <phoneticPr fontId="2"/>
  </si>
  <si>
    <t>全ての部屋の窓・サッシを樹脂枠low-Eガラスにする</t>
    <rPh sb="0" eb="1">
      <t>スベ</t>
    </rPh>
    <rPh sb="3" eb="5">
      <t>ヘヤ</t>
    </rPh>
    <rPh sb="6" eb="7">
      <t>マド</t>
    </rPh>
    <rPh sb="12" eb="15">
      <t>ジュシワク</t>
    </rPh>
    <phoneticPr fontId="2"/>
  </si>
  <si>
    <t>HEMS装置を設置する</t>
    <rPh sb="4" eb="6">
      <t>ソウチ</t>
    </rPh>
    <rPh sb="7" eb="9">
      <t>セッチ</t>
    </rPh>
    <phoneticPr fontId="2"/>
  </si>
  <si>
    <t>HEMS装置</t>
    <rPh sb="4" eb="6">
      <t>ソウチ</t>
    </rPh>
    <phoneticPr fontId="2"/>
  </si>
  <si>
    <t>wss</t>
    <phoneticPr fontId="2"/>
  </si>
  <si>
    <t>mHWreplaceToilet5</t>
    <phoneticPr fontId="2"/>
  </si>
  <si>
    <t>consHWtoilet</t>
    <phoneticPr fontId="2"/>
  </si>
  <si>
    <t>節水トイレ</t>
    <rPh sb="0" eb="2">
      <t>セッスイ</t>
    </rPh>
    <phoneticPr fontId="2"/>
  </si>
  <si>
    <t>wss</t>
    <phoneticPr fontId="2"/>
  </si>
  <si>
    <t>節水トイレを設置する</t>
    <rPh sb="0" eb="2">
      <t>セッスイ</t>
    </rPh>
    <rPh sb="6" eb="8">
      <t>セッチ</t>
    </rPh>
    <phoneticPr fontId="2"/>
  </si>
  <si>
    <t>トイレ本体を工事して交換する必要がありますが、水の量を以前よりも半分以下に抑えることができます。以前は13リットル程度必要だったものが、4-6リットル程度で使えるようになっており、水道代を大きく削減できます。</t>
    <rPh sb="3" eb="5">
      <t>ホンタイ</t>
    </rPh>
    <rPh sb="6" eb="8">
      <t>コウジ</t>
    </rPh>
    <rPh sb="10" eb="12">
      <t>コウカン</t>
    </rPh>
    <rPh sb="14" eb="16">
      <t>ヒツヨウ</t>
    </rPh>
    <rPh sb="23" eb="24">
      <t>ミズ</t>
    </rPh>
    <rPh sb="25" eb="26">
      <t>リョウ</t>
    </rPh>
    <rPh sb="27" eb="29">
      <t>イゼン</t>
    </rPh>
    <rPh sb="32" eb="34">
      <t>ハンブン</t>
    </rPh>
    <rPh sb="34" eb="36">
      <t>イカ</t>
    </rPh>
    <rPh sb="37" eb="38">
      <t>オサ</t>
    </rPh>
    <rPh sb="48" eb="50">
      <t>イゼン</t>
    </rPh>
    <rPh sb="57" eb="59">
      <t>テイド</t>
    </rPh>
    <rPh sb="59" eb="61">
      <t>ヒツヨウ</t>
    </rPh>
    <rPh sb="75" eb="77">
      <t>テイド</t>
    </rPh>
    <rPh sb="78" eb="79">
      <t>ツカ</t>
    </rPh>
    <rPh sb="90" eb="92">
      <t>スイドウ</t>
    </rPh>
    <rPh sb="92" eb="93">
      <t>ダイ</t>
    </rPh>
    <rPh sb="94" eb="95">
      <t>オオ</t>
    </rPh>
    <rPh sb="97" eb="99">
      <t>サクゲン</t>
    </rPh>
    <phoneticPr fontId="2"/>
  </si>
  <si>
    <t>手元ですぐ止められるようにしたり、シングルレバーを左に向けないとお湯がでないしくみにするなど、使い勝手は同じでも、お湯の消費量を2割以上減らせる機器があります。</t>
    <rPh sb="0" eb="2">
      <t>テモト</t>
    </rPh>
    <rPh sb="5" eb="6">
      <t>ト</t>
    </rPh>
    <rPh sb="25" eb="26">
      <t>ヒダリ</t>
    </rPh>
    <rPh sb="27" eb="28">
      <t>ム</t>
    </rPh>
    <rPh sb="33" eb="34">
      <t>ユ</t>
    </rPh>
    <rPh sb="47" eb="48">
      <t>ツカ</t>
    </rPh>
    <rPh sb="49" eb="51">
      <t>ガッテ</t>
    </rPh>
    <rPh sb="52" eb="53">
      <t>オナ</t>
    </rPh>
    <rPh sb="58" eb="59">
      <t>ユ</t>
    </rPh>
    <rPh sb="60" eb="63">
      <t>ショウヒリョウ</t>
    </rPh>
    <rPh sb="65" eb="66">
      <t>ワリ</t>
    </rPh>
    <rPh sb="66" eb="68">
      <t>イジョウ</t>
    </rPh>
    <rPh sb="68" eb="69">
      <t>ヘ</t>
    </rPh>
    <rPh sb="72" eb="74">
      <t>キキ</t>
    </rPh>
    <phoneticPr fontId="2"/>
  </si>
  <si>
    <t>mLIoff</t>
    <phoneticPr fontId="2"/>
  </si>
  <si>
    <t>照明消灯</t>
    <rPh sb="2" eb="4">
      <t>ショウトウ</t>
    </rPh>
    <phoneticPr fontId="2"/>
  </si>
  <si>
    <t>人がいない部屋は消す</t>
    <rPh sb="0" eb="1">
      <t>ヒト</t>
    </rPh>
    <rPh sb="5" eb="7">
      <t>ヘヤ</t>
    </rPh>
    <rPh sb="8" eb="9">
      <t>ケ</t>
    </rPh>
    <phoneticPr fontId="2"/>
  </si>
  <si>
    <t>AS</t>
    <phoneticPr fontId="2"/>
  </si>
  <si>
    <t>電力会社</t>
    <rPh sb="0" eb="4">
      <t>デンリョクガイシャ</t>
    </rPh>
    <phoneticPr fontId="2"/>
  </si>
  <si>
    <t>電力会社を選んでください</t>
    <rPh sb="0" eb="4">
      <t>デンリョクガイシャ</t>
    </rPh>
    <rPh sb="5" eb="6">
      <t>エラ</t>
    </rPh>
    <phoneticPr fontId="2"/>
  </si>
  <si>
    <t>電気契約</t>
    <rPh sb="0" eb="2">
      <t>デンキ</t>
    </rPh>
    <rPh sb="2" eb="4">
      <t>ケイヤク</t>
    </rPh>
    <phoneticPr fontId="2"/>
  </si>
  <si>
    <t>電気の契約種類を選んでください</t>
    <rPh sb="0" eb="2">
      <t>デンキ</t>
    </rPh>
    <rPh sb="3" eb="5">
      <t>ケイヤク</t>
    </rPh>
    <rPh sb="5" eb="7">
      <t>シュルイ</t>
    </rPh>
    <rPh sb="8" eb="9">
      <t>エラ</t>
    </rPh>
    <phoneticPr fontId="2"/>
  </si>
  <si>
    <t>ガス種類</t>
    <rPh sb="2" eb="4">
      <t>シュルイ</t>
    </rPh>
    <phoneticPr fontId="2"/>
  </si>
  <si>
    <t>ガスの種類を選んでください</t>
    <rPh sb="3" eb="5">
      <t>シュルイ</t>
    </rPh>
    <rPh sb="6" eb="7">
      <t>エラ</t>
    </rPh>
    <phoneticPr fontId="2"/>
  </si>
  <si>
    <t>天井が屋根面（最上階）か</t>
    <rPh sb="0" eb="2">
      <t>テンジョウ</t>
    </rPh>
    <rPh sb="3" eb="6">
      <t>ヤネメン</t>
    </rPh>
    <rPh sb="7" eb="10">
      <t>サイジョウカイ</t>
    </rPh>
    <phoneticPr fontId="3"/>
  </si>
  <si>
    <t>居室数</t>
    <rPh sb="0" eb="2">
      <t>キョシツ</t>
    </rPh>
    <rPh sb="2" eb="3">
      <t>スウ</t>
    </rPh>
    <phoneticPr fontId="3"/>
  </si>
  <si>
    <t>部屋</t>
    <rPh sb="0" eb="2">
      <t>ヘヤ</t>
    </rPh>
    <phoneticPr fontId="2"/>
  </si>
  <si>
    <t>築年数</t>
    <rPh sb="0" eb="2">
      <t>チクネン</t>
    </rPh>
    <rPh sb="1" eb="2">
      <t>トシ</t>
    </rPh>
    <rPh sb="2" eb="3">
      <t>スウ</t>
    </rPh>
    <phoneticPr fontId="3"/>
  </si>
  <si>
    <t>窓の断熱性能</t>
    <rPh sb="0" eb="1">
      <t>マド</t>
    </rPh>
    <rPh sb="2" eb="4">
      <t>ダンネツ</t>
    </rPh>
    <rPh sb="4" eb="6">
      <t>セイノウ</t>
    </rPh>
    <phoneticPr fontId="3"/>
  </si>
  <si>
    <t>上下水道代</t>
    <rPh sb="0" eb="2">
      <t>ジョウゲ</t>
    </rPh>
    <rPh sb="2" eb="5">
      <t>スイドウダイ</t>
    </rPh>
    <phoneticPr fontId="2"/>
  </si>
  <si>
    <t>1ヶ月あたりのおおよその上下水道代を選んでください。</t>
    <rPh sb="2" eb="3">
      <t>ゲツ</t>
    </rPh>
    <rPh sb="12" eb="14">
      <t>ジョウゲ</t>
    </rPh>
    <rPh sb="14" eb="16">
      <t>スイドウ</t>
    </rPh>
    <rPh sb="16" eb="17">
      <t>ダイ</t>
    </rPh>
    <rPh sb="18" eb="19">
      <t>エラ</t>
    </rPh>
    <phoneticPr fontId="2"/>
  </si>
  <si>
    <t>主に使う暖房器具</t>
    <rPh sb="0" eb="1">
      <t>オモ</t>
    </rPh>
    <rPh sb="2" eb="3">
      <t>ツカ</t>
    </rPh>
    <phoneticPr fontId="2"/>
  </si>
  <si>
    <t>i231</t>
    <phoneticPr fontId="2"/>
  </si>
  <si>
    <t>補助的に使う暖房器具</t>
    <rPh sb="0" eb="3">
      <t>ホジョテキ</t>
    </rPh>
    <rPh sb="4" eb="5">
      <t>ツカ</t>
    </rPh>
    <rPh sb="6" eb="8">
      <t>ダンボウ</t>
    </rPh>
    <rPh sb="8" eb="10">
      <t>キグ</t>
    </rPh>
    <phoneticPr fontId="3"/>
  </si>
  <si>
    <t>i235</t>
  </si>
  <si>
    <t>エアコンの使用年数</t>
    <rPh sb="5" eb="7">
      <t>シヨウ</t>
    </rPh>
    <rPh sb="7" eb="9">
      <t>ネンスウ</t>
    </rPh>
    <phoneticPr fontId="3"/>
  </si>
  <si>
    <t>i631</t>
    <phoneticPr fontId="2"/>
  </si>
  <si>
    <t>i632</t>
    <phoneticPr fontId="2"/>
  </si>
  <si>
    <t>テレビの使用年数</t>
    <rPh sb="4" eb="8">
      <t>シヨウネンスウ</t>
    </rPh>
    <phoneticPr fontId="2"/>
  </si>
  <si>
    <t>冷蔵庫の使用年数</t>
    <rPh sb="0" eb="3">
      <t>レイゾウコ</t>
    </rPh>
    <rPh sb="4" eb="8">
      <t>シヨウネンスウ</t>
    </rPh>
    <phoneticPr fontId="2"/>
  </si>
  <si>
    <t>consCKcook</t>
    <phoneticPr fontId="2"/>
  </si>
  <si>
    <t>調理の頻度</t>
    <rPh sb="0" eb="2">
      <t>チョウリ</t>
    </rPh>
    <rPh sb="3" eb="5">
      <t>ヒンド</t>
    </rPh>
    <phoneticPr fontId="3"/>
  </si>
  <si>
    <t>割</t>
    <rPh sb="0" eb="1">
      <t>ワリ</t>
    </rPh>
    <phoneticPr fontId="2"/>
  </si>
  <si>
    <t>持っていない</t>
    <phoneticPr fontId="3"/>
  </si>
  <si>
    <t>20インチ未満</t>
    <rPh sb="5" eb="7">
      <t>ミマン</t>
    </rPh>
    <phoneticPr fontId="3"/>
  </si>
  <si>
    <t>20～30インチ</t>
    <phoneticPr fontId="3"/>
  </si>
  <si>
    <t>30～40インチ</t>
    <phoneticPr fontId="3"/>
  </si>
  <si>
    <t>40～50インチ</t>
    <phoneticPr fontId="2"/>
  </si>
  <si>
    <t>1年未満</t>
    <rPh sb="1" eb="2">
      <t>ネン</t>
    </rPh>
    <rPh sb="2" eb="4">
      <t>ミマン</t>
    </rPh>
    <phoneticPr fontId="4"/>
  </si>
  <si>
    <t>3年未満</t>
    <rPh sb="1" eb="2">
      <t>ネン</t>
    </rPh>
    <rPh sb="2" eb="4">
      <t>ミマン</t>
    </rPh>
    <phoneticPr fontId="4"/>
  </si>
  <si>
    <t>5年未満</t>
    <rPh sb="1" eb="2">
      <t>ネン</t>
    </rPh>
    <rPh sb="2" eb="4">
      <t>ミマン</t>
    </rPh>
    <phoneticPr fontId="4"/>
  </si>
  <si>
    <t>7年未満</t>
    <rPh sb="1" eb="2">
      <t>ネン</t>
    </rPh>
    <rPh sb="2" eb="4">
      <t>ミマン</t>
    </rPh>
    <phoneticPr fontId="4"/>
  </si>
  <si>
    <t>10年未満</t>
    <rPh sb="2" eb="3">
      <t>ネン</t>
    </rPh>
    <rPh sb="3" eb="5">
      <t>ミマン</t>
    </rPh>
    <phoneticPr fontId="4"/>
  </si>
  <si>
    <t>15年未満</t>
    <rPh sb="2" eb="3">
      <t>ネン</t>
    </rPh>
    <rPh sb="3" eb="5">
      <t>ミマン</t>
    </rPh>
    <phoneticPr fontId="4"/>
  </si>
  <si>
    <t>20年未満</t>
    <rPh sb="2" eb="3">
      <t>ネン</t>
    </rPh>
    <rPh sb="3" eb="5">
      <t>ミマン</t>
    </rPh>
    <phoneticPr fontId="4"/>
  </si>
  <si>
    <t>20年以上</t>
    <rPh sb="2" eb="3">
      <t>ネン</t>
    </rPh>
    <rPh sb="3" eb="5">
      <t>イジョウ</t>
    </rPh>
    <phoneticPr fontId="4"/>
  </si>
  <si>
    <t>最上階（上は屋根）</t>
    <rPh sb="0" eb="3">
      <t>サイジョウカイ</t>
    </rPh>
    <rPh sb="4" eb="5">
      <t>ウエ</t>
    </rPh>
    <rPh sb="6" eb="8">
      <t>ヤネ</t>
    </rPh>
    <phoneticPr fontId="3"/>
  </si>
  <si>
    <t>最上階でない（上に部屋がある）</t>
    <rPh sb="0" eb="3">
      <t>サイジョウカイ</t>
    </rPh>
    <rPh sb="7" eb="8">
      <t>ウエ</t>
    </rPh>
    <rPh sb="9" eb="11">
      <t>ヘヤ</t>
    </rPh>
    <phoneticPr fontId="3"/>
  </si>
  <si>
    <t>東北電力</t>
    <rPh sb="0" eb="4">
      <t>トウホクデンリョク</t>
    </rPh>
    <phoneticPr fontId="2"/>
  </si>
  <si>
    <t>東京電力</t>
    <rPh sb="0" eb="4">
      <t>トウキョウデンリョク</t>
    </rPh>
    <phoneticPr fontId="2"/>
  </si>
  <si>
    <t>中部電力</t>
    <rPh sb="0" eb="2">
      <t>チュブ</t>
    </rPh>
    <rPh sb="2" eb="4">
      <t>デンリョク</t>
    </rPh>
    <phoneticPr fontId="2"/>
  </si>
  <si>
    <t>北陸電力</t>
    <rPh sb="0" eb="4">
      <t>ホクリクデンリョク</t>
    </rPh>
    <phoneticPr fontId="2"/>
  </si>
  <si>
    <t>中部電力</t>
    <rPh sb="0" eb="4">
      <t>チュウブデンリョク</t>
    </rPh>
    <phoneticPr fontId="2"/>
  </si>
  <si>
    <t>九州電力</t>
    <rPh sb="0" eb="4">
      <t>キュウシュウデンリョク</t>
    </rPh>
    <phoneticPr fontId="2"/>
  </si>
  <si>
    <t>通常の家庭用（従量）</t>
    <rPh sb="0" eb="2">
      <t>ツウジョウ</t>
    </rPh>
    <rPh sb="3" eb="6">
      <t>カテイヨウ</t>
    </rPh>
    <rPh sb="7" eb="9">
      <t>ジュウリョウ</t>
    </rPh>
    <phoneticPr fontId="2"/>
  </si>
  <si>
    <t>時間帯別契約</t>
    <rPh sb="0" eb="4">
      <t>ジカンタイベツ</t>
    </rPh>
    <rPh sb="4" eb="6">
      <t>ケイヤク</t>
    </rPh>
    <phoneticPr fontId="2"/>
  </si>
  <si>
    <t>平屋建て</t>
    <rPh sb="0" eb="3">
      <t>ヒラヤダ</t>
    </rPh>
    <phoneticPr fontId="3"/>
  </si>
  <si>
    <t>2階建て</t>
    <rPh sb="1" eb="2">
      <t>カイ</t>
    </rPh>
    <rPh sb="2" eb="3">
      <t>ダ</t>
    </rPh>
    <phoneticPr fontId="3"/>
  </si>
  <si>
    <t>3階以上</t>
    <rPh sb="1" eb="2">
      <t>カイ</t>
    </rPh>
    <rPh sb="2" eb="4">
      <t>イジョウ</t>
    </rPh>
    <phoneticPr fontId="3"/>
  </si>
  <si>
    <t>1部屋</t>
    <rPh sb="1" eb="3">
      <t>ヘヤ</t>
    </rPh>
    <phoneticPr fontId="2"/>
  </si>
  <si>
    <t>2部屋</t>
    <rPh sb="1" eb="3">
      <t>ヘヤ</t>
    </rPh>
    <phoneticPr fontId="2"/>
  </si>
  <si>
    <t>3部屋</t>
    <rPh sb="1" eb="3">
      <t>ヘヤ</t>
    </rPh>
    <phoneticPr fontId="2"/>
  </si>
  <si>
    <t>4部屋</t>
    <rPh sb="1" eb="3">
      <t>ヘヤ</t>
    </rPh>
    <phoneticPr fontId="2"/>
  </si>
  <si>
    <t>5部屋</t>
    <rPh sb="1" eb="3">
      <t>ヘヤ</t>
    </rPh>
    <phoneticPr fontId="2"/>
  </si>
  <si>
    <t>6部屋</t>
    <rPh sb="1" eb="3">
      <t>ヘヤ</t>
    </rPh>
    <phoneticPr fontId="2"/>
  </si>
  <si>
    <t>7部屋</t>
    <rPh sb="1" eb="3">
      <t>ヘヤ</t>
    </rPh>
    <phoneticPr fontId="2"/>
  </si>
  <si>
    <t>8部屋以上</t>
    <rPh sb="1" eb="3">
      <t>ヘヤ</t>
    </rPh>
    <rPh sb="3" eb="5">
      <t>イジョウ</t>
    </rPh>
    <phoneticPr fontId="2"/>
  </si>
  <si>
    <t>5年未満</t>
    <rPh sb="1" eb="2">
      <t>ネン</t>
    </rPh>
    <rPh sb="2" eb="4">
      <t>ミマン</t>
    </rPh>
    <phoneticPr fontId="3"/>
  </si>
  <si>
    <t>5-10年未満</t>
    <rPh sb="4" eb="5">
      <t>ネン</t>
    </rPh>
    <rPh sb="5" eb="7">
      <t>ミマン</t>
    </rPh>
    <phoneticPr fontId="3"/>
  </si>
  <si>
    <t>10-20年未満</t>
    <rPh sb="5" eb="6">
      <t>ネン</t>
    </rPh>
    <rPh sb="6" eb="8">
      <t>ミマン</t>
    </rPh>
    <phoneticPr fontId="3"/>
  </si>
  <si>
    <t>20年以上</t>
    <rPh sb="2" eb="3">
      <t>ネン</t>
    </rPh>
    <rPh sb="3" eb="5">
      <t>イジョウ</t>
    </rPh>
    <phoneticPr fontId="3"/>
  </si>
  <si>
    <t>わからない</t>
  </si>
  <si>
    <t>樹脂枠三重ガラス</t>
    <rPh sb="0" eb="3">
      <t>ジュシワク</t>
    </rPh>
    <rPh sb="3" eb="5">
      <t>サンジュウ</t>
    </rPh>
    <phoneticPr fontId="3"/>
  </si>
  <si>
    <t>樹脂枠low-Eガラス</t>
    <rPh sb="0" eb="3">
      <t>ジュシワク</t>
    </rPh>
    <phoneticPr fontId="3"/>
  </si>
  <si>
    <t>樹脂アルミ複合/樹脂枠二重ガラス</t>
    <rPh sb="0" eb="2">
      <t>ジュシ</t>
    </rPh>
    <rPh sb="5" eb="7">
      <t>フクゴウ</t>
    </rPh>
    <rPh sb="8" eb="10">
      <t>ジュシ</t>
    </rPh>
    <rPh sb="10" eb="11">
      <t>ワク</t>
    </rPh>
    <rPh sb="11" eb="13">
      <t>ニジュウ</t>
    </rPh>
    <phoneticPr fontId="3"/>
  </si>
  <si>
    <t>アルミ枠二重ガラス</t>
    <rPh sb="3" eb="4">
      <t>ワク</t>
    </rPh>
    <rPh sb="4" eb="6">
      <t>ニジュウ</t>
    </rPh>
    <phoneticPr fontId="3"/>
  </si>
  <si>
    <t>アルミ枠単板ガラス</t>
    <rPh sb="3" eb="4">
      <t>ワク</t>
    </rPh>
    <rPh sb="4" eb="6">
      <t>タンバン</t>
    </rPh>
    <phoneticPr fontId="3"/>
  </si>
  <si>
    <t>500円</t>
    <phoneticPr fontId="2"/>
  </si>
  <si>
    <t>1000円</t>
    <phoneticPr fontId="2"/>
  </si>
  <si>
    <t>1500円</t>
    <rPh sb="4" eb="5">
      <t>エン</t>
    </rPh>
    <phoneticPr fontId="2"/>
  </si>
  <si>
    <t>2000円</t>
    <rPh sb="4" eb="5">
      <t>エン</t>
    </rPh>
    <phoneticPr fontId="2"/>
  </si>
  <si>
    <t>4000円</t>
    <rPh sb="4" eb="5">
      <t>エン</t>
    </rPh>
    <phoneticPr fontId="2"/>
  </si>
  <si>
    <t>1万5000円</t>
    <rPh sb="1" eb="2">
      <t>マン</t>
    </rPh>
    <rPh sb="6" eb="7">
      <t>エン</t>
    </rPh>
    <phoneticPr fontId="2"/>
  </si>
  <si>
    <t>ガスを使わない</t>
    <rPh sb="3" eb="4">
      <t>ツカ</t>
    </rPh>
    <phoneticPr fontId="2"/>
  </si>
  <si>
    <t>しない</t>
  </si>
  <si>
    <t>週１食以下</t>
    <rPh sb="0" eb="1">
      <t>シュウ</t>
    </rPh>
    <rPh sb="2" eb="3">
      <t>ショク</t>
    </rPh>
    <rPh sb="3" eb="5">
      <t>イカ</t>
    </rPh>
    <phoneticPr fontId="3"/>
  </si>
  <si>
    <t>週に2-3食</t>
    <rPh sb="0" eb="1">
      <t>シュウ</t>
    </rPh>
    <rPh sb="5" eb="6">
      <t>ショク</t>
    </rPh>
    <phoneticPr fontId="3"/>
  </si>
  <si>
    <t>1日1食</t>
    <rPh sb="1" eb="2">
      <t>ニチ</t>
    </rPh>
    <rPh sb="3" eb="4">
      <t>ショク</t>
    </rPh>
    <phoneticPr fontId="3"/>
  </si>
  <si>
    <t>1日2食</t>
    <rPh sb="1" eb="2">
      <t>ニチ</t>
    </rPh>
    <rPh sb="3" eb="4">
      <t>ショク</t>
    </rPh>
    <phoneticPr fontId="3"/>
  </si>
  <si>
    <t>1日3食</t>
    <rPh sb="1" eb="2">
      <t>ニチ</t>
    </rPh>
    <rPh sb="3" eb="4">
      <t>ショク</t>
    </rPh>
    <phoneticPr fontId="3"/>
  </si>
  <si>
    <t>車の種類</t>
    <rPh sb="0" eb="1">
      <t>クルマ</t>
    </rPh>
    <rPh sb="2" eb="4">
      <t>シュルイ</t>
    </rPh>
    <phoneticPr fontId="2"/>
  </si>
  <si>
    <t>保存値</t>
    <rPh sb="0" eb="2">
      <t>ホゾン</t>
    </rPh>
    <rPh sb="2" eb="3">
      <t>アタイ</t>
    </rPh>
    <phoneticPr fontId="2"/>
  </si>
  <si>
    <t>天井が屋根面（最上階）ですか</t>
    <rPh sb="0" eb="2">
      <t>テンジョウ</t>
    </rPh>
    <rPh sb="3" eb="6">
      <t>ヤネメン</t>
    </rPh>
    <rPh sb="7" eb="10">
      <t>サイジョウカイ</t>
    </rPh>
    <phoneticPr fontId="3"/>
  </si>
  <si>
    <t>屋根の日当たり</t>
    <rPh sb="0" eb="2">
      <t>ヤネ</t>
    </rPh>
    <rPh sb="3" eb="5">
      <t>ヒア</t>
    </rPh>
    <phoneticPr fontId="2"/>
  </si>
  <si>
    <t>屋根の日当たりはいいですか</t>
    <rPh sb="0" eb="2">
      <t>ヤネ</t>
    </rPh>
    <rPh sb="3" eb="5">
      <t>ヒア</t>
    </rPh>
    <phoneticPr fontId="2"/>
  </si>
  <si>
    <t>階数</t>
    <rPh sb="0" eb="2">
      <t>カイスウ</t>
    </rPh>
    <phoneticPr fontId="2"/>
  </si>
  <si>
    <t>太陽光発電の設置年</t>
    <rPh sb="0" eb="5">
      <t>タイヨウコウハツデン</t>
    </rPh>
    <rPh sb="6" eb="9">
      <t>セッチネン</t>
    </rPh>
    <phoneticPr fontId="2"/>
  </si>
  <si>
    <t>している（6～10kW)</t>
    <phoneticPr fontId="2"/>
  </si>
  <si>
    <t>している（10kW以上）</t>
    <rPh sb="9" eb="11">
      <t>イジョウ</t>
    </rPh>
    <phoneticPr fontId="2"/>
  </si>
  <si>
    <t>窓の断熱リフォーム</t>
    <rPh sb="0" eb="1">
      <t>マド</t>
    </rPh>
    <rPh sb="2" eb="4">
      <t>ダンネツ</t>
    </rPh>
    <phoneticPr fontId="2"/>
  </si>
  <si>
    <t>窓の断熱リフォームをしましかたか</t>
    <rPh sb="0" eb="1">
      <t>マド</t>
    </rPh>
    <rPh sb="2" eb="4">
      <t>ダンネツ</t>
    </rPh>
    <phoneticPr fontId="2"/>
  </si>
  <si>
    <t>壁天井断熱リフォーム</t>
    <rPh sb="0" eb="1">
      <t>カベ</t>
    </rPh>
    <rPh sb="1" eb="3">
      <t>テンジョウ</t>
    </rPh>
    <rPh sb="3" eb="5">
      <t>ダンネツ</t>
    </rPh>
    <phoneticPr fontId="2"/>
  </si>
  <si>
    <t>壁・天井・床などの断熱リフォームをしましたか</t>
    <rPh sb="0" eb="1">
      <t>カベ</t>
    </rPh>
    <rPh sb="2" eb="4">
      <t>テンジョウ</t>
    </rPh>
    <rPh sb="5" eb="6">
      <t>ユカ</t>
    </rPh>
    <rPh sb="9" eb="11">
      <t>ダンネツ</t>
    </rPh>
    <phoneticPr fontId="2"/>
  </si>
  <si>
    <t>i051</t>
    <phoneticPr fontId="2"/>
  </si>
  <si>
    <t>全面的にした</t>
    <rPh sb="0" eb="3">
      <t>ゼンメンテキ</t>
    </rPh>
    <phoneticPr fontId="2"/>
  </si>
  <si>
    <t>一部した</t>
    <rPh sb="0" eb="2">
      <t>イチブ</t>
    </rPh>
    <phoneticPr fontId="2"/>
  </si>
  <si>
    <t>i801</t>
    <phoneticPr fontId="2"/>
  </si>
  <si>
    <t>コンロの熱源</t>
    <rPh sb="4" eb="6">
      <t>ネツゲン</t>
    </rPh>
    <phoneticPr fontId="2"/>
  </si>
  <si>
    <t>コンロの熱源は</t>
    <rPh sb="4" eb="6">
      <t>ネツゲン</t>
    </rPh>
    <phoneticPr fontId="2"/>
  </si>
  <si>
    <t>電気(IHなど）</t>
    <rPh sb="0" eb="2">
      <t>デンキ</t>
    </rPh>
    <phoneticPr fontId="2"/>
  </si>
  <si>
    <t>年3回以下</t>
    <rPh sb="0" eb="1">
      <t>ネン</t>
    </rPh>
    <rPh sb="2" eb="3">
      <t>カイ</t>
    </rPh>
    <rPh sb="3" eb="5">
      <t>イカ</t>
    </rPh>
    <phoneticPr fontId="2"/>
  </si>
  <si>
    <t>年4-6回</t>
    <rPh sb="0" eb="1">
      <t>ネン</t>
    </rPh>
    <rPh sb="4" eb="5">
      <t>カイ</t>
    </rPh>
    <phoneticPr fontId="2"/>
  </si>
  <si>
    <t>年7-10回</t>
    <rPh sb="0" eb="1">
      <t>ネン</t>
    </rPh>
    <rPh sb="5" eb="6">
      <t>カイ</t>
    </rPh>
    <phoneticPr fontId="2"/>
  </si>
  <si>
    <t>年11-15回</t>
    <rPh sb="0" eb="1">
      <t>ネン</t>
    </rPh>
    <rPh sb="6" eb="7">
      <t>カイ</t>
    </rPh>
    <phoneticPr fontId="2"/>
  </si>
  <si>
    <t>年16-20回</t>
    <rPh sb="0" eb="1">
      <t>ネン</t>
    </rPh>
    <rPh sb="6" eb="7">
      <t>カイ</t>
    </rPh>
    <phoneticPr fontId="2"/>
  </si>
  <si>
    <t>年21回以上</t>
    <rPh sb="0" eb="1">
      <t>ネン</t>
    </rPh>
    <rPh sb="3" eb="4">
      <t>カイ</t>
    </rPh>
    <rPh sb="4" eb="6">
      <t>イジョウ</t>
    </rPh>
    <phoneticPr fontId="2"/>
  </si>
  <si>
    <t>灯油を使っていますか</t>
    <rPh sb="0" eb="2">
      <t>トウユ</t>
    </rPh>
    <rPh sb="3" eb="4">
      <t>ツカ</t>
    </rPh>
    <phoneticPr fontId="2"/>
  </si>
  <si>
    <t>はい</t>
    <phoneticPr fontId="2"/>
  </si>
  <si>
    <t>いいえ</t>
    <phoneticPr fontId="2"/>
  </si>
  <si>
    <t>セントラルヒーティングですか</t>
    <phoneticPr fontId="2"/>
  </si>
  <si>
    <t>セントラルヒーティング</t>
    <phoneticPr fontId="2"/>
  </si>
  <si>
    <t>セントラル熱源</t>
    <rPh sb="5" eb="7">
      <t>ネツゲン</t>
    </rPh>
    <phoneticPr fontId="2"/>
  </si>
  <si>
    <t>セントラルヒーティングの熱源は</t>
    <rPh sb="12" eb="14">
      <t>ネツゲン</t>
    </rPh>
    <phoneticPr fontId="2"/>
  </si>
  <si>
    <t>ロードヒーティング</t>
    <phoneticPr fontId="2"/>
  </si>
  <si>
    <t>ロードヒーティングを使っていますか</t>
    <rPh sb="10" eb="11">
      <t>ツカ</t>
    </rPh>
    <phoneticPr fontId="2"/>
  </si>
  <si>
    <t>ロードヒーティング熱源</t>
    <rPh sb="9" eb="11">
      <t>ネツゲン</t>
    </rPh>
    <phoneticPr fontId="2"/>
  </si>
  <si>
    <t>ロードヒーティングの熱源</t>
    <rPh sb="10" eb="12">
      <t>ネツゲン</t>
    </rPh>
    <phoneticPr fontId="2"/>
  </si>
  <si>
    <t>ロードヒーティング面積</t>
    <rPh sb="9" eb="11">
      <t>メンセキ</t>
    </rPh>
    <phoneticPr fontId="2"/>
  </si>
  <si>
    <t>変数定義</t>
    <rPh sb="0" eb="2">
      <t>ヘンスウ</t>
    </rPh>
    <rPh sb="2" eb="4">
      <t>テイギ</t>
    </rPh>
    <phoneticPr fontId="2"/>
  </si>
  <si>
    <t>とてもよい</t>
    <phoneticPr fontId="2"/>
  </si>
  <si>
    <t>ときどき陰る</t>
    <rPh sb="4" eb="5">
      <t>カゲ</t>
    </rPh>
    <phoneticPr fontId="2"/>
  </si>
  <si>
    <t>よくない</t>
    <phoneticPr fontId="2"/>
  </si>
  <si>
    <t>2010年度以前</t>
    <rPh sb="4" eb="5">
      <t>ネン</t>
    </rPh>
    <rPh sb="5" eb="6">
      <t>ド</t>
    </rPh>
    <rPh sb="6" eb="8">
      <t>イゼン</t>
    </rPh>
    <phoneticPr fontId="2"/>
  </si>
  <si>
    <t>2011-2012年度</t>
    <rPh sb="9" eb="11">
      <t>ネンド</t>
    </rPh>
    <phoneticPr fontId="2"/>
  </si>
  <si>
    <t>2013年度</t>
    <rPh sb="4" eb="6">
      <t>ネンド</t>
    </rPh>
    <phoneticPr fontId="2"/>
  </si>
  <si>
    <t>2014年度</t>
    <rPh sb="4" eb="6">
      <t>ネンド</t>
    </rPh>
    <phoneticPr fontId="2"/>
  </si>
  <si>
    <t>詳細地域</t>
    <rPh sb="0" eb="2">
      <t>ショウサイ</t>
    </rPh>
    <rPh sb="2" eb="4">
      <t>チイキ</t>
    </rPh>
    <phoneticPr fontId="2"/>
  </si>
  <si>
    <t>家の所有</t>
    <rPh sb="0" eb="1">
      <t>イエ</t>
    </rPh>
    <rPh sb="2" eb="4">
      <t>ショユウ</t>
    </rPh>
    <phoneticPr fontId="2"/>
  </si>
  <si>
    <t>持ち家ですか、賃貸ですか</t>
    <rPh sb="0" eb="1">
      <t>モ</t>
    </rPh>
    <rPh sb="2" eb="3">
      <t>イエ</t>
    </rPh>
    <rPh sb="7" eb="9">
      <t>チンタイ</t>
    </rPh>
    <phoneticPr fontId="2"/>
  </si>
  <si>
    <t>賃貸</t>
    <rPh sb="0" eb="2">
      <t>チンタイ</t>
    </rPh>
    <phoneticPr fontId="2"/>
  </si>
  <si>
    <t>電気</t>
  </si>
  <si>
    <t>電気（ヒートポンプ）</t>
  </si>
  <si>
    <t>地域熱供給</t>
  </si>
  <si>
    <t>ハイブリッド（ヒートポンプ＋ガス）</t>
  </si>
  <si>
    <t>ロードヒーティング利用頻度</t>
    <phoneticPr fontId="2"/>
  </si>
  <si>
    <t>ロードヒーティング利用頻度</t>
    <rPh sb="9" eb="11">
      <t>リヨウ</t>
    </rPh>
    <rPh sb="11" eb="13">
      <t>ヒンド</t>
    </rPh>
    <phoneticPr fontId="2"/>
  </si>
  <si>
    <t>1坪（3m2)</t>
    <phoneticPr fontId="2"/>
  </si>
  <si>
    <t>2坪（7m2)</t>
    <phoneticPr fontId="2"/>
  </si>
  <si>
    <t>3坪（10m2)</t>
    <phoneticPr fontId="2"/>
  </si>
  <si>
    <t>5坪（15m2)</t>
    <phoneticPr fontId="2"/>
  </si>
  <si>
    <t>10坪（30m2)</t>
    <phoneticPr fontId="2"/>
  </si>
  <si>
    <t>15坪（50m2)</t>
    <phoneticPr fontId="2"/>
  </si>
  <si>
    <t>20坪（65m2)</t>
    <phoneticPr fontId="2"/>
  </si>
  <si>
    <t>30坪（100m2)</t>
    <phoneticPr fontId="2"/>
  </si>
  <si>
    <t>年2-3日</t>
    <phoneticPr fontId="2"/>
  </si>
  <si>
    <t>月に1日くらい</t>
    <phoneticPr fontId="2"/>
  </si>
  <si>
    <t>月に2〜3日</t>
    <phoneticPr fontId="2"/>
  </si>
  <si>
    <t>週に2〜3日</t>
    <phoneticPr fontId="2"/>
  </si>
  <si>
    <t>センサーで常時ON</t>
    <phoneticPr fontId="2"/>
  </si>
  <si>
    <t>センサーなしで常時ON</t>
    <phoneticPr fontId="2"/>
  </si>
  <si>
    <t>セントラルの熱源機と風呂の熱源は別ですか</t>
    <rPh sb="6" eb="9">
      <t>ネツゲンキ</t>
    </rPh>
    <rPh sb="10" eb="12">
      <t>フロ</t>
    </rPh>
    <rPh sb="13" eb="15">
      <t>ネツゲン</t>
    </rPh>
    <rPh sb="16" eb="17">
      <t>ベツ</t>
    </rPh>
    <phoneticPr fontId="2"/>
  </si>
  <si>
    <t>セントラル専用</t>
    <rPh sb="5" eb="7">
      <t>センヨ</t>
    </rPh>
    <phoneticPr fontId="2"/>
  </si>
  <si>
    <t>風呂と共用</t>
    <rPh sb="0" eb="2">
      <t>フロ</t>
    </rPh>
    <rPh sb="3" eb="5">
      <t>キョウヨウ</t>
    </rPh>
    <phoneticPr fontId="2"/>
  </si>
  <si>
    <t>セントラル暖房期間</t>
    <rPh sb="5" eb="7">
      <t>ダンボウ</t>
    </rPh>
    <rPh sb="7" eb="9">
      <t>キカン</t>
    </rPh>
    <phoneticPr fontId="2"/>
  </si>
  <si>
    <t>セントラル暖房を使う期間は</t>
    <rPh sb="5" eb="7">
      <t>ダンボウ</t>
    </rPh>
    <rPh sb="8" eb="9">
      <t>ツカ</t>
    </rPh>
    <rPh sb="10" eb="12">
      <t>キカン</t>
    </rPh>
    <phoneticPr fontId="2"/>
  </si>
  <si>
    <t>使わない</t>
    <phoneticPr fontId="2"/>
  </si>
  <si>
    <t>1ヶ月</t>
    <phoneticPr fontId="2"/>
  </si>
  <si>
    <t>2ヶ月</t>
    <phoneticPr fontId="2"/>
  </si>
  <si>
    <t>3ヶ月</t>
    <phoneticPr fontId="2"/>
  </si>
  <si>
    <t>4ヶ月</t>
    <phoneticPr fontId="2"/>
  </si>
  <si>
    <t>5ヶ月</t>
    <phoneticPr fontId="2"/>
  </si>
  <si>
    <t>6ヶ月</t>
    <phoneticPr fontId="2"/>
  </si>
  <si>
    <t>8ヶ月</t>
    <phoneticPr fontId="2"/>
  </si>
  <si>
    <t>熱交換換気</t>
    <rPh sb="0" eb="3">
      <t>ネツコウカン</t>
    </rPh>
    <rPh sb="3" eb="5">
      <t>カンキ</t>
    </rPh>
    <phoneticPr fontId="2"/>
  </si>
  <si>
    <t>熱交換式の換気ですか</t>
    <rPh sb="0" eb="4">
      <t>ネツコウカンシキ</t>
    </rPh>
    <rPh sb="5" eb="7">
      <t>カンキ</t>
    </rPh>
    <phoneticPr fontId="2"/>
  </si>
  <si>
    <t>ルーフヒーティングの利用</t>
    <rPh sb="10" eb="12">
      <t>リヨウ</t>
    </rPh>
    <phoneticPr fontId="2"/>
  </si>
  <si>
    <t>ルーフヒーティングを使っていますか</t>
    <rPh sb="10" eb="11">
      <t>ツカ</t>
    </rPh>
    <phoneticPr fontId="2"/>
  </si>
  <si>
    <t>選んで下さい</t>
  </si>
  <si>
    <t>ルーフヒーティングの対象面積</t>
  </si>
  <si>
    <t>ルーフヒーティングの熱源</t>
  </si>
  <si>
    <t>コジェネ（ガス）</t>
  </si>
  <si>
    <t>コジェネ（灯油）</t>
  </si>
  <si>
    <t>:樋のまわりのみ</t>
    <phoneticPr fontId="2"/>
  </si>
  <si>
    <t>屋根面全体</t>
    <phoneticPr fontId="2"/>
  </si>
  <si>
    <t>ルーフヒーティングの利用頻度</t>
    <rPh sb="10" eb="12">
      <t>リヨウ</t>
    </rPh>
    <rPh sb="12" eb="14">
      <t>ヒンド</t>
    </rPh>
    <phoneticPr fontId="2"/>
  </si>
  <si>
    <t>ルーフヒーティングを使う頻度は</t>
    <rPh sb="10" eb="11">
      <t>ツカ</t>
    </rPh>
    <rPh sb="12" eb="14">
      <t>ヒンド</t>
    </rPh>
    <phoneticPr fontId="2"/>
  </si>
  <si>
    <t>セントラル専用熱源</t>
    <rPh sb="5" eb="7">
      <t>センヨウ</t>
    </rPh>
    <rPh sb="7" eb="9">
      <t>ネツゲン</t>
    </rPh>
    <phoneticPr fontId="2"/>
  </si>
  <si>
    <t>融雪槽の熱源</t>
  </si>
  <si>
    <t>融雪槽の利用</t>
    <phoneticPr fontId="5"/>
  </si>
  <si>
    <t>i264</t>
  </si>
  <si>
    <t>i265</t>
  </si>
  <si>
    <t>26℃以上</t>
    <rPh sb="3" eb="5">
      <t>イジョウ</t>
    </rPh>
    <phoneticPr fontId="2"/>
  </si>
  <si>
    <t>24℃以下</t>
    <rPh sb="3" eb="5">
      <t>イカ</t>
    </rPh>
    <phoneticPr fontId="2"/>
  </si>
  <si>
    <t>エアコンのフィルター掃除</t>
    <rPh sb="10" eb="12">
      <t>ソウジ</t>
    </rPh>
    <phoneticPr fontId="3"/>
  </si>
  <si>
    <t>エアコンのフィルター掃除をしていますか</t>
    <rPh sb="10" eb="12">
      <t>ソウジ</t>
    </rPh>
    <phoneticPr fontId="3"/>
  </si>
  <si>
    <t>している</t>
    <phoneticPr fontId="2"/>
  </si>
  <si>
    <t>i211</t>
    <phoneticPr fontId="2"/>
  </si>
  <si>
    <t>夏の朝や夕方に日光が部屋に入りますか</t>
    <rPh sb="0" eb="1">
      <t>ナツ</t>
    </rPh>
    <rPh sb="2" eb="3">
      <t>アサ</t>
    </rPh>
    <rPh sb="4" eb="6">
      <t>ユウガタ</t>
    </rPh>
    <rPh sb="7" eb="9">
      <t>ニッコウ</t>
    </rPh>
    <rPh sb="10" eb="12">
      <t>ヘヤ</t>
    </rPh>
    <rPh sb="13" eb="14">
      <t>ハイ</t>
    </rPh>
    <phoneticPr fontId="2"/>
  </si>
  <si>
    <t>よく入る</t>
    <rPh sb="2" eb="3">
      <t>ハイ</t>
    </rPh>
    <phoneticPr fontId="2"/>
  </si>
  <si>
    <t>少しはいる</t>
    <rPh sb="0" eb="1">
      <t>スコ</t>
    </rPh>
    <phoneticPr fontId="2"/>
  </si>
  <si>
    <t>入らない</t>
    <rPh sb="0" eb="1">
      <t>ハイ</t>
    </rPh>
    <phoneticPr fontId="2"/>
  </si>
  <si>
    <t>壁面の断熱材の厚さ</t>
    <rPh sb="0" eb="2">
      <t>カベメン</t>
    </rPh>
    <rPh sb="3" eb="6">
      <t>ダンネツザイ</t>
    </rPh>
    <rPh sb="7" eb="8">
      <t>アツ</t>
    </rPh>
    <phoneticPr fontId="2"/>
  </si>
  <si>
    <t>断熱材の厚さはどの程度ですか</t>
    <rPh sb="0" eb="3">
      <t>ダンネツザイ</t>
    </rPh>
    <rPh sb="4" eb="5">
      <t>アツ</t>
    </rPh>
    <rPh sb="9" eb="11">
      <t>テイド</t>
    </rPh>
    <phoneticPr fontId="2"/>
  </si>
  <si>
    <t>グラスウール200mm相当</t>
    <rPh sb="11" eb="13">
      <t>ソウトウ</t>
    </rPh>
    <phoneticPr fontId="2"/>
  </si>
  <si>
    <t>グラスウール150mm相当</t>
    <rPh sb="11" eb="13">
      <t>ソウトウ</t>
    </rPh>
    <phoneticPr fontId="2"/>
  </si>
  <si>
    <t>グラスウール100mm相当</t>
    <rPh sb="11" eb="13">
      <t>ソウトウ</t>
    </rPh>
    <phoneticPr fontId="2"/>
  </si>
  <si>
    <t>グラスウール50mm相当</t>
    <rPh sb="10" eb="12">
      <t>ソウトウ</t>
    </rPh>
    <phoneticPr fontId="2"/>
  </si>
  <si>
    <t>グラスウール30mm相当</t>
    <rPh sb="10" eb="12">
      <t>ソウトウ</t>
    </rPh>
    <phoneticPr fontId="2"/>
  </si>
  <si>
    <t>入っていない</t>
    <rPh sb="0" eb="1">
      <t>ハイ</t>
    </rPh>
    <phoneticPr fontId="2"/>
  </si>
  <si>
    <t>できない</t>
  </si>
  <si>
    <t>2割減</t>
  </si>
  <si>
    <t>3～4割減</t>
  </si>
  <si>
    <t>半減</t>
  </si>
  <si>
    <t>6～7割減</t>
  </si>
  <si>
    <t>窓ガラスの種類</t>
    <rPh sb="0" eb="1">
      <t>マド</t>
    </rPh>
    <rPh sb="5" eb="7">
      <t>シュルイ</t>
    </rPh>
    <phoneticPr fontId="2"/>
  </si>
  <si>
    <t>窓ガラスの大きさ</t>
    <rPh sb="0" eb="1">
      <t>マド</t>
    </rPh>
    <rPh sb="5" eb="6">
      <t>オオ</t>
    </rPh>
    <phoneticPr fontId="2"/>
  </si>
  <si>
    <t>小窓（90×120）</t>
    <phoneticPr fontId="2"/>
  </si>
  <si>
    <t>腰窓（120×180）</t>
    <rPh sb="0" eb="1">
      <t>コシ</t>
    </rPh>
    <phoneticPr fontId="2"/>
  </si>
  <si>
    <t>2枚掃き出し窓（180×180）</t>
    <rPh sb="1" eb="2">
      <t>マイ</t>
    </rPh>
    <rPh sb="2" eb="3">
      <t>ハ</t>
    </rPh>
    <rPh sb="4" eb="5">
      <t>ダ</t>
    </rPh>
    <rPh sb="6" eb="7">
      <t>マド</t>
    </rPh>
    <phoneticPr fontId="2"/>
  </si>
  <si>
    <t>4枚掃き出し窓（180×360）</t>
    <rPh sb="2" eb="3">
      <t>ハ</t>
    </rPh>
    <rPh sb="4" eb="5">
      <t>ダ</t>
    </rPh>
    <rPh sb="6" eb="7">
      <t>マド</t>
    </rPh>
    <phoneticPr fontId="2"/>
  </si>
  <si>
    <t>掃き出し6枚相当（180×540）</t>
    <rPh sb="0" eb="1">
      <t>ハ</t>
    </rPh>
    <rPh sb="2" eb="3">
      <t>ダ</t>
    </rPh>
    <rPh sb="5" eb="6">
      <t>マイ</t>
    </rPh>
    <rPh sb="6" eb="8">
      <t>ソウトウ</t>
    </rPh>
    <phoneticPr fontId="2"/>
  </si>
  <si>
    <t>掃き出し8枚相当（180×720）</t>
    <rPh sb="0" eb="1">
      <t>ハ</t>
    </rPh>
    <rPh sb="2" eb="3">
      <t>ダ</t>
    </rPh>
    <rPh sb="5" eb="6">
      <t>マイ</t>
    </rPh>
    <rPh sb="6" eb="8">
      <t>ソウトウ</t>
    </rPh>
    <phoneticPr fontId="2"/>
  </si>
  <si>
    <t>1枚ガラス</t>
    <rPh sb="1" eb="2">
      <t>マイ</t>
    </rPh>
    <phoneticPr fontId="2"/>
  </si>
  <si>
    <t>アルミ複層ガラス</t>
    <rPh sb="3" eb="5">
      <t>フクソウ</t>
    </rPh>
    <phoneticPr fontId="2"/>
  </si>
  <si>
    <t>アルミ以外枠複層ガラス</t>
    <rPh sb="3" eb="5">
      <t>イガイ</t>
    </rPh>
    <rPh sb="5" eb="6">
      <t>ワク</t>
    </rPh>
    <rPh sb="6" eb="8">
      <t>フクソウ</t>
    </rPh>
    <phoneticPr fontId="2"/>
  </si>
  <si>
    <t>二重窓</t>
    <rPh sb="0" eb="2">
      <t>ニジュウ</t>
    </rPh>
    <rPh sb="2" eb="3">
      <t>マド</t>
    </rPh>
    <phoneticPr fontId="2"/>
  </si>
  <si>
    <t>low-e複層ガラス</t>
    <rPh sb="5" eb="7">
      <t>フクソウ</t>
    </rPh>
    <phoneticPr fontId="2"/>
  </si>
  <si>
    <t>w/m2K</t>
    <phoneticPr fontId="2"/>
  </si>
  <si>
    <t>m2</t>
    <phoneticPr fontId="2"/>
  </si>
  <si>
    <t>i213</t>
  </si>
  <si>
    <t>i215</t>
  </si>
  <si>
    <t>i216</t>
  </si>
  <si>
    <t>冬場の厚手のカーテン・断熱シートの設置</t>
    <rPh sb="0" eb="2">
      <t>フユバ</t>
    </rPh>
    <rPh sb="3" eb="5">
      <t>アツデ</t>
    </rPh>
    <rPh sb="11" eb="13">
      <t>ダンネツ</t>
    </rPh>
    <rPh sb="17" eb="19">
      <t>セッチ</t>
    </rPh>
    <phoneticPr fontId="2"/>
  </si>
  <si>
    <t>電気ストーブの使用時間</t>
    <rPh sb="0" eb="2">
      <t>デンキ</t>
    </rPh>
    <rPh sb="7" eb="11">
      <t>シヨウジカン</t>
    </rPh>
    <phoneticPr fontId="2"/>
  </si>
  <si>
    <t>i217</t>
  </si>
  <si>
    <t>エアコン性能</t>
    <rPh sb="4" eb="6">
      <t>セイノウ</t>
    </rPh>
    <phoneticPr fontId="2"/>
  </si>
  <si>
    <t>部屋のしきりによる暖房面積の削減</t>
    <phoneticPr fontId="2"/>
  </si>
  <si>
    <t>1時間</t>
    <phoneticPr fontId="2"/>
  </si>
  <si>
    <t>2時間</t>
    <phoneticPr fontId="2"/>
  </si>
  <si>
    <t>3時間</t>
    <phoneticPr fontId="2"/>
  </si>
  <si>
    <t>4時間</t>
    <phoneticPr fontId="2"/>
  </si>
  <si>
    <t>6時間</t>
    <phoneticPr fontId="2"/>
  </si>
  <si>
    <t>8時間</t>
    <phoneticPr fontId="2"/>
  </si>
  <si>
    <t>12時間</t>
    <phoneticPr fontId="2"/>
  </si>
  <si>
    <t>16時間</t>
    <phoneticPr fontId="2"/>
  </si>
  <si>
    <t>24時間</t>
    <phoneticPr fontId="2"/>
  </si>
  <si>
    <t>都道府県内の気候が違う場合の地域</t>
    <rPh sb="0" eb="4">
      <t>トドウフケン</t>
    </rPh>
    <rPh sb="4" eb="5">
      <t>ナイ</t>
    </rPh>
    <rPh sb="6" eb="8">
      <t>キコウ</t>
    </rPh>
    <rPh sb="9" eb="10">
      <t>チガ</t>
    </rPh>
    <rPh sb="11" eb="13">
      <t>バアイ</t>
    </rPh>
    <rPh sb="14" eb="16">
      <t>チイキ</t>
    </rPh>
    <phoneticPr fontId="2"/>
  </si>
  <si>
    <t>風呂沸かし日数（夏）</t>
    <rPh sb="2" eb="3">
      <t>ワ</t>
    </rPh>
    <rPh sb="8" eb="9">
      <t>ナツ</t>
    </rPh>
    <phoneticPr fontId="2"/>
  </si>
  <si>
    <t>夏場にお風呂を沸かすのは、1週間に何日くらいですか。</t>
    <rPh sb="0" eb="2">
      <t>ナツバ</t>
    </rPh>
    <phoneticPr fontId="2"/>
  </si>
  <si>
    <t>シャワー時間(夏）</t>
    <rPh sb="7" eb="8">
      <t>ナツ</t>
    </rPh>
    <phoneticPr fontId="2"/>
  </si>
  <si>
    <t>夏場に家族全員でシャワーを使う時間は、1日何分くらいですか。</t>
    <rPh sb="0" eb="2">
      <t>ナツバ</t>
    </rPh>
    <phoneticPr fontId="2"/>
  </si>
  <si>
    <t>90分</t>
    <rPh sb="2" eb="3">
      <t>フン</t>
    </rPh>
    <phoneticPr fontId="2"/>
  </si>
  <si>
    <t>120分</t>
    <rPh sb="3" eb="4">
      <t>フン</t>
    </rPh>
    <phoneticPr fontId="2"/>
  </si>
  <si>
    <t>軽自動車</t>
    <rPh sb="0" eb="4">
      <t>ケイジドウシャ</t>
    </rPh>
    <phoneticPr fontId="2"/>
  </si>
  <si>
    <t>小型車</t>
    <rPh sb="0" eb="3">
      <t>コガタシャ</t>
    </rPh>
    <phoneticPr fontId="2"/>
  </si>
  <si>
    <t>バン</t>
    <phoneticPr fontId="2"/>
  </si>
  <si>
    <t>3ナンバー</t>
    <phoneticPr fontId="2"/>
  </si>
  <si>
    <t>6km/L以下</t>
    <rPh sb="5" eb="7">
      <t>イカ</t>
    </rPh>
    <phoneticPr fontId="2"/>
  </si>
  <si>
    <t>7-9km/L</t>
    <phoneticPr fontId="2"/>
  </si>
  <si>
    <t>10-12km/L</t>
    <phoneticPr fontId="2"/>
  </si>
  <si>
    <t>13-15km/L</t>
    <phoneticPr fontId="2"/>
  </si>
  <si>
    <t>16-20km/L</t>
    <phoneticPr fontId="2"/>
  </si>
  <si>
    <t>21-26km/L</t>
    <phoneticPr fontId="2"/>
  </si>
  <si>
    <t>27-35km/L</t>
    <phoneticPr fontId="2"/>
  </si>
  <si>
    <t>36km/L以上</t>
    <rPh sb="6" eb="8">
      <t>イジョウ</t>
    </rPh>
    <phoneticPr fontId="2"/>
  </si>
  <si>
    <t>車の保有台数</t>
    <rPh sb="0" eb="1">
      <t>クルマ</t>
    </rPh>
    <rPh sb="2" eb="4">
      <t>ホユウ</t>
    </rPh>
    <rPh sb="4" eb="6">
      <t>ダイスウ</t>
    </rPh>
    <phoneticPr fontId="2"/>
  </si>
  <si>
    <t>大型バイク</t>
    <rPh sb="0" eb="2">
      <t>オオガタ</t>
    </rPh>
    <phoneticPr fontId="2"/>
  </si>
  <si>
    <t>バイク・スクータ</t>
    <phoneticPr fontId="2"/>
  </si>
  <si>
    <t>スクータ・バイクの保有台数</t>
    <rPh sb="9" eb="13">
      <t>ホユウダイスウ</t>
    </rPh>
    <phoneticPr fontId="2"/>
  </si>
  <si>
    <t>i901</t>
    <phoneticPr fontId="2"/>
  </si>
  <si>
    <t>i902</t>
    <phoneticPr fontId="2"/>
  </si>
  <si>
    <t>5台以上</t>
    <rPh sb="1" eb="2">
      <t>ダイ</t>
    </rPh>
    <rPh sb="2" eb="4">
      <t>イジョウ</t>
    </rPh>
    <phoneticPr fontId="2"/>
  </si>
  <si>
    <t>行き先</t>
    <rPh sb="0" eb="3">
      <t>ユキサキ</t>
    </rPh>
    <phoneticPr fontId="2"/>
  </si>
  <si>
    <t>頻度</t>
    <rPh sb="0" eb="2">
      <t>ヒンド</t>
    </rPh>
    <phoneticPr fontId="2"/>
  </si>
  <si>
    <t>週5回</t>
  </si>
  <si>
    <t>週2～3回</t>
  </si>
  <si>
    <t>週1回</t>
  </si>
  <si>
    <t>月に2回</t>
  </si>
  <si>
    <t>月1回</t>
  </si>
  <si>
    <t>どの程度車で行きますか</t>
    <rPh sb="2" eb="4">
      <t>テイド</t>
    </rPh>
    <rPh sb="4" eb="5">
      <t>クルマ</t>
    </rPh>
    <rPh sb="6" eb="7">
      <t>イ</t>
    </rPh>
    <phoneticPr fontId="2"/>
  </si>
  <si>
    <t>使用する車</t>
    <rPh sb="0" eb="2">
      <t>シヨウ</t>
    </rPh>
    <rPh sb="4" eb="5">
      <t>クルマ</t>
    </rPh>
    <phoneticPr fontId="2"/>
  </si>
  <si>
    <t>3台目</t>
    <rPh sb="1" eb="3">
      <t>ダイメ</t>
    </rPh>
    <phoneticPr fontId="2"/>
  </si>
  <si>
    <t>4台目</t>
    <rPh sb="1" eb="3">
      <t>ダイメ</t>
    </rPh>
    <phoneticPr fontId="2"/>
  </si>
  <si>
    <t>5台目</t>
    <rPh sb="1" eb="3">
      <t>ダイメ</t>
    </rPh>
    <phoneticPr fontId="2"/>
  </si>
  <si>
    <t>どの車を主に使いますか</t>
    <rPh sb="2" eb="3">
      <t>クルマ</t>
    </rPh>
    <rPh sb="4" eb="5">
      <t>オモ</t>
    </rPh>
    <rPh sb="6" eb="7">
      <t>ツカ</t>
    </rPh>
    <phoneticPr fontId="2"/>
  </si>
  <si>
    <t>片道距離</t>
    <rPh sb="0" eb="2">
      <t>カタミチ</t>
    </rPh>
    <rPh sb="2" eb="4">
      <t>キョリ</t>
    </rPh>
    <phoneticPr fontId="2"/>
  </si>
  <si>
    <t>1km</t>
    <phoneticPr fontId="2"/>
  </si>
  <si>
    <t>2km</t>
    <phoneticPr fontId="2"/>
  </si>
  <si>
    <t>3km</t>
    <phoneticPr fontId="2"/>
  </si>
  <si>
    <t>5km</t>
    <phoneticPr fontId="2"/>
  </si>
  <si>
    <t>10km</t>
    <phoneticPr fontId="2"/>
  </si>
  <si>
    <t>20km</t>
    <phoneticPr fontId="2"/>
  </si>
  <si>
    <t>30km</t>
    <phoneticPr fontId="2"/>
  </si>
  <si>
    <t>50km</t>
    <phoneticPr fontId="2"/>
  </si>
  <si>
    <t>100km</t>
    <phoneticPr fontId="2"/>
  </si>
  <si>
    <t>200km</t>
    <phoneticPr fontId="2"/>
  </si>
  <si>
    <t>冷蔵庫の種類</t>
    <phoneticPr fontId="2"/>
  </si>
  <si>
    <t>定格内容量</t>
    <phoneticPr fontId="2"/>
  </si>
  <si>
    <t>中身のつめすぎ</t>
    <rPh sb="0" eb="2">
      <t>ナカミ</t>
    </rPh>
    <phoneticPr fontId="2"/>
  </si>
  <si>
    <t>側面・裏面に5cm程度のすきまをあけていますか</t>
    <rPh sb="0" eb="2">
      <t>ソクメン</t>
    </rPh>
    <rPh sb="3" eb="5">
      <t>ウラメン</t>
    </rPh>
    <rPh sb="9" eb="11">
      <t>テイド</t>
    </rPh>
    <phoneticPr fontId="2"/>
  </si>
  <si>
    <t>温度設定はどうしていますか</t>
    <rPh sb="0" eb="2">
      <t>オンド</t>
    </rPh>
    <rPh sb="2" eb="4">
      <t>セッテイ</t>
    </rPh>
    <phoneticPr fontId="2"/>
  </si>
  <si>
    <t>冷凍冷蔵庫</t>
  </si>
  <si>
    <t>冷凍庫（ストッカー）</t>
  </si>
  <si>
    <t>100L未満</t>
    <rPh sb="4" eb="6">
      <t>ミマン</t>
    </rPh>
    <phoneticPr fontId="2"/>
  </si>
  <si>
    <t>101-200リットル</t>
    <phoneticPr fontId="2"/>
  </si>
  <si>
    <t>201-300リットル</t>
    <phoneticPr fontId="2"/>
  </si>
  <si>
    <t>301-400リットル</t>
    <phoneticPr fontId="2"/>
  </si>
  <si>
    <t>401-500リットル</t>
    <phoneticPr fontId="2"/>
  </si>
  <si>
    <t>501リットル以上</t>
    <rPh sb="7" eb="9">
      <t>イジョウ</t>
    </rPh>
    <phoneticPr fontId="2"/>
  </si>
  <si>
    <t>強</t>
    <rPh sb="0" eb="1">
      <t>キョウ</t>
    </rPh>
    <phoneticPr fontId="2"/>
  </si>
  <si>
    <t>中</t>
    <rPh sb="0" eb="1">
      <t>チュウ</t>
    </rPh>
    <phoneticPr fontId="2"/>
  </si>
  <si>
    <t>弱</t>
    <rPh sb="0" eb="1">
      <t>ジャク</t>
    </rPh>
    <phoneticPr fontId="2"/>
  </si>
  <si>
    <t>つめすぎないように心がけていますか</t>
    <rPh sb="9" eb="10">
      <t>ココロ</t>
    </rPh>
    <phoneticPr fontId="2"/>
  </si>
  <si>
    <t>気をつけている</t>
    <rPh sb="0" eb="1">
      <t>キ</t>
    </rPh>
    <phoneticPr fontId="2"/>
  </si>
  <si>
    <t>あまりできていない</t>
    <phoneticPr fontId="2"/>
  </si>
  <si>
    <t>できていない</t>
    <phoneticPr fontId="2"/>
  </si>
  <si>
    <t>できている</t>
    <phoneticPr fontId="2"/>
  </si>
  <si>
    <t>冷蔵庫温度設定</t>
    <rPh sb="0" eb="3">
      <t>レイゾウコ</t>
    </rPh>
    <rPh sb="3" eb="7">
      <t>オンドセッテイ</t>
    </rPh>
    <phoneticPr fontId="2"/>
  </si>
  <si>
    <t>太陽熱温水器を利用していますか</t>
    <rPh sb="0" eb="6">
      <t>タイヨウネツオンスイキ</t>
    </rPh>
    <rPh sb="7" eb="9">
      <t>リヨウ</t>
    </rPh>
    <phoneticPr fontId="2"/>
  </si>
  <si>
    <t>太陽熱温水器</t>
    <rPh sb="0" eb="6">
      <t>タイヨウネツオンスイキ</t>
    </rPh>
    <phoneticPr fontId="2"/>
  </si>
  <si>
    <t>利用している</t>
    <rPh sb="0" eb="2">
      <t>リヨウ</t>
    </rPh>
    <phoneticPr fontId="2"/>
  </si>
  <si>
    <t>時々利用している</t>
    <rPh sb="0" eb="2">
      <t>トキドキ</t>
    </rPh>
    <rPh sb="2" eb="4">
      <t>リヨウ</t>
    </rPh>
    <phoneticPr fontId="2"/>
  </si>
  <si>
    <t>利用していない</t>
    <rPh sb="0" eb="2">
      <t>リヨウ</t>
    </rPh>
    <phoneticPr fontId="2"/>
  </si>
  <si>
    <t>風呂の保温を1日何時間していますか</t>
    <phoneticPr fontId="2"/>
  </si>
  <si>
    <t>時間</t>
    <phoneticPr fontId="2"/>
  </si>
  <si>
    <t>6時間</t>
    <rPh sb="1" eb="3">
      <t>ジカン</t>
    </rPh>
    <phoneticPr fontId="2"/>
  </si>
  <si>
    <t>10時間</t>
    <rPh sb="2" eb="4">
      <t>ジカン</t>
    </rPh>
    <phoneticPr fontId="2"/>
  </si>
  <si>
    <t>16時間</t>
    <rPh sb="2" eb="4">
      <t>ジカン</t>
    </rPh>
    <phoneticPr fontId="2"/>
  </si>
  <si>
    <t>24時間</t>
    <rPh sb="2" eb="4">
      <t>ジカン</t>
    </rPh>
    <phoneticPr fontId="2"/>
  </si>
  <si>
    <t>i104</t>
    <phoneticPr fontId="2"/>
  </si>
  <si>
    <t>洗面でのお湯使用期間</t>
    <rPh sb="0" eb="2">
      <t>センメン</t>
    </rPh>
    <rPh sb="5" eb="6">
      <t>ユ</t>
    </rPh>
    <rPh sb="6" eb="8">
      <t>シヨウ</t>
    </rPh>
    <rPh sb="8" eb="10">
      <t>キカン</t>
    </rPh>
    <phoneticPr fontId="3"/>
  </si>
  <si>
    <t>i133</t>
  </si>
  <si>
    <t>食器洗いでのお湯使用期間</t>
    <rPh sb="0" eb="3">
      <t>ショッキアラ</t>
    </rPh>
    <rPh sb="7" eb="8">
      <t>ユ</t>
    </rPh>
    <rPh sb="8" eb="10">
      <t>シヨウ</t>
    </rPh>
    <rPh sb="10" eb="12">
      <t>キカン</t>
    </rPh>
    <phoneticPr fontId="3"/>
  </si>
  <si>
    <t>i134</t>
  </si>
  <si>
    <t>節水シャワーヘッド</t>
    <rPh sb="0" eb="2">
      <t>セッスイ</t>
    </rPh>
    <phoneticPr fontId="3"/>
  </si>
  <si>
    <t>お湯はりの高さ</t>
    <rPh sb="1" eb="2">
      <t>ユ</t>
    </rPh>
    <rPh sb="5" eb="6">
      <t>タカ</t>
    </rPh>
    <phoneticPr fontId="3"/>
  </si>
  <si>
    <t>肩までつかる程度</t>
    <rPh sb="0" eb="1">
      <t>カタ</t>
    </rPh>
    <rPh sb="6" eb="8">
      <t>テイド</t>
    </rPh>
    <phoneticPr fontId="3"/>
  </si>
  <si>
    <t>半身浴</t>
    <rPh sb="0" eb="3">
      <t>ハンシニョク</t>
    </rPh>
    <phoneticPr fontId="2"/>
  </si>
  <si>
    <t>お湯をはらない</t>
    <rPh sb="1" eb="2">
      <t>ユ</t>
    </rPh>
    <phoneticPr fontId="3"/>
  </si>
  <si>
    <t>使っている</t>
    <rPh sb="0" eb="1">
      <t>ツカ</t>
    </rPh>
    <phoneticPr fontId="3"/>
  </si>
  <si>
    <t>使っていない</t>
    <rPh sb="0" eb="1">
      <t>ツカ</t>
    </rPh>
    <phoneticPr fontId="3"/>
  </si>
  <si>
    <t>断熱浴槽のユニットバス</t>
    <rPh sb="0" eb="2">
      <t>ダンネツ</t>
    </rPh>
    <rPh sb="2" eb="4">
      <t>ヨクソウ</t>
    </rPh>
    <phoneticPr fontId="2"/>
  </si>
  <si>
    <t>ユニットバス</t>
  </si>
  <si>
    <t>ユニットバスでない</t>
    <phoneticPr fontId="3"/>
  </si>
  <si>
    <t>お湯を使わない</t>
    <rPh sb="1" eb="2">
      <t>ユ</t>
    </rPh>
    <rPh sb="3" eb="4">
      <t>ツカ</t>
    </rPh>
    <phoneticPr fontId="3"/>
  </si>
  <si>
    <t>2ヶ月</t>
    <rPh sb="2" eb="3">
      <t>ゲツ</t>
    </rPh>
    <phoneticPr fontId="3"/>
  </si>
  <si>
    <t>4ヶ月</t>
    <rPh sb="2" eb="3">
      <t>ゲツ</t>
    </rPh>
    <phoneticPr fontId="3"/>
  </si>
  <si>
    <t>6ヶ月</t>
    <rPh sb="2" eb="3">
      <t>ゲツ</t>
    </rPh>
    <phoneticPr fontId="3"/>
  </si>
  <si>
    <t>8ヶ月</t>
    <rPh sb="2" eb="3">
      <t>ゲツ</t>
    </rPh>
    <phoneticPr fontId="3"/>
  </si>
  <si>
    <t>10ヶ月</t>
    <rPh sb="3" eb="4">
      <t>ゲツ</t>
    </rPh>
    <phoneticPr fontId="3"/>
  </si>
  <si>
    <t>12ヶ月</t>
    <rPh sb="3" eb="4">
      <t>ゲツ</t>
    </rPh>
    <phoneticPr fontId="3"/>
  </si>
  <si>
    <t>食器洗い機使用</t>
    <rPh sb="0" eb="3">
      <t>ショッキアラ</t>
    </rPh>
    <rPh sb="4" eb="5">
      <t>キ</t>
    </rPh>
    <rPh sb="5" eb="7">
      <t>シヨウ</t>
    </rPh>
    <phoneticPr fontId="3"/>
  </si>
  <si>
    <t>暖房する期間</t>
    <rPh sb="0" eb="2">
      <t>ダンボウ</t>
    </rPh>
    <rPh sb="4" eb="6">
      <t>キカン</t>
    </rPh>
    <phoneticPr fontId="3"/>
  </si>
  <si>
    <t>i233</t>
  </si>
  <si>
    <t>加湿器の使用期間</t>
    <rPh sb="0" eb="3">
      <t>カシツキ</t>
    </rPh>
    <rPh sb="4" eb="6">
      <t>シヨウ</t>
    </rPh>
    <rPh sb="6" eb="8">
      <t>キカン</t>
    </rPh>
    <phoneticPr fontId="3"/>
  </si>
  <si>
    <t>i234</t>
  </si>
  <si>
    <t>冷房する期間（除湿含む）</t>
    <rPh sb="0" eb="2">
      <t>レイボウ</t>
    </rPh>
    <rPh sb="4" eb="6">
      <t>キカン</t>
    </rPh>
    <rPh sb="7" eb="9">
      <t>ジョシツ</t>
    </rPh>
    <rPh sb="9" eb="10">
      <t>フク</t>
    </rPh>
    <phoneticPr fontId="3"/>
  </si>
  <si>
    <t>暖房をしない</t>
    <rPh sb="0" eb="2">
      <t>ダンボウ</t>
    </rPh>
    <phoneticPr fontId="3"/>
  </si>
  <si>
    <t>1ヶ月</t>
    <rPh sb="2" eb="3">
      <t>ゲツ</t>
    </rPh>
    <phoneticPr fontId="3"/>
  </si>
  <si>
    <t>3ヶ月</t>
    <rPh sb="2" eb="3">
      <t>ゲツ</t>
    </rPh>
    <phoneticPr fontId="3"/>
  </si>
  <si>
    <t>5ヶ月</t>
    <rPh sb="2" eb="3">
      <t>ゲツ</t>
    </rPh>
    <phoneticPr fontId="3"/>
  </si>
  <si>
    <t>加湿をしない</t>
    <rPh sb="0" eb="2">
      <t>カシツ</t>
    </rPh>
    <phoneticPr fontId="2"/>
  </si>
  <si>
    <t>冷房をしない</t>
    <rPh sb="0" eb="2">
      <t>レイボウ</t>
    </rPh>
    <phoneticPr fontId="3"/>
  </si>
  <si>
    <t>全てつける</t>
    <rPh sb="0" eb="1">
      <t>スベ</t>
    </rPh>
    <phoneticPr fontId="3"/>
  </si>
  <si>
    <t>つけっぱなしの場所もある</t>
    <rPh sb="7" eb="9">
      <t>バショ</t>
    </rPh>
    <phoneticPr fontId="3"/>
  </si>
  <si>
    <t>ほとんど消している</t>
    <rPh sb="4" eb="5">
      <t>ケ</t>
    </rPh>
    <phoneticPr fontId="3"/>
  </si>
  <si>
    <t>消している</t>
    <rPh sb="0" eb="1">
      <t>ケ</t>
    </rPh>
    <phoneticPr fontId="3"/>
  </si>
  <si>
    <t>ジャーの保温</t>
    <phoneticPr fontId="2"/>
  </si>
  <si>
    <t>ポットの保温をしていますか</t>
    <rPh sb="4" eb="6">
      <t>ホオン</t>
    </rPh>
    <phoneticPr fontId="2"/>
  </si>
  <si>
    <t>炊飯ジャーの保温をしていますか</t>
    <rPh sb="0" eb="2">
      <t>スイハン</t>
    </rPh>
    <rPh sb="6" eb="8">
      <t>ホオン</t>
    </rPh>
    <phoneticPr fontId="2"/>
  </si>
  <si>
    <t>6時間程度している</t>
    <phoneticPr fontId="2"/>
  </si>
  <si>
    <t>12時間程度している</t>
    <phoneticPr fontId="2"/>
  </si>
  <si>
    <t>ほぼ24時間している</t>
    <phoneticPr fontId="2"/>
  </si>
  <si>
    <t>電気ポットは省エネタイプですか</t>
  </si>
  <si>
    <t>便座の保温をしていますか</t>
  </si>
  <si>
    <t>便座の温度設定はどうしていますか</t>
  </si>
  <si>
    <t>瞬間式の保温便座ですか</t>
  </si>
  <si>
    <t>使用後に便座のふたを閉めていますか</t>
  </si>
  <si>
    <t>通年している</t>
  </si>
  <si>
    <t>夏以外している</t>
  </si>
  <si>
    <t>冬のみしている</t>
  </si>
  <si>
    <t>高め</t>
  </si>
  <si>
    <t>ふつう</t>
  </si>
  <si>
    <t>低め</t>
  </si>
  <si>
    <t>長時間の停車でアイドリングストップをしていますか</t>
  </si>
  <si>
    <t>急加速や急発進をしないようにしていますか</t>
  </si>
  <si>
    <t>加減速の少ない運転</t>
  </si>
  <si>
    <t>早めのアクセルオフ</t>
  </si>
  <si>
    <t>道路交通情報の活用</t>
  </si>
  <si>
    <t xml:space="preserve"> 不要な荷物は積まずに走行</t>
  </si>
  <si>
    <t>エコタイヤを使っていますか</t>
  </si>
  <si>
    <t>カーエアコンの温度・風量をこまめに調節していますか</t>
  </si>
  <si>
    <t>寒い日に暖機運転をしていますか</t>
  </si>
  <si>
    <t>タイヤの空気圧を適切に保つよう心がけていますか</t>
  </si>
  <si>
    <t>いつもしている</t>
  </si>
  <si>
    <t>時々している</t>
  </si>
  <si>
    <t>mTOhems</t>
    <phoneticPr fontId="2"/>
  </si>
  <si>
    <t>mHWsolarSystem</t>
    <phoneticPr fontId="2"/>
  </si>
  <si>
    <t>mHWstopAutoKeep</t>
    <phoneticPr fontId="2"/>
  </si>
  <si>
    <t>mHWonlyShower</t>
    <phoneticPr fontId="2"/>
  </si>
  <si>
    <t>mHWdishWater</t>
    <phoneticPr fontId="2"/>
  </si>
  <si>
    <t>mCKdishWasher</t>
    <phoneticPr fontId="2"/>
  </si>
  <si>
    <t>consHWtoilet</t>
    <phoneticPr fontId="2"/>
  </si>
  <si>
    <t>mHWreplaceToilet</t>
    <phoneticPr fontId="2"/>
  </si>
  <si>
    <t>mHWtemplatureToilet</t>
    <phoneticPr fontId="2"/>
  </si>
  <si>
    <t>mHWcoverTilet</t>
    <phoneticPr fontId="2"/>
  </si>
  <si>
    <t>consCRsum</t>
    <phoneticPr fontId="2"/>
  </si>
  <si>
    <t>consCR</t>
    <phoneticPr fontId="2"/>
  </si>
  <si>
    <t>日射流入の有無</t>
    <rPh sb="0" eb="2">
      <t>ニッシャ</t>
    </rPh>
    <rPh sb="2" eb="4">
      <t>リュウニュウ</t>
    </rPh>
    <rPh sb="5" eb="7">
      <t>ウム</t>
    </rPh>
    <phoneticPr fontId="2"/>
  </si>
  <si>
    <t>consACheat</t>
    <phoneticPr fontId="2"/>
  </si>
  <si>
    <t>電気(ヒートポンプ式）</t>
    <rPh sb="9" eb="10">
      <t>シキ</t>
    </rPh>
    <phoneticPr fontId="2"/>
  </si>
  <si>
    <t>乾燥機の種類</t>
    <rPh sb="0" eb="3">
      <t>カンソウキ</t>
    </rPh>
    <rPh sb="4" eb="6">
      <t>シュルイ</t>
    </rPh>
    <phoneticPr fontId="2"/>
  </si>
  <si>
    <t>衣類乾燥機の利用頻度</t>
    <rPh sb="6" eb="8">
      <t>リヨウ</t>
    </rPh>
    <rPh sb="8" eb="10">
      <t>ヒンド</t>
    </rPh>
    <phoneticPr fontId="2"/>
  </si>
  <si>
    <t>脱衣所</t>
    <rPh sb="0" eb="3">
      <t>ダツイジョ</t>
    </rPh>
    <phoneticPr fontId="2"/>
  </si>
  <si>
    <t>風呂</t>
    <rPh sb="0" eb="2">
      <t>フロ</t>
    </rPh>
    <phoneticPr fontId="2"/>
  </si>
  <si>
    <t>居室</t>
    <rPh sb="0" eb="2">
      <t>キョシツ</t>
    </rPh>
    <phoneticPr fontId="2"/>
  </si>
  <si>
    <t>中に複数ある場合、何球・何本ありますか</t>
    <rPh sb="0" eb="1">
      <t>ナカ</t>
    </rPh>
    <rPh sb="2" eb="4">
      <t>フクスウ</t>
    </rPh>
    <rPh sb="6" eb="8">
      <t>バアイ</t>
    </rPh>
    <rPh sb="9" eb="11">
      <t>ナンキュウ</t>
    </rPh>
    <rPh sb="12" eb="14">
      <t>ナンホン</t>
    </rPh>
    <phoneticPr fontId="2"/>
  </si>
  <si>
    <t>1日に何時間使いますか</t>
    <rPh sb="1" eb="2">
      <t>ニチ</t>
    </rPh>
    <rPh sb="3" eb="6">
      <t>ナンジカン</t>
    </rPh>
    <rPh sb="6" eb="7">
      <t>ツカ</t>
    </rPh>
    <phoneticPr fontId="2"/>
  </si>
  <si>
    <t>車の主な利用者</t>
    <rPh sb="0" eb="1">
      <t>クルマ</t>
    </rPh>
    <rPh sb="2" eb="3">
      <t>オモ</t>
    </rPh>
    <rPh sb="4" eb="7">
      <t>リヨウシャ</t>
    </rPh>
    <phoneticPr fontId="2"/>
  </si>
  <si>
    <t>だれの車ですか。もしくは呼び方があれば記入してください。</t>
    <rPh sb="3" eb="4">
      <t>クルマ</t>
    </rPh>
    <rPh sb="12" eb="13">
      <t>ヨ</t>
    </rPh>
    <rPh sb="14" eb="15">
      <t>カタ</t>
    </rPh>
    <rPh sb="19" eb="21">
      <t>キニュウ</t>
    </rPh>
    <phoneticPr fontId="2"/>
  </si>
  <si>
    <t>よく出かける行き先</t>
    <rPh sb="2" eb="3">
      <t>デ</t>
    </rPh>
    <rPh sb="6" eb="9">
      <t>ユキサキ</t>
    </rPh>
    <phoneticPr fontId="2"/>
  </si>
  <si>
    <t>暖房しても寒い</t>
    <rPh sb="0" eb="2">
      <t>ダンボウ</t>
    </rPh>
    <rPh sb="5" eb="6">
      <t>サム</t>
    </rPh>
    <phoneticPr fontId="2"/>
  </si>
  <si>
    <t>その部屋は暖房は効きますか</t>
    <rPh sb="2" eb="4">
      <t>ヘヤ</t>
    </rPh>
    <rPh sb="5" eb="7">
      <t>ダンボウ</t>
    </rPh>
    <rPh sb="8" eb="9">
      <t>キ</t>
    </rPh>
    <phoneticPr fontId="2"/>
  </si>
  <si>
    <t>なかなか暖まらない</t>
    <rPh sb="4" eb="5">
      <t>アタタ</t>
    </rPh>
    <phoneticPr fontId="2"/>
  </si>
  <si>
    <t>暖房はしない</t>
    <rPh sb="0" eb="2">
      <t>ダンボウ</t>
    </rPh>
    <phoneticPr fontId="2"/>
  </si>
  <si>
    <t>やや寒い</t>
    <rPh sb="2" eb="3">
      <t>サム</t>
    </rPh>
    <phoneticPr fontId="2"/>
  </si>
  <si>
    <t>暖房すると寒さは感じない</t>
    <rPh sb="0" eb="2">
      <t>ダンボウ</t>
    </rPh>
    <rPh sb="5" eb="6">
      <t>サム</t>
    </rPh>
    <rPh sb="8" eb="9">
      <t>カン</t>
    </rPh>
    <phoneticPr fontId="2"/>
  </si>
  <si>
    <t>最も実感できる寒さを選んで下さい</t>
    <rPh sb="0" eb="1">
      <t>モット</t>
    </rPh>
    <rPh sb="2" eb="4">
      <t>ジッカン</t>
    </rPh>
    <rPh sb="7" eb="8">
      <t>サム</t>
    </rPh>
    <rPh sb="10" eb="11">
      <t>エラ</t>
    </rPh>
    <rPh sb="13" eb="14">
      <t>クダ</t>
    </rPh>
    <phoneticPr fontId="2"/>
  </si>
  <si>
    <t>寒さで朝起きるのがつらい</t>
    <rPh sb="0" eb="1">
      <t>サム</t>
    </rPh>
    <rPh sb="3" eb="4">
      <t>アサ</t>
    </rPh>
    <rPh sb="4" eb="5">
      <t>オ</t>
    </rPh>
    <phoneticPr fontId="2"/>
  </si>
  <si>
    <t>手足が冷たい</t>
    <rPh sb="0" eb="2">
      <t>テアシ</t>
    </rPh>
    <rPh sb="3" eb="4">
      <t>ツメ</t>
    </rPh>
    <phoneticPr fontId="2"/>
  </si>
  <si>
    <t>窓に霜がつく</t>
    <rPh sb="0" eb="1">
      <t>マド</t>
    </rPh>
    <rPh sb="2" eb="3">
      <t>シモ</t>
    </rPh>
    <phoneticPr fontId="2"/>
  </si>
  <si>
    <t>部屋で息が白く曇る</t>
    <rPh sb="0" eb="2">
      <t>ヘヤ</t>
    </rPh>
    <rPh sb="3" eb="4">
      <t>イキ</t>
    </rPh>
    <rPh sb="5" eb="6">
      <t>シロ</t>
    </rPh>
    <rPh sb="7" eb="8">
      <t>クモ</t>
    </rPh>
    <phoneticPr fontId="2"/>
  </si>
  <si>
    <t>朝方の寒さはいつからですか</t>
    <rPh sb="0" eb="2">
      <t>アサガタ</t>
    </rPh>
    <rPh sb="3" eb="4">
      <t>サム</t>
    </rPh>
    <phoneticPr fontId="3"/>
  </si>
  <si>
    <t>朝方の寒さはいつまでですか</t>
    <rPh sb="0" eb="2">
      <t>アサガタ</t>
    </rPh>
    <rPh sb="3" eb="4">
      <t>サム</t>
    </rPh>
    <phoneticPr fontId="3"/>
  </si>
  <si>
    <t>10月上旬</t>
    <rPh sb="2" eb="3">
      <t>ガツ</t>
    </rPh>
    <rPh sb="3" eb="5">
      <t>ジョウジュン</t>
    </rPh>
    <phoneticPr fontId="2"/>
  </si>
  <si>
    <t>10月下旬</t>
    <rPh sb="2" eb="3">
      <t>ガツ</t>
    </rPh>
    <rPh sb="3" eb="5">
      <t>ゲジュン</t>
    </rPh>
    <phoneticPr fontId="2"/>
  </si>
  <si>
    <t>11月上旬</t>
    <rPh sb="2" eb="3">
      <t>ガツ</t>
    </rPh>
    <rPh sb="3" eb="5">
      <t>ジョウジュン</t>
    </rPh>
    <phoneticPr fontId="2"/>
  </si>
  <si>
    <t>11月下旬</t>
    <rPh sb="2" eb="3">
      <t>ガツ</t>
    </rPh>
    <rPh sb="3" eb="5">
      <t>ゲジュン</t>
    </rPh>
    <phoneticPr fontId="2"/>
  </si>
  <si>
    <t>12月上旬</t>
    <rPh sb="2" eb="3">
      <t>ガツ</t>
    </rPh>
    <rPh sb="3" eb="5">
      <t>ジョウジュン</t>
    </rPh>
    <phoneticPr fontId="2"/>
  </si>
  <si>
    <t>12月下旬</t>
    <rPh sb="2" eb="3">
      <t>ガツ</t>
    </rPh>
    <rPh sb="3" eb="5">
      <t>ゲジュン</t>
    </rPh>
    <phoneticPr fontId="2"/>
  </si>
  <si>
    <t>1月上旬</t>
    <rPh sb="1" eb="2">
      <t>ガツ</t>
    </rPh>
    <rPh sb="2" eb="4">
      <t>ジョウジュン</t>
    </rPh>
    <phoneticPr fontId="2"/>
  </si>
  <si>
    <t>1月下旬</t>
    <rPh sb="1" eb="2">
      <t>ガツ</t>
    </rPh>
    <rPh sb="2" eb="4">
      <t>ゲジュン</t>
    </rPh>
    <phoneticPr fontId="2"/>
  </si>
  <si>
    <t>2月上旬</t>
    <rPh sb="1" eb="2">
      <t>ガツ</t>
    </rPh>
    <rPh sb="2" eb="4">
      <t>ジョウジュン</t>
    </rPh>
    <phoneticPr fontId="2"/>
  </si>
  <si>
    <t>2月下旬</t>
    <rPh sb="1" eb="2">
      <t>ガツ</t>
    </rPh>
    <rPh sb="2" eb="4">
      <t>ゲジュン</t>
    </rPh>
    <phoneticPr fontId="2"/>
  </si>
  <si>
    <t>3月上旬</t>
    <rPh sb="1" eb="2">
      <t>ガツ</t>
    </rPh>
    <rPh sb="2" eb="4">
      <t>ジョウジュン</t>
    </rPh>
    <phoneticPr fontId="2"/>
  </si>
  <si>
    <t>3月下旬</t>
    <rPh sb="1" eb="2">
      <t>ガツ</t>
    </rPh>
    <rPh sb="2" eb="4">
      <t>ゲジュン</t>
    </rPh>
    <phoneticPr fontId="2"/>
  </si>
  <si>
    <t>4月上旬</t>
    <rPh sb="1" eb="2">
      <t>ガツ</t>
    </rPh>
    <rPh sb="2" eb="4">
      <t>ジョウジュン</t>
    </rPh>
    <phoneticPr fontId="2"/>
  </si>
  <si>
    <t>4月下旬</t>
    <rPh sb="1" eb="2">
      <t>ガツ</t>
    </rPh>
    <rPh sb="2" eb="4">
      <t>ゲジュン</t>
    </rPh>
    <phoneticPr fontId="2"/>
  </si>
  <si>
    <t>5月上旬</t>
    <rPh sb="1" eb="2">
      <t>ガツ</t>
    </rPh>
    <rPh sb="2" eb="4">
      <t>ジョウジュン</t>
    </rPh>
    <phoneticPr fontId="2"/>
  </si>
  <si>
    <t>5月下旬</t>
    <rPh sb="1" eb="2">
      <t>ガツ</t>
    </rPh>
    <rPh sb="2" eb="4">
      <t>ゲジュン</t>
    </rPh>
    <phoneticPr fontId="2"/>
  </si>
  <si>
    <t>何階建てですか、集合住宅の場合何階ですか</t>
    <rPh sb="0" eb="1">
      <t>ナン</t>
    </rPh>
    <rPh sb="1" eb="3">
      <t>カイダ</t>
    </rPh>
    <rPh sb="8" eb="12">
      <t>シュウゴウジュウタク</t>
    </rPh>
    <rPh sb="13" eb="15">
      <t>バアイ</t>
    </rPh>
    <rPh sb="15" eb="17">
      <t>ナンカイ</t>
    </rPh>
    <phoneticPr fontId="2"/>
  </si>
  <si>
    <t>i008</t>
  </si>
  <si>
    <t>i042</t>
    <phoneticPr fontId="2"/>
  </si>
  <si>
    <t>i043</t>
    <phoneticPr fontId="2"/>
  </si>
  <si>
    <t>i044</t>
    <phoneticPr fontId="2"/>
  </si>
  <si>
    <t>設置していない</t>
    <rPh sb="0" eb="2">
      <t>セッチ</t>
    </rPh>
    <phoneticPr fontId="2"/>
  </si>
  <si>
    <t>i061</t>
    <phoneticPr fontId="2"/>
  </si>
  <si>
    <t>i063</t>
  </si>
  <si>
    <t>i064</t>
  </si>
  <si>
    <t>ホームタンクの容量</t>
    <rPh sb="7" eb="9">
      <t>ヨウリョウ</t>
    </rPh>
    <phoneticPr fontId="2"/>
  </si>
  <si>
    <t>100L</t>
    <phoneticPr fontId="2"/>
  </si>
  <si>
    <t>200L</t>
    <phoneticPr fontId="2"/>
  </si>
  <si>
    <t>300L</t>
    <phoneticPr fontId="2"/>
  </si>
  <si>
    <t>400L</t>
    <phoneticPr fontId="2"/>
  </si>
  <si>
    <t>i072</t>
  </si>
  <si>
    <t>i073</t>
  </si>
  <si>
    <t>i074</t>
  </si>
  <si>
    <t>i075</t>
  </si>
  <si>
    <t>i081</t>
    <phoneticPr fontId="2"/>
  </si>
  <si>
    <t>i082</t>
    <phoneticPr fontId="2"/>
  </si>
  <si>
    <t>i083</t>
    <phoneticPr fontId="2"/>
  </si>
  <si>
    <t>浴槽の保温時間</t>
    <rPh sb="0" eb="2">
      <t>ヨクソウ</t>
    </rPh>
    <rPh sb="3" eb="5">
      <t>ホオン</t>
    </rPh>
    <rPh sb="5" eb="7">
      <t>ジカン</t>
    </rPh>
    <phoneticPr fontId="2"/>
  </si>
  <si>
    <t>食器洗いで、お湯を使わずに水を使うようにしていますか</t>
    <rPh sb="0" eb="3">
      <t>ショッキアラ</t>
    </rPh>
    <rPh sb="7" eb="8">
      <t>ユ</t>
    </rPh>
    <rPh sb="9" eb="10">
      <t>ツカ</t>
    </rPh>
    <rPh sb="13" eb="14">
      <t>ミズ</t>
    </rPh>
    <rPh sb="15" eb="16">
      <t>ツカ</t>
    </rPh>
    <phoneticPr fontId="2"/>
  </si>
  <si>
    <t>食器洗いでのお湯の利用</t>
    <rPh sb="0" eb="2">
      <t>ショッキ</t>
    </rPh>
    <rPh sb="2" eb="3">
      <t>アラ</t>
    </rPh>
    <rPh sb="7" eb="8">
      <t>ユ</t>
    </rPh>
    <rPh sb="9" eb="11">
      <t>リヨウ</t>
    </rPh>
    <phoneticPr fontId="2"/>
  </si>
  <si>
    <t>150m2</t>
    <phoneticPr fontId="2"/>
  </si>
  <si>
    <t>200m2以上</t>
    <rPh sb="5" eb="7">
      <t>イジョウ</t>
    </rPh>
    <phoneticPr fontId="2"/>
  </si>
  <si>
    <t>部屋を戸で締め切れますか</t>
    <rPh sb="0" eb="2">
      <t>ヘヤ</t>
    </rPh>
    <rPh sb="3" eb="4">
      <t>ト</t>
    </rPh>
    <rPh sb="5" eb="6">
      <t>シ</t>
    </rPh>
    <rPh sb="7" eb="8">
      <t>キ</t>
    </rPh>
    <phoneticPr fontId="2"/>
  </si>
  <si>
    <t>部屋のしきりによる暖房面積の削減</t>
    <phoneticPr fontId="2"/>
  </si>
  <si>
    <t>吹き抜けもしくは、部屋から階段で上階に上がれますか</t>
    <rPh sb="0" eb="1">
      <t>フ</t>
    </rPh>
    <rPh sb="2" eb="3">
      <t>ヌ</t>
    </rPh>
    <rPh sb="9" eb="11">
      <t>ヘヤ</t>
    </rPh>
    <rPh sb="13" eb="15">
      <t>カイダン</t>
    </rPh>
    <rPh sb="16" eb="18">
      <t>ジョウカイ</t>
    </rPh>
    <rPh sb="19" eb="20">
      <t>ア</t>
    </rPh>
    <phoneticPr fontId="2"/>
  </si>
  <si>
    <t>吹き抜け</t>
    <rPh sb="0" eb="1">
      <t>フ</t>
    </rPh>
    <rPh sb="2" eb="3">
      <t>ヌ</t>
    </rPh>
    <phoneticPr fontId="2"/>
  </si>
  <si>
    <t>夏に冷房は1日に何時間くらい使いますか。</t>
    <phoneticPr fontId="2"/>
  </si>
  <si>
    <t>冷房時間帯</t>
    <rPh sb="0" eb="2">
      <t>レイボウ</t>
    </rPh>
    <rPh sb="2" eb="5">
      <t>ジカンタイ</t>
    </rPh>
    <phoneticPr fontId="2"/>
  </si>
  <si>
    <t>主にいつの時間帯に冷房を使いますか</t>
    <rPh sb="0" eb="1">
      <t>オモ</t>
    </rPh>
    <rPh sb="5" eb="8">
      <t>ジカンタイ</t>
    </rPh>
    <rPh sb="9" eb="11">
      <t>レイボウ</t>
    </rPh>
    <rPh sb="12" eb="13">
      <t>ツカ</t>
    </rPh>
    <phoneticPr fontId="2"/>
  </si>
  <si>
    <t>電気ストーブ・オイルヒータの使用時間</t>
    <rPh sb="0" eb="2">
      <t>デンキ</t>
    </rPh>
    <rPh sb="14" eb="18">
      <t>シヨウジカン</t>
    </rPh>
    <phoneticPr fontId="2"/>
  </si>
  <si>
    <t>窓の結露はありますか</t>
    <rPh sb="0" eb="1">
      <t>マド</t>
    </rPh>
    <rPh sb="2" eb="4">
      <t>ケツロ</t>
    </rPh>
    <phoneticPr fontId="2"/>
  </si>
  <si>
    <t>押入れなどの壁面の結露はありますか</t>
    <rPh sb="0" eb="2">
      <t>オシイ</t>
    </rPh>
    <rPh sb="6" eb="8">
      <t>ヘキメン</t>
    </rPh>
    <rPh sb="9" eb="11">
      <t>ケツロ</t>
    </rPh>
    <phoneticPr fontId="2"/>
  </si>
  <si>
    <t>太陽光発電装置を設置していますか</t>
    <rPh sb="0" eb="7">
      <t>タイヨウコウハツデンソウチ</t>
    </rPh>
    <rPh sb="8" eb="10">
      <t>セッチ</t>
    </rPh>
    <phoneticPr fontId="2"/>
  </si>
  <si>
    <t>太陽光のサイズ</t>
    <phoneticPr fontId="2"/>
  </si>
  <si>
    <t>節水シャワーヘッドを使っていますか</t>
    <rPh sb="0" eb="2">
      <t>セッスイ</t>
    </rPh>
    <rPh sb="10" eb="11">
      <t>ツカ</t>
    </rPh>
    <phoneticPr fontId="3"/>
  </si>
  <si>
    <t>常に自動で追い焚きをしている</t>
    <rPh sb="0" eb="1">
      <t>ツネ</t>
    </rPh>
    <rPh sb="2" eb="4">
      <t>ジドウ</t>
    </rPh>
    <rPh sb="5" eb="6">
      <t>オ</t>
    </rPh>
    <rPh sb="7" eb="8">
      <t>ダ</t>
    </rPh>
    <phoneticPr fontId="2"/>
  </si>
  <si>
    <t>エコキュート（電気）</t>
    <rPh sb="7" eb="9">
      <t>デンキ</t>
    </rPh>
    <phoneticPr fontId="2"/>
  </si>
  <si>
    <t>追い焚きはどのようにしていますか</t>
    <rPh sb="0" eb="1">
      <t>オ</t>
    </rPh>
    <rPh sb="2" eb="3">
      <t>ダ</t>
    </rPh>
    <phoneticPr fontId="3"/>
  </si>
  <si>
    <t>浴槽にためてあるときは浴槽のお湯を使いますか</t>
    <rPh sb="0" eb="2">
      <t>ヨクソウ</t>
    </rPh>
    <rPh sb="11" eb="13">
      <t>ヨクソウ</t>
    </rPh>
    <rPh sb="15" eb="16">
      <t>ユ</t>
    </rPh>
    <rPh sb="17" eb="18">
      <t>ツカ</t>
    </rPh>
    <phoneticPr fontId="3"/>
  </si>
  <si>
    <t>浴槽のお湯を使う</t>
    <rPh sb="0" eb="2">
      <t>ヨクソウ</t>
    </rPh>
    <rPh sb="4" eb="5">
      <t>ユ</t>
    </rPh>
    <rPh sb="6" eb="7">
      <t>ツカ</t>
    </rPh>
    <phoneticPr fontId="2"/>
  </si>
  <si>
    <t>半々くらい</t>
    <rPh sb="0" eb="2">
      <t>ハンハン</t>
    </rPh>
    <phoneticPr fontId="2"/>
  </si>
  <si>
    <t>シャワーを使う</t>
    <rPh sb="5" eb="6">
      <t>ツカ</t>
    </rPh>
    <phoneticPr fontId="2"/>
  </si>
  <si>
    <t>必要に応じて追い焚きをする</t>
    <rPh sb="0" eb="2">
      <t>ヒツヨウ</t>
    </rPh>
    <rPh sb="3" eb="4">
      <t>オウ</t>
    </rPh>
    <rPh sb="6" eb="7">
      <t>オ</t>
    </rPh>
    <rPh sb="8" eb="9">
      <t>ダ</t>
    </rPh>
    <phoneticPr fontId="2"/>
  </si>
  <si>
    <t>必要に応じて注ぎ湯をする</t>
    <rPh sb="0" eb="2">
      <t>ヒツヨウ</t>
    </rPh>
    <rPh sb="3" eb="4">
      <t>オウ</t>
    </rPh>
    <rPh sb="6" eb="7">
      <t>ソソ</t>
    </rPh>
    <rPh sb="8" eb="9">
      <t>ユ</t>
    </rPh>
    <phoneticPr fontId="2"/>
  </si>
  <si>
    <t>風呂のお湯が少なくなったとき</t>
    <rPh sb="0" eb="2">
      <t>フロ</t>
    </rPh>
    <rPh sb="4" eb="5">
      <t>ユ</t>
    </rPh>
    <rPh sb="6" eb="7">
      <t>スク</t>
    </rPh>
    <phoneticPr fontId="3"/>
  </si>
  <si>
    <t>浴槽のお湯が少なくなったときにどうしますか</t>
    <rPh sb="0" eb="2">
      <t>ヨクソウ</t>
    </rPh>
    <rPh sb="4" eb="5">
      <t>ユ</t>
    </rPh>
    <rPh sb="6" eb="7">
      <t>スク</t>
    </rPh>
    <phoneticPr fontId="2"/>
  </si>
  <si>
    <t>常に自動でたし湯される</t>
    <rPh sb="0" eb="1">
      <t>ツネ</t>
    </rPh>
    <rPh sb="2" eb="4">
      <t>ジドウ</t>
    </rPh>
    <rPh sb="7" eb="8">
      <t>ユ</t>
    </rPh>
    <phoneticPr fontId="2"/>
  </si>
  <si>
    <t>少ないままで入る</t>
    <rPh sb="0" eb="1">
      <t>スク</t>
    </rPh>
    <rPh sb="6" eb="7">
      <t>ハイ</t>
    </rPh>
    <phoneticPr fontId="2"/>
  </si>
  <si>
    <t>その時どきで対応する</t>
    <rPh sb="2" eb="3">
      <t>トキ</t>
    </rPh>
    <rPh sb="6" eb="8">
      <t>タイオウ</t>
    </rPh>
    <phoneticPr fontId="2"/>
  </si>
  <si>
    <t>最初にお湯が出てくるまでの時間はどのくらいですか</t>
    <rPh sb="0" eb="2">
      <t>サイショ</t>
    </rPh>
    <rPh sb="4" eb="5">
      <t>ユ</t>
    </rPh>
    <rPh sb="6" eb="7">
      <t>デ</t>
    </rPh>
    <rPh sb="13" eb="15">
      <t>ジカン</t>
    </rPh>
    <phoneticPr fontId="2"/>
  </si>
  <si>
    <t>すぐにお湯が出る</t>
    <rPh sb="4" eb="5">
      <t>ユ</t>
    </rPh>
    <rPh sb="6" eb="7">
      <t>デ</t>
    </rPh>
    <phoneticPr fontId="2"/>
  </si>
  <si>
    <t>5秒くらい待つ</t>
    <rPh sb="1" eb="2">
      <t>ビョウ</t>
    </rPh>
    <rPh sb="5" eb="6">
      <t>マ</t>
    </rPh>
    <phoneticPr fontId="2"/>
  </si>
  <si>
    <t>10秒くらい待つ</t>
    <rPh sb="2" eb="3">
      <t>ビョウ</t>
    </rPh>
    <rPh sb="6" eb="7">
      <t>マ</t>
    </rPh>
    <phoneticPr fontId="2"/>
  </si>
  <si>
    <t>20秒くらいまつ</t>
    <rPh sb="2" eb="3">
      <t>ビョウ</t>
    </rPh>
    <phoneticPr fontId="2"/>
  </si>
  <si>
    <t>1分弱待つ</t>
    <rPh sb="1" eb="2">
      <t>フン</t>
    </rPh>
    <rPh sb="2" eb="3">
      <t>ジャク</t>
    </rPh>
    <rPh sb="3" eb="4">
      <t>マ</t>
    </rPh>
    <phoneticPr fontId="2"/>
  </si>
  <si>
    <t>秒</t>
    <rPh sb="0" eb="1">
      <t>ビョウ</t>
    </rPh>
    <phoneticPr fontId="2"/>
  </si>
  <si>
    <t>i021</t>
    <phoneticPr fontId="2"/>
  </si>
  <si>
    <t>i022</t>
    <phoneticPr fontId="2"/>
  </si>
  <si>
    <t>i023</t>
    <phoneticPr fontId="2"/>
  </si>
  <si>
    <t>お住いは公共交通の便はいい地域ですか</t>
    <rPh sb="1" eb="2">
      <t>スマ</t>
    </rPh>
    <rPh sb="4" eb="8">
      <t>コウキョウコウツウ</t>
    </rPh>
    <rPh sb="9" eb="10">
      <t>ベン</t>
    </rPh>
    <rPh sb="13" eb="15">
      <t>チイキ</t>
    </rPh>
    <phoneticPr fontId="2"/>
  </si>
  <si>
    <t>便利</t>
    <rPh sb="0" eb="2">
      <t>ベンリ</t>
    </rPh>
    <phoneticPr fontId="2"/>
  </si>
  <si>
    <t>どちらかと言えば便利</t>
    <rPh sb="5" eb="6">
      <t>イ</t>
    </rPh>
    <rPh sb="8" eb="10">
      <t>ベンリ</t>
    </rPh>
    <phoneticPr fontId="2"/>
  </si>
  <si>
    <t>どちらかといえば不便</t>
    <rPh sb="8" eb="10">
      <t>フベン</t>
    </rPh>
    <phoneticPr fontId="2"/>
  </si>
  <si>
    <t>不便</t>
    <rPh sb="0" eb="2">
      <t>フベン</t>
    </rPh>
    <phoneticPr fontId="2"/>
  </si>
  <si>
    <t>集合戸建て</t>
    <rPh sb="0" eb="2">
      <t>シュウゴウ</t>
    </rPh>
    <rPh sb="2" eb="4">
      <t>コダ</t>
    </rPh>
    <phoneticPr fontId="2"/>
  </si>
  <si>
    <t>i102</t>
    <phoneticPr fontId="2"/>
  </si>
  <si>
    <t>i103</t>
    <phoneticPr fontId="2"/>
  </si>
  <si>
    <t>i105</t>
  </si>
  <si>
    <t>i106</t>
  </si>
  <si>
    <t>i107</t>
  </si>
  <si>
    <t>i108</t>
  </si>
  <si>
    <t>i109</t>
  </si>
  <si>
    <t>i110</t>
  </si>
  <si>
    <t>i111</t>
  </si>
  <si>
    <t>i112</t>
  </si>
  <si>
    <t>i113</t>
  </si>
  <si>
    <t>i114</t>
  </si>
  <si>
    <t>i115</t>
  </si>
  <si>
    <t>i116</t>
  </si>
  <si>
    <t>i117</t>
  </si>
  <si>
    <t>その部屋は暑いですか</t>
    <rPh sb="2" eb="4">
      <t>ヘヤ</t>
    </rPh>
    <rPh sb="5" eb="6">
      <t>アツ</t>
    </rPh>
    <phoneticPr fontId="2"/>
  </si>
  <si>
    <t>やや暑い</t>
    <rPh sb="2" eb="3">
      <t>アツ</t>
    </rPh>
    <phoneticPr fontId="2"/>
  </si>
  <si>
    <t>なかなか涼しくならなお</t>
    <rPh sb="4" eb="5">
      <t>スズ</t>
    </rPh>
    <phoneticPr fontId="2"/>
  </si>
  <si>
    <t>冷房しても暑い</t>
    <rPh sb="0" eb="2">
      <t>レイボウ</t>
    </rPh>
    <rPh sb="5" eb="6">
      <t>アツ</t>
    </rPh>
    <phoneticPr fontId="2"/>
  </si>
  <si>
    <t>冷房はしない</t>
    <rPh sb="0" eb="2">
      <t>レイボウ</t>
    </rPh>
    <phoneticPr fontId="2"/>
  </si>
  <si>
    <t>i203</t>
    <phoneticPr fontId="2"/>
  </si>
  <si>
    <t>consACheat</t>
    <phoneticPr fontId="2"/>
  </si>
  <si>
    <t>i236</t>
  </si>
  <si>
    <t>i237</t>
  </si>
  <si>
    <t>i232</t>
    <phoneticPr fontId="2"/>
  </si>
  <si>
    <t>i238</t>
  </si>
  <si>
    <t>i239</t>
  </si>
  <si>
    <t>i240</t>
  </si>
  <si>
    <t>i241</t>
  </si>
  <si>
    <t>i242</t>
  </si>
  <si>
    <t>i243</t>
  </si>
  <si>
    <t>i244</t>
  </si>
  <si>
    <t>i245</t>
  </si>
  <si>
    <t>i246</t>
  </si>
  <si>
    <t>i247</t>
  </si>
  <si>
    <t>i248</t>
  </si>
  <si>
    <t>i249</t>
  </si>
  <si>
    <t>i281</t>
    <phoneticPr fontId="2"/>
  </si>
  <si>
    <t>i282</t>
    <phoneticPr fontId="2"/>
  </si>
  <si>
    <t>i283</t>
  </si>
  <si>
    <t>i284</t>
  </si>
  <si>
    <t>i285</t>
  </si>
  <si>
    <t>i286</t>
  </si>
  <si>
    <t>i287</t>
  </si>
  <si>
    <t>i288</t>
  </si>
  <si>
    <t>i289</t>
  </si>
  <si>
    <t>i290</t>
  </si>
  <si>
    <t>i291</t>
  </si>
  <si>
    <t>i292</t>
  </si>
  <si>
    <t>i293</t>
  </si>
  <si>
    <t>i294</t>
  </si>
  <si>
    <t>i295</t>
  </si>
  <si>
    <t>i212</t>
    <phoneticPr fontId="2"/>
  </si>
  <si>
    <t>i214</t>
  </si>
  <si>
    <t>i261</t>
    <phoneticPr fontId="2"/>
  </si>
  <si>
    <t>i262</t>
    <phoneticPr fontId="2"/>
  </si>
  <si>
    <t>i263</t>
  </si>
  <si>
    <t>i266</t>
  </si>
  <si>
    <t>i267</t>
  </si>
  <si>
    <t>i268</t>
  </si>
  <si>
    <t>洗濯の頻度</t>
    <rPh sb="0" eb="2">
      <t>センタク</t>
    </rPh>
    <rPh sb="3" eb="5">
      <t>ヒンド</t>
    </rPh>
    <phoneticPr fontId="2"/>
  </si>
  <si>
    <t>洗濯機の使い方はどうですか</t>
    <rPh sb="2" eb="3">
      <t>キ</t>
    </rPh>
    <rPh sb="4" eb="5">
      <t>ツカ</t>
    </rPh>
    <rPh sb="6" eb="7">
      <t>カタ</t>
    </rPh>
    <phoneticPr fontId="2"/>
  </si>
  <si>
    <t>毎日何回も洗濯機を回す</t>
    <rPh sb="0" eb="2">
      <t>マイニチ</t>
    </rPh>
    <rPh sb="2" eb="4">
      <t>ナンカイ</t>
    </rPh>
    <rPh sb="5" eb="8">
      <t>センタクキ</t>
    </rPh>
    <rPh sb="9" eb="10">
      <t>マワ</t>
    </rPh>
    <phoneticPr fontId="2"/>
  </si>
  <si>
    <t>毎日2回程度洗濯機を回す</t>
    <rPh sb="0" eb="2">
      <t>マイニチ</t>
    </rPh>
    <rPh sb="3" eb="4">
      <t>カイ</t>
    </rPh>
    <rPh sb="4" eb="6">
      <t>テイド</t>
    </rPh>
    <rPh sb="6" eb="9">
      <t>センタクキ</t>
    </rPh>
    <rPh sb="10" eb="11">
      <t>マワ</t>
    </rPh>
    <phoneticPr fontId="2"/>
  </si>
  <si>
    <t>毎日1回洗濯機を回す</t>
    <rPh sb="0" eb="2">
      <t>マイニチ</t>
    </rPh>
    <rPh sb="3" eb="4">
      <t>カイ</t>
    </rPh>
    <rPh sb="4" eb="7">
      <t>センタクキ</t>
    </rPh>
    <rPh sb="8" eb="9">
      <t>マワ</t>
    </rPh>
    <phoneticPr fontId="2"/>
  </si>
  <si>
    <t>汚れ物がたまったら洗濯機を回す</t>
    <rPh sb="0" eb="1">
      <t>ヨゴ</t>
    </rPh>
    <rPh sb="2" eb="3">
      <t>モノ</t>
    </rPh>
    <rPh sb="9" eb="12">
      <t>センタクキ</t>
    </rPh>
    <rPh sb="13" eb="14">
      <t>マワ</t>
    </rPh>
    <phoneticPr fontId="2"/>
  </si>
  <si>
    <t>i402</t>
    <phoneticPr fontId="2"/>
  </si>
  <si>
    <t>i403</t>
    <phoneticPr fontId="2"/>
  </si>
  <si>
    <t>掃除機利用</t>
    <rPh sb="0" eb="3">
      <t>ソウジキ</t>
    </rPh>
    <rPh sb="3" eb="5">
      <t>リヨウ</t>
    </rPh>
    <phoneticPr fontId="2"/>
  </si>
  <si>
    <t>掃除機の強弱</t>
    <rPh sb="0" eb="3">
      <t>ソウジキ</t>
    </rPh>
    <rPh sb="4" eb="6">
      <t>キョウジャク</t>
    </rPh>
    <phoneticPr fontId="2"/>
  </si>
  <si>
    <t>掃除機の強弱の設定はどうしていますか</t>
    <rPh sb="0" eb="3">
      <t>ソウジキ</t>
    </rPh>
    <rPh sb="4" eb="6">
      <t>キョウジャク</t>
    </rPh>
    <rPh sb="7" eb="9">
      <t>セッテイ</t>
    </rPh>
    <phoneticPr fontId="2"/>
  </si>
  <si>
    <t>ほとんど強で使っている</t>
    <rPh sb="4" eb="5">
      <t>キョウ</t>
    </rPh>
    <rPh sb="6" eb="7">
      <t>ツカ</t>
    </rPh>
    <phoneticPr fontId="2"/>
  </si>
  <si>
    <t>場所により使い分けている</t>
    <rPh sb="0" eb="2">
      <t>バショ</t>
    </rPh>
    <rPh sb="5" eb="6">
      <t>ツカ</t>
    </rPh>
    <rPh sb="7" eb="8">
      <t>ワ</t>
    </rPh>
    <phoneticPr fontId="2"/>
  </si>
  <si>
    <t>基本、弱で使っている</t>
    <rPh sb="0" eb="2">
      <t>キホン</t>
    </rPh>
    <rPh sb="3" eb="4">
      <t>ジャク</t>
    </rPh>
    <rPh sb="5" eb="6">
      <t>ツカ</t>
    </rPh>
    <phoneticPr fontId="2"/>
  </si>
  <si>
    <t>設定がない</t>
    <rPh sb="0" eb="2">
      <t>セッテイ</t>
    </rPh>
    <phoneticPr fontId="2"/>
  </si>
  <si>
    <t>掃除機を１日にどの程度使いますか</t>
    <rPh sb="0" eb="3">
      <t>ソウジキ</t>
    </rPh>
    <rPh sb="5" eb="6">
      <t>ニチ</t>
    </rPh>
    <rPh sb="9" eb="11">
      <t>テイド</t>
    </rPh>
    <rPh sb="11" eb="12">
      <t>ツカ</t>
    </rPh>
    <phoneticPr fontId="2"/>
  </si>
  <si>
    <t>ほとんど使わない</t>
    <rPh sb="4" eb="5">
      <t>ツカ</t>
    </rPh>
    <phoneticPr fontId="2"/>
  </si>
  <si>
    <t>5分</t>
    <rPh sb="1" eb="2">
      <t>フン</t>
    </rPh>
    <phoneticPr fontId="2"/>
  </si>
  <si>
    <t>10分</t>
    <rPh sb="2" eb="3">
      <t>フン</t>
    </rPh>
    <phoneticPr fontId="2"/>
  </si>
  <si>
    <t>30分</t>
    <rPh sb="2" eb="3">
      <t>フン</t>
    </rPh>
    <phoneticPr fontId="2"/>
  </si>
  <si>
    <t>15分</t>
    <rPh sb="2" eb="3">
      <t>フン</t>
    </rPh>
    <phoneticPr fontId="2"/>
  </si>
  <si>
    <t>ロボット掃除機を使用</t>
    <rPh sb="4" eb="7">
      <t>ソウジキ</t>
    </rPh>
    <rPh sb="8" eb="10">
      <t>シヨウ</t>
    </rPh>
    <phoneticPr fontId="2"/>
  </si>
  <si>
    <t>i411</t>
    <phoneticPr fontId="2"/>
  </si>
  <si>
    <t>i412</t>
    <phoneticPr fontId="2"/>
  </si>
  <si>
    <t>i511</t>
    <phoneticPr fontId="2"/>
  </si>
  <si>
    <t>i512</t>
    <phoneticPr fontId="2"/>
  </si>
  <si>
    <t>i513</t>
  </si>
  <si>
    <t>i514</t>
  </si>
  <si>
    <t>i515</t>
  </si>
  <si>
    <t>テレビのサイズ</t>
    <phoneticPr fontId="2"/>
  </si>
  <si>
    <t>テレビのサイズ</t>
    <phoneticPr fontId="2"/>
  </si>
  <si>
    <t>i633</t>
    <phoneticPr fontId="2"/>
  </si>
  <si>
    <t>consTV</t>
    <phoneticPr fontId="2"/>
  </si>
  <si>
    <t>consRF</t>
    <phoneticPr fontId="2"/>
  </si>
  <si>
    <t>i711</t>
    <phoneticPr fontId="2"/>
  </si>
  <si>
    <t>i712</t>
    <phoneticPr fontId="2"/>
  </si>
  <si>
    <t>i713</t>
  </si>
  <si>
    <t>i714</t>
  </si>
  <si>
    <t>i715</t>
  </si>
  <si>
    <t>i716</t>
  </si>
  <si>
    <t>i802</t>
    <phoneticPr fontId="2"/>
  </si>
  <si>
    <t>consCKpot</t>
    <phoneticPr fontId="2"/>
  </si>
  <si>
    <t>i811</t>
    <phoneticPr fontId="2"/>
  </si>
  <si>
    <t>i821</t>
    <phoneticPr fontId="2"/>
  </si>
  <si>
    <t>i822</t>
    <phoneticPr fontId="2"/>
  </si>
  <si>
    <t>consCKrice</t>
    <phoneticPr fontId="2"/>
  </si>
  <si>
    <t>i911</t>
    <phoneticPr fontId="2"/>
  </si>
  <si>
    <t>i912</t>
    <phoneticPr fontId="2"/>
  </si>
  <si>
    <t>i913</t>
    <phoneticPr fontId="2"/>
  </si>
  <si>
    <t>部屋の名前</t>
    <rPh sb="0" eb="2">
      <t>ヘヤ</t>
    </rPh>
    <rPh sb="3" eb="5">
      <t>ナマエ</t>
    </rPh>
    <phoneticPr fontId="2"/>
  </si>
  <si>
    <t>i914</t>
  </si>
  <si>
    <t>i921</t>
    <phoneticPr fontId="2"/>
  </si>
  <si>
    <t>i922</t>
    <phoneticPr fontId="2"/>
  </si>
  <si>
    <t>i923</t>
  </si>
  <si>
    <t>i924</t>
  </si>
  <si>
    <t>i931</t>
    <phoneticPr fontId="2"/>
  </si>
  <si>
    <t>i932</t>
    <phoneticPr fontId="2"/>
  </si>
  <si>
    <t>i933</t>
  </si>
  <si>
    <t>i934</t>
  </si>
  <si>
    <t>i935</t>
  </si>
  <si>
    <t>i936</t>
  </si>
  <si>
    <t>i937</t>
  </si>
  <si>
    <t>i938</t>
  </si>
  <si>
    <t>i939</t>
  </si>
  <si>
    <t>２ヶ月に1回</t>
    <rPh sb="2" eb="3">
      <t>ゲツ</t>
    </rPh>
    <rPh sb="5" eb="6">
      <t>カイ</t>
    </rPh>
    <phoneticPr fontId="2"/>
  </si>
  <si>
    <t>年2-3回</t>
    <rPh sb="0" eb="1">
      <t>ネン</t>
    </rPh>
    <rPh sb="4" eb="5">
      <t>カイ</t>
    </rPh>
    <phoneticPr fontId="2"/>
  </si>
  <si>
    <t>年1回</t>
    <rPh sb="0" eb="1">
      <t>ネン</t>
    </rPh>
    <rPh sb="2" eb="3">
      <t>カイ</t>
    </rPh>
    <phoneticPr fontId="2"/>
  </si>
  <si>
    <t>400km</t>
    <phoneticPr fontId="2"/>
  </si>
  <si>
    <t>600km以上</t>
    <rPh sb="5" eb="7">
      <t>イジョウ</t>
    </rPh>
    <phoneticPr fontId="2"/>
  </si>
  <si>
    <t>50～65インチ</t>
    <phoneticPr fontId="2"/>
  </si>
  <si>
    <t>65インチ以上</t>
    <rPh sb="5" eb="7">
      <t>イジョウ</t>
    </rPh>
    <phoneticPr fontId="2"/>
  </si>
  <si>
    <t>varType</t>
    <phoneticPr fontId="2"/>
  </si>
  <si>
    <t>i052</t>
    <phoneticPr fontId="2"/>
  </si>
  <si>
    <t>i053</t>
    <phoneticPr fontId="2"/>
  </si>
  <si>
    <t>i271</t>
    <phoneticPr fontId="2"/>
  </si>
  <si>
    <t>i272</t>
    <phoneticPr fontId="2"/>
  </si>
  <si>
    <t>i273</t>
  </si>
  <si>
    <t>i274</t>
  </si>
  <si>
    <t>i275</t>
  </si>
  <si>
    <t>i276</t>
  </si>
  <si>
    <t>i277</t>
  </si>
  <si>
    <t>i278</t>
  </si>
  <si>
    <t>consACcool</t>
    <phoneticPr fontId="2"/>
  </si>
  <si>
    <t>i131</t>
    <phoneticPr fontId="2"/>
  </si>
  <si>
    <t>i132</t>
    <phoneticPr fontId="2"/>
  </si>
  <si>
    <t>consHWshower</t>
    <phoneticPr fontId="2"/>
  </si>
  <si>
    <t>consHWtub</t>
    <phoneticPr fontId="2"/>
  </si>
  <si>
    <t>consHWdishwash</t>
    <phoneticPr fontId="2"/>
  </si>
  <si>
    <t>consHWdresser</t>
    <phoneticPr fontId="2"/>
  </si>
  <si>
    <t>consCRtrip</t>
    <phoneticPr fontId="2"/>
  </si>
  <si>
    <t>consAC</t>
    <phoneticPr fontId="2"/>
  </si>
  <si>
    <t>consACheat</t>
    <phoneticPr fontId="2"/>
  </si>
  <si>
    <t>家の暖房をエアコンでする</t>
    <rPh sb="0" eb="1">
      <t>イエ</t>
    </rPh>
    <rPh sb="2" eb="4">
      <t>ダンボウ</t>
    </rPh>
    <phoneticPr fontId="2"/>
  </si>
  <si>
    <t>mACchangeHeat</t>
    <phoneticPr fontId="2"/>
  </si>
  <si>
    <t>consHTsum</t>
    <phoneticPr fontId="2"/>
  </si>
  <si>
    <t>consCOsum</t>
    <phoneticPr fontId="2"/>
  </si>
  <si>
    <t>consCR</t>
    <phoneticPr fontId="2"/>
  </si>
  <si>
    <t>consCKpot</t>
    <phoneticPr fontId="2"/>
  </si>
  <si>
    <t>consCKrice</t>
    <phoneticPr fontId="2"/>
  </si>
  <si>
    <t>consCKcook</t>
    <phoneticPr fontId="2"/>
  </si>
  <si>
    <t>consRF</t>
    <phoneticPr fontId="2"/>
  </si>
  <si>
    <t>consTotal</t>
    <phoneticPr fontId="2"/>
  </si>
  <si>
    <t>戸建て</t>
    <rPh sb="0" eb="2">
      <t>コダ</t>
    </rPh>
    <phoneticPr fontId="2"/>
  </si>
  <si>
    <t>集合</t>
    <rPh sb="0" eb="2">
      <t>シュウゴウ</t>
    </rPh>
    <phoneticPr fontId="2"/>
  </si>
  <si>
    <t>consCR</t>
    <phoneticPr fontId="2"/>
  </si>
  <si>
    <t>consCRtrip</t>
    <phoneticPr fontId="2"/>
  </si>
  <si>
    <t>consCRtrip</t>
    <phoneticPr fontId="2"/>
  </si>
  <si>
    <t>鉄道やバスなど公共交通機関を利用する</t>
    <rPh sb="0" eb="2">
      <t>テツドウ</t>
    </rPh>
    <rPh sb="7" eb="9">
      <t>コウキョウ</t>
    </rPh>
    <rPh sb="9" eb="11">
      <t>コウツウ</t>
    </rPh>
    <rPh sb="11" eb="13">
      <t>キカン</t>
    </rPh>
    <rPh sb="14" eb="16">
      <t>リヨウ</t>
    </rPh>
    <phoneticPr fontId="2"/>
  </si>
  <si>
    <t>便座の保温</t>
    <phoneticPr fontId="2"/>
  </si>
  <si>
    <t>便座の温度設定</t>
    <phoneticPr fontId="2"/>
  </si>
  <si>
    <t>アイドリングストップ</t>
    <phoneticPr fontId="2"/>
  </si>
  <si>
    <t>急加速や急発進</t>
    <phoneticPr fontId="2"/>
  </si>
  <si>
    <t>カーエアコンの温度調節</t>
    <rPh sb="9" eb="11">
      <t>チョウセツ</t>
    </rPh>
    <phoneticPr fontId="2"/>
  </si>
  <si>
    <t>断熱シートの設置</t>
    <rPh sb="0" eb="2">
      <t>ダンネツ</t>
    </rPh>
    <rPh sb="6" eb="8">
      <t>セッチ</t>
    </rPh>
    <phoneticPr fontId="2"/>
  </si>
  <si>
    <t>シャワーのお湯が出るまで</t>
    <rPh sb="6" eb="7">
      <t>ユ</t>
    </rPh>
    <rPh sb="8" eb="9">
      <t>デ</t>
    </rPh>
    <phoneticPr fontId="3"/>
  </si>
  <si>
    <t>灯油ホームタンク回数</t>
    <rPh sb="0" eb="2">
      <t>トウユ</t>
    </rPh>
    <rPh sb="8" eb="10">
      <t>カイスウ</t>
    </rPh>
    <phoneticPr fontId="2"/>
  </si>
  <si>
    <t>consAC</t>
    <phoneticPr fontId="2"/>
  </si>
  <si>
    <t>1ヶ月のおおよその電気代を選んでください。</t>
    <rPh sb="2" eb="3">
      <t>ゲツ</t>
    </rPh>
    <rPh sb="9" eb="12">
      <t>デンキダイ</t>
    </rPh>
    <rPh sb="13" eb="14">
      <t>エラ</t>
    </rPh>
    <phoneticPr fontId="2"/>
  </si>
  <si>
    <t>売電金額</t>
    <phoneticPr fontId="2"/>
  </si>
  <si>
    <t>太陽光発電で1ヶ月あたりどのくらい電気を売ることができますか。</t>
    <phoneticPr fontId="2"/>
  </si>
  <si>
    <t>ガス代</t>
    <phoneticPr fontId="2"/>
  </si>
  <si>
    <t>1ヶ月のおおよそのガス代を選んで下さい。</t>
    <phoneticPr fontId="2"/>
  </si>
  <si>
    <t>i054</t>
    <phoneticPr fontId="2"/>
  </si>
  <si>
    <t>灯油購入量</t>
    <rPh sb="0" eb="2">
      <t>トウユ</t>
    </rPh>
    <rPh sb="2" eb="4">
      <t>コウニュウ</t>
    </rPh>
    <rPh sb="4" eb="5">
      <t>リョウ</t>
    </rPh>
    <phoneticPr fontId="2"/>
  </si>
  <si>
    <t>i062</t>
    <phoneticPr fontId="2"/>
  </si>
  <si>
    <t>consACcool</t>
    <phoneticPr fontId="2"/>
  </si>
  <si>
    <t>consEnergy</t>
    <phoneticPr fontId="2"/>
  </si>
  <si>
    <t>D6full診断方法.xls の互換性レポート</t>
  </si>
  <si>
    <t>2016/6/10 16:05 に実行</t>
  </si>
  <si>
    <t>このブックで使用されている次の機能は、以前のバージョンの Excel ではサポートされていません。このブックを以前のバージョンの Excel で開くか、以前のファイル形式で保存すると、それらの機能が失われるか、正常に実行されなくなる可能性があります。</t>
  </si>
  <si>
    <t>機能の大幅な損失</t>
  </si>
  <si>
    <t>出現数</t>
  </si>
  <si>
    <t>バージョン</t>
  </si>
  <si>
    <t>このブック内の一部のセルには、他のワークシートの値を参照するデータ入力規則が設定されています。このようなデータ入力規則は保存されません。</t>
  </si>
  <si>
    <t>考え方'!B38</t>
  </si>
  <si>
    <t>Excel 97-2003</t>
  </si>
  <si>
    <t>再現性の低下</t>
  </si>
  <si>
    <t>選択したファイル形式でサポートされていない書式が、このブック内の一部のセルまたはスタイルに設定されています。このような書式は、選択したファイル形式で使用できる最も近い書式に変換されます。</t>
  </si>
  <si>
    <t>consHTcold</t>
    <phoneticPr fontId="2"/>
  </si>
  <si>
    <t>easyness</t>
    <phoneticPr fontId="2"/>
  </si>
  <si>
    <t>対策として重視する視点</t>
    <rPh sb="0" eb="2">
      <t>タイサク</t>
    </rPh>
    <rPh sb="5" eb="7">
      <t>ジュウシ</t>
    </rPh>
    <rPh sb="9" eb="11">
      <t>シテン</t>
    </rPh>
    <phoneticPr fontId="2"/>
  </si>
  <si>
    <t>どんな対策を優先的に表示しますか</t>
    <rPh sb="3" eb="5">
      <t>タイサク</t>
    </rPh>
    <rPh sb="6" eb="9">
      <t>ユウセンテキ</t>
    </rPh>
    <rPh sb="10" eb="12">
      <t>ヒョウジ</t>
    </rPh>
    <phoneticPr fontId="2"/>
  </si>
  <si>
    <t>CO2削減優先</t>
    <rPh sb="3" eb="5">
      <t>サクゲン</t>
    </rPh>
    <rPh sb="5" eb="7">
      <t>ユウセン</t>
    </rPh>
    <phoneticPr fontId="2"/>
  </si>
  <si>
    <t>光熱費削減優先</t>
    <rPh sb="0" eb="3">
      <t>コウネツヒ</t>
    </rPh>
    <rPh sb="3" eb="5">
      <t>サクゲン</t>
    </rPh>
    <rPh sb="5" eb="7">
      <t>ユウセン</t>
    </rPh>
    <phoneticPr fontId="2"/>
  </si>
  <si>
    <t>取り組みやすさ優先</t>
    <rPh sb="0" eb="1">
      <t>ト</t>
    </rPh>
    <rPh sb="2" eb="3">
      <t>ク</t>
    </rPh>
    <rPh sb="7" eb="9">
      <t>ユウセン</t>
    </rPh>
    <phoneticPr fontId="2"/>
  </si>
  <si>
    <t>取り組みやすさ考慮</t>
    <rPh sb="0" eb="1">
      <t>ト</t>
    </rPh>
    <rPh sb="2" eb="3">
      <t>ク</t>
    </rPh>
    <rPh sb="7" eb="9">
      <t>コウリョ</t>
    </rPh>
    <phoneticPr fontId="2"/>
  </si>
  <si>
    <t>i091</t>
    <phoneticPr fontId="2"/>
  </si>
  <si>
    <t>i092</t>
    <phoneticPr fontId="2"/>
  </si>
  <si>
    <t>i093</t>
    <phoneticPr fontId="2"/>
  </si>
  <si>
    <t>i094</t>
    <phoneticPr fontId="2"/>
  </si>
  <si>
    <t>consSeason</t>
    <phoneticPr fontId="2"/>
  </si>
  <si>
    <t>風呂沸かし日数（夏以外）</t>
    <rPh sb="2" eb="3">
      <t>ワ</t>
    </rPh>
    <rPh sb="8" eb="9">
      <t>ナツ</t>
    </rPh>
    <rPh sb="9" eb="11">
      <t>イガイ</t>
    </rPh>
    <phoneticPr fontId="2"/>
  </si>
  <si>
    <t>シャワー時間(夏以外）</t>
    <rPh sb="7" eb="8">
      <t>ナツ</t>
    </rPh>
    <rPh sb="8" eb="10">
      <t>イガイ</t>
    </rPh>
    <phoneticPr fontId="2"/>
  </si>
  <si>
    <t>4畳半</t>
    <rPh sb="1" eb="3">
      <t>ジョウハン</t>
    </rPh>
    <phoneticPr fontId="2"/>
  </si>
  <si>
    <t>6畳</t>
    <rPh sb="1" eb="2">
      <t>ジョウ</t>
    </rPh>
    <phoneticPr fontId="2"/>
  </si>
  <si>
    <t>8畳</t>
    <rPh sb="1" eb="2">
      <t>ジョウ</t>
    </rPh>
    <phoneticPr fontId="2"/>
  </si>
  <si>
    <t>10畳</t>
    <rPh sb="2" eb="3">
      <t>ジョウ</t>
    </rPh>
    <phoneticPr fontId="2"/>
  </si>
  <si>
    <t>12畳</t>
    <rPh sb="2" eb="3">
      <t>ジョウ</t>
    </rPh>
    <phoneticPr fontId="2"/>
  </si>
  <si>
    <t>15畳</t>
    <rPh sb="2" eb="3">
      <t>ジョウ</t>
    </rPh>
    <phoneticPr fontId="2"/>
  </si>
  <si>
    <t>20畳</t>
    <rPh sb="2" eb="3">
      <t>ジョウ</t>
    </rPh>
    <phoneticPr fontId="2"/>
  </si>
  <si>
    <t>25畳</t>
    <rPh sb="2" eb="3">
      <t>ジョウ</t>
    </rPh>
    <phoneticPr fontId="2"/>
  </si>
  <si>
    <t>30畳</t>
    <rPh sb="2" eb="3">
      <t>ジョウ</t>
    </rPh>
    <phoneticPr fontId="2"/>
  </si>
  <si>
    <t>40畳</t>
    <rPh sb="2" eb="3">
      <t>ジョウ</t>
    </rPh>
    <phoneticPr fontId="2"/>
  </si>
  <si>
    <t>冷暖房する部屋の広さを答えてください。吹き抜けがある場合には、その分を2倍してください。</t>
    <rPh sb="0" eb="3">
      <t>レイダンボウ</t>
    </rPh>
    <rPh sb="5" eb="7">
      <t>ヘヤ</t>
    </rPh>
    <rPh sb="8" eb="9">
      <t>ヒロ</t>
    </rPh>
    <rPh sb="11" eb="12">
      <t>コタ</t>
    </rPh>
    <rPh sb="19" eb="20">
      <t>フ</t>
    </rPh>
    <rPh sb="21" eb="22">
      <t>ヌ</t>
    </rPh>
    <rPh sb="26" eb="28">
      <t>バアイ</t>
    </rPh>
    <rPh sb="33" eb="34">
      <t>ブン</t>
    </rPh>
    <rPh sb="36" eb="37">
      <t>バイ</t>
    </rPh>
    <phoneticPr fontId="2"/>
  </si>
  <si>
    <t>サッシや窓のガラスの大きさを、その部屋の合計として答えてください。</t>
    <rPh sb="4" eb="5">
      <t>マド</t>
    </rPh>
    <rPh sb="10" eb="11">
      <t>オオ</t>
    </rPh>
    <rPh sb="17" eb="19">
      <t>ヘヤ</t>
    </rPh>
    <rPh sb="20" eb="22">
      <t>ゴウケイ</t>
    </rPh>
    <rPh sb="25" eb="26">
      <t>コタ</t>
    </rPh>
    <phoneticPr fontId="2"/>
  </si>
  <si>
    <t>エアコンを購入したときには、省エネ型を選びましたか</t>
    <rPh sb="5" eb="7">
      <t>コウニュウ</t>
    </rPh>
    <rPh sb="14" eb="15">
      <t>ショウ</t>
    </rPh>
    <rPh sb="17" eb="18">
      <t>ガタ</t>
    </rPh>
    <rPh sb="19" eb="20">
      <t>エラ</t>
    </rPh>
    <phoneticPr fontId="2"/>
  </si>
  <si>
    <t>設置している太陽光発電装置のサイズを選んで下さい。</t>
    <rPh sb="0" eb="2">
      <t>セッチ</t>
    </rPh>
    <phoneticPr fontId="2"/>
  </si>
  <si>
    <t>太陽光発電を設置した年はいつですか</t>
    <rPh sb="0" eb="5">
      <t>タイヨウコウハツデン</t>
    </rPh>
    <rPh sb="6" eb="8">
      <t>セッチ</t>
    </rPh>
    <rPh sb="10" eb="11">
      <t>トシ</t>
    </rPh>
    <phoneticPr fontId="2"/>
  </si>
  <si>
    <t>電気ポットの省エネ性</t>
    <rPh sb="9" eb="10">
      <t>セイ</t>
    </rPh>
    <phoneticPr fontId="2"/>
  </si>
  <si>
    <t>壁からすきまを開けた設置</t>
    <rPh sb="0" eb="1">
      <t>カベ</t>
    </rPh>
    <rPh sb="7" eb="8">
      <t>ア</t>
    </rPh>
    <rPh sb="10" eb="12">
      <t>セッチ</t>
    </rPh>
    <phoneticPr fontId="2"/>
  </si>
  <si>
    <t>エコタイヤの使用</t>
    <rPh sb="6" eb="8">
      <t>シヨウ</t>
    </rPh>
    <phoneticPr fontId="2"/>
  </si>
  <si>
    <t>押入れなどの壁面の結露</t>
    <rPh sb="0" eb="2">
      <t>オシイ</t>
    </rPh>
    <rPh sb="6" eb="8">
      <t>ヘキメン</t>
    </rPh>
    <rPh sb="9" eb="11">
      <t>ケツロ</t>
    </rPh>
    <phoneticPr fontId="2"/>
  </si>
  <si>
    <t>窓の結露の有無</t>
    <rPh sb="0" eb="1">
      <t>マド</t>
    </rPh>
    <rPh sb="2" eb="4">
      <t>ケツロ</t>
    </rPh>
    <rPh sb="5" eb="7">
      <t>ウム</t>
    </rPh>
    <phoneticPr fontId="2"/>
  </si>
  <si>
    <t>朝方寒さを感じること</t>
    <rPh sb="0" eb="2">
      <t>アサガタ</t>
    </rPh>
    <rPh sb="2" eb="3">
      <t>サム</t>
    </rPh>
    <rPh sb="5" eb="6">
      <t>カン</t>
    </rPh>
    <phoneticPr fontId="3"/>
  </si>
  <si>
    <t>朝方の寒さが始まる時期</t>
    <rPh sb="0" eb="2">
      <t>アサガタ</t>
    </rPh>
    <rPh sb="3" eb="4">
      <t>サム</t>
    </rPh>
    <rPh sb="6" eb="7">
      <t>ハジ</t>
    </rPh>
    <rPh sb="9" eb="11">
      <t>ジキ</t>
    </rPh>
    <phoneticPr fontId="3"/>
  </si>
  <si>
    <t>朝方の寒さが終わる時期</t>
    <rPh sb="0" eb="2">
      <t>アサガタ</t>
    </rPh>
    <rPh sb="3" eb="4">
      <t>サム</t>
    </rPh>
    <rPh sb="6" eb="7">
      <t>オ</t>
    </rPh>
    <rPh sb="9" eb="11">
      <t>ジキ</t>
    </rPh>
    <phoneticPr fontId="3"/>
  </si>
  <si>
    <t>よく結露する</t>
    <rPh sb="2" eb="4">
      <t>ケツロ</t>
    </rPh>
    <phoneticPr fontId="2"/>
  </si>
  <si>
    <t>少し結露する</t>
    <rPh sb="0" eb="1">
      <t>スコ</t>
    </rPh>
    <rPh sb="2" eb="4">
      <t>ケツロ</t>
    </rPh>
    <phoneticPr fontId="2"/>
  </si>
  <si>
    <t>ほとんど結露しない</t>
    <rPh sb="4" eb="6">
      <t>ケツロ</t>
    </rPh>
    <phoneticPr fontId="2"/>
  </si>
  <si>
    <t>結露しない</t>
    <rPh sb="0" eb="2">
      <t>ケツロ</t>
    </rPh>
    <phoneticPr fontId="2"/>
  </si>
  <si>
    <t>joyfull</t>
    <phoneticPr fontId="2"/>
  </si>
  <si>
    <t>いくら省エネしても、エネルギーを使わずに生活できるわけはなく、省エネを進めるほど苦しくなるものです。そんな中、自分で「発電する」ことができれば、いともかんたんにゼロが達成できます。いままで電気代を払っていたものが、電気を生産して売れるというのも楽しいですし、それでいて環境にいいことができているわけです。貯金をするよりも利子がつく計算となり、太陽がふりそそぐ屋根をもっていたら、これを逃す手はありません。</t>
    <rPh sb="3" eb="4">
      <t>ショウ</t>
    </rPh>
    <rPh sb="16" eb="17">
      <t>ツカ</t>
    </rPh>
    <rPh sb="20" eb="22">
      <t>セイカツ</t>
    </rPh>
    <rPh sb="31" eb="32">
      <t>ショウ</t>
    </rPh>
    <rPh sb="35" eb="36">
      <t>スス</t>
    </rPh>
    <rPh sb="40" eb="41">
      <t>クル</t>
    </rPh>
    <rPh sb="53" eb="54">
      <t>ナカ</t>
    </rPh>
    <rPh sb="55" eb="57">
      <t>ジブン</t>
    </rPh>
    <rPh sb="59" eb="61">
      <t>ハツデン</t>
    </rPh>
    <rPh sb="83" eb="85">
      <t>タッセイ</t>
    </rPh>
    <rPh sb="94" eb="96">
      <t>デンキ</t>
    </rPh>
    <rPh sb="96" eb="97">
      <t>ダイ</t>
    </rPh>
    <rPh sb="98" eb="99">
      <t>ハラ</t>
    </rPh>
    <rPh sb="107" eb="109">
      <t>デンキ</t>
    </rPh>
    <rPh sb="110" eb="112">
      <t>セイサン</t>
    </rPh>
    <rPh sb="114" eb="115">
      <t>ウ</t>
    </rPh>
    <rPh sb="122" eb="123">
      <t>タノ</t>
    </rPh>
    <rPh sb="134" eb="136">
      <t>カンキョウ</t>
    </rPh>
    <rPh sb="152" eb="154">
      <t>チョキン</t>
    </rPh>
    <rPh sb="160" eb="162">
      <t>リシ</t>
    </rPh>
    <rPh sb="165" eb="167">
      <t>ケイサン</t>
    </rPh>
    <rPh sb="171" eb="173">
      <t>タイヨウ</t>
    </rPh>
    <rPh sb="179" eb="181">
      <t>ヤネ</t>
    </rPh>
    <rPh sb="192" eb="193">
      <t>ノガ</t>
    </rPh>
    <rPh sb="194" eb="195">
      <t>テ</t>
    </rPh>
    <phoneticPr fontId="2"/>
  </si>
  <si>
    <t>家庭の消費状況を見えるだけではなく、家電製品を操作することができるのは大きなポイントです。つけっぱなしだったところを、消しに行くのは面倒ですが、設定によっては自動的に消してくれます。賢い召使がいるような感じでしょうか。</t>
    <rPh sb="0" eb="2">
      <t>カテイ</t>
    </rPh>
    <rPh sb="3" eb="5">
      <t>ショウヒ</t>
    </rPh>
    <rPh sb="5" eb="7">
      <t>ジョウキョウ</t>
    </rPh>
    <rPh sb="8" eb="9">
      <t>ミ</t>
    </rPh>
    <rPh sb="18" eb="20">
      <t>カデン</t>
    </rPh>
    <rPh sb="20" eb="22">
      <t>セイヒン</t>
    </rPh>
    <rPh sb="23" eb="25">
      <t>ソウサ</t>
    </rPh>
    <rPh sb="35" eb="36">
      <t>オオ</t>
    </rPh>
    <rPh sb="59" eb="60">
      <t>ケ</t>
    </rPh>
    <rPh sb="62" eb="63">
      <t>イ</t>
    </rPh>
    <rPh sb="66" eb="68">
      <t>メンドウ</t>
    </rPh>
    <rPh sb="72" eb="74">
      <t>セッテイ</t>
    </rPh>
    <rPh sb="79" eb="82">
      <t>ジドウテキ</t>
    </rPh>
    <rPh sb="83" eb="84">
      <t>ケ</t>
    </rPh>
    <rPh sb="91" eb="92">
      <t>カシコ</t>
    </rPh>
    <rPh sb="93" eb="95">
      <t>メシツカイ</t>
    </rPh>
    <rPh sb="101" eb="102">
      <t>カン</t>
    </rPh>
    <phoneticPr fontId="2"/>
  </si>
  <si>
    <t>外気の熱を使ってお湯をわかすために、電気の消費は大幅に減ります。ただ貯湯槽の大きさが限られているので、大量にお湯を使う家庭や、盆や正月で人数が急に増えた場合には、湯切れを起こすこともあります。湯切れを起こさないようにと、限られたお湯を大切に使うことも、省エネの基本的な視点です。</t>
    <rPh sb="0" eb="2">
      <t>ガイキ</t>
    </rPh>
    <rPh sb="3" eb="4">
      <t>ネツ</t>
    </rPh>
    <rPh sb="5" eb="6">
      <t>ツカ</t>
    </rPh>
    <rPh sb="9" eb="10">
      <t>ユ</t>
    </rPh>
    <rPh sb="18" eb="20">
      <t>デンキ</t>
    </rPh>
    <rPh sb="21" eb="23">
      <t>ショウヒ</t>
    </rPh>
    <rPh sb="24" eb="26">
      <t>オオハバ</t>
    </rPh>
    <rPh sb="27" eb="28">
      <t>ヘ</t>
    </rPh>
    <rPh sb="34" eb="36">
      <t>チョトウ</t>
    </rPh>
    <rPh sb="36" eb="37">
      <t>ソウ</t>
    </rPh>
    <rPh sb="38" eb="39">
      <t>オオ</t>
    </rPh>
    <rPh sb="42" eb="43">
      <t>カギ</t>
    </rPh>
    <rPh sb="51" eb="53">
      <t>タイリョウ</t>
    </rPh>
    <rPh sb="55" eb="56">
      <t>ユ</t>
    </rPh>
    <rPh sb="57" eb="58">
      <t>ツカ</t>
    </rPh>
    <rPh sb="59" eb="61">
      <t>カテイ</t>
    </rPh>
    <rPh sb="63" eb="64">
      <t>ボン</t>
    </rPh>
    <rPh sb="65" eb="67">
      <t>ショウガツ</t>
    </rPh>
    <rPh sb="68" eb="70">
      <t>ニンズウ</t>
    </rPh>
    <rPh sb="71" eb="72">
      <t>キュウ</t>
    </rPh>
    <rPh sb="73" eb="74">
      <t>フ</t>
    </rPh>
    <rPh sb="76" eb="78">
      <t>バアイ</t>
    </rPh>
    <rPh sb="81" eb="83">
      <t>ユギ</t>
    </rPh>
    <rPh sb="85" eb="86">
      <t>オ</t>
    </rPh>
    <rPh sb="96" eb="98">
      <t>ユギ</t>
    </rPh>
    <rPh sb="100" eb="101">
      <t>オ</t>
    </rPh>
    <rPh sb="110" eb="111">
      <t>カギ</t>
    </rPh>
    <rPh sb="115" eb="116">
      <t>ユ</t>
    </rPh>
    <rPh sb="117" eb="119">
      <t>タイセツ</t>
    </rPh>
    <rPh sb="120" eb="121">
      <t>ツカ</t>
    </rPh>
    <rPh sb="126" eb="127">
      <t>ショウ</t>
    </rPh>
    <rPh sb="130" eb="133">
      <t>キホンテキ</t>
    </rPh>
    <rPh sb="134" eb="136">
      <t>シテン</t>
    </rPh>
    <phoneticPr fontId="2"/>
  </si>
  <si>
    <t>灯油を燃料とする高効率給湯としては、エコフィールが唯一です。従来型のボイラーとくらべて、熱のロスを3分の1以下にしています。おおよそ1割減るので、灯油代を比較してみると、成果がみえてくるかもしれません。</t>
    <rPh sb="0" eb="2">
      <t>トウユ</t>
    </rPh>
    <rPh sb="3" eb="5">
      <t>ネンリョウ</t>
    </rPh>
    <rPh sb="8" eb="11">
      <t>コウコウリツ</t>
    </rPh>
    <rPh sb="11" eb="13">
      <t>キュウトウ</t>
    </rPh>
    <rPh sb="25" eb="27">
      <t>ユイイツ</t>
    </rPh>
    <rPh sb="30" eb="33">
      <t>ジュウライガタ</t>
    </rPh>
    <rPh sb="44" eb="45">
      <t>ネツ</t>
    </rPh>
    <rPh sb="50" eb="51">
      <t>ブン</t>
    </rPh>
    <rPh sb="53" eb="55">
      <t>イカ</t>
    </rPh>
    <rPh sb="67" eb="68">
      <t>ワリ</t>
    </rPh>
    <rPh sb="68" eb="69">
      <t>ヘ</t>
    </rPh>
    <rPh sb="73" eb="75">
      <t>トウユ</t>
    </rPh>
    <rPh sb="75" eb="76">
      <t>ダイ</t>
    </rPh>
    <rPh sb="77" eb="79">
      <t>ヒカク</t>
    </rPh>
    <rPh sb="85" eb="87">
      <t>セイカ</t>
    </rPh>
    <phoneticPr fontId="2"/>
  </si>
  <si>
    <t>エコジョーズなど新しい給湯器は、省エネ性能が高いだけでなく、細かい制御ができるように改良されているため、お湯の温度変化も小さく、快適です。ガス代としても、給湯にかかる分が1割程度減りますので、金銭的にもお得になります。</t>
    <rPh sb="8" eb="9">
      <t>アタラ</t>
    </rPh>
    <rPh sb="11" eb="14">
      <t>キュウトウキ</t>
    </rPh>
    <rPh sb="16" eb="17">
      <t>ショウ</t>
    </rPh>
    <rPh sb="19" eb="21">
      <t>セイノウ</t>
    </rPh>
    <rPh sb="22" eb="23">
      <t>タカ</t>
    </rPh>
    <rPh sb="30" eb="31">
      <t>コマ</t>
    </rPh>
    <rPh sb="33" eb="35">
      <t>セイギョ</t>
    </rPh>
    <rPh sb="42" eb="44">
      <t>カイリョウ</t>
    </rPh>
    <rPh sb="53" eb="54">
      <t>ユ</t>
    </rPh>
    <rPh sb="55" eb="57">
      <t>オンド</t>
    </rPh>
    <rPh sb="57" eb="59">
      <t>ヘンカ</t>
    </rPh>
    <rPh sb="60" eb="61">
      <t>チイ</t>
    </rPh>
    <rPh sb="64" eb="66">
      <t>カイテキ</t>
    </rPh>
    <rPh sb="71" eb="72">
      <t>ダイ</t>
    </rPh>
    <rPh sb="77" eb="79">
      <t>キュウトウ</t>
    </rPh>
    <rPh sb="83" eb="84">
      <t>ブン</t>
    </rPh>
    <rPh sb="86" eb="87">
      <t>ワリ</t>
    </rPh>
    <rPh sb="87" eb="89">
      <t>テイド</t>
    </rPh>
    <rPh sb="89" eb="90">
      <t>ヘ</t>
    </rPh>
    <rPh sb="96" eb="99">
      <t>キンセンテキ</t>
    </rPh>
    <rPh sb="102" eb="103">
      <t>トク</t>
    </rPh>
    <phoneticPr fontId="2"/>
  </si>
  <si>
    <t>夢の技術とされた燃料電池が、実用的に広まりつつあります。停電時にも、発電して電気を生み出し使えるというのは、大きなメリットです。</t>
    <rPh sb="0" eb="1">
      <t>ユメ</t>
    </rPh>
    <rPh sb="2" eb="4">
      <t>ギジュツ</t>
    </rPh>
    <rPh sb="8" eb="12">
      <t>ネンリョウデンチ</t>
    </rPh>
    <rPh sb="14" eb="17">
      <t>ジツヨウテキ</t>
    </rPh>
    <rPh sb="18" eb="19">
      <t>ヒロ</t>
    </rPh>
    <rPh sb="28" eb="31">
      <t>テイデンジ</t>
    </rPh>
    <rPh sb="34" eb="36">
      <t>ハツデン</t>
    </rPh>
    <rPh sb="38" eb="40">
      <t>デンキ</t>
    </rPh>
    <rPh sb="41" eb="42">
      <t>ウ</t>
    </rPh>
    <rPh sb="43" eb="44">
      <t>ダ</t>
    </rPh>
    <rPh sb="45" eb="46">
      <t>ツカ</t>
    </rPh>
    <rPh sb="54" eb="55">
      <t>オオ</t>
    </rPh>
    <phoneticPr fontId="2"/>
  </si>
  <si>
    <t>夏は熱湯が出るほどになる一方、冬場や曇の日には、温度が低めといった、太陽の恵みを実感できる装置です。「今日はおてんと様が照らなかったから、しかたないね」といった、自然を感じる生活が可能です。</t>
    <rPh sb="0" eb="1">
      <t>ナツ</t>
    </rPh>
    <rPh sb="2" eb="4">
      <t>ネットウ</t>
    </rPh>
    <rPh sb="5" eb="6">
      <t>デ</t>
    </rPh>
    <rPh sb="12" eb="14">
      <t>イッポウ</t>
    </rPh>
    <rPh sb="15" eb="17">
      <t>フユバ</t>
    </rPh>
    <rPh sb="18" eb="19">
      <t>クモリ</t>
    </rPh>
    <rPh sb="20" eb="21">
      <t>ヒ</t>
    </rPh>
    <rPh sb="24" eb="26">
      <t>オンド</t>
    </rPh>
    <rPh sb="27" eb="28">
      <t>ヒク</t>
    </rPh>
    <rPh sb="34" eb="36">
      <t>タイヨウ</t>
    </rPh>
    <rPh sb="37" eb="38">
      <t>メグ</t>
    </rPh>
    <rPh sb="40" eb="42">
      <t>ジッカン</t>
    </rPh>
    <rPh sb="45" eb="47">
      <t>ソウチ</t>
    </rPh>
    <rPh sb="51" eb="53">
      <t>キョウ</t>
    </rPh>
    <rPh sb="58" eb="59">
      <t>サマ</t>
    </rPh>
    <rPh sb="60" eb="61">
      <t>テ</t>
    </rPh>
    <rPh sb="81" eb="83">
      <t>シゼン</t>
    </rPh>
    <rPh sb="84" eb="85">
      <t>カン</t>
    </rPh>
    <rPh sb="87" eb="89">
      <t>セイカツ</t>
    </rPh>
    <rPh sb="90" eb="92">
      <t>カノウ</t>
    </rPh>
    <phoneticPr fontId="2"/>
  </si>
  <si>
    <t>mTOsolarSmall</t>
    <phoneticPr fontId="2"/>
  </si>
  <si>
    <t>ベランダに太陽光パネルを置く</t>
    <rPh sb="5" eb="8">
      <t>タイヨウコウ</t>
    </rPh>
    <rPh sb="12" eb="13">
      <t>オ</t>
    </rPh>
    <phoneticPr fontId="2"/>
  </si>
  <si>
    <t>太陽光といっても屋根に設置するのではなく、持ち運びできる小型のパネルをベランダなどに置くもので、照明などちょっとした用途に使うことができます。既成品として販売されていることもありますが、自分で作ることもでき、材料は、インターネット通販とホームセンターで調達できます。&lt;br&gt;　晴れた日にはふとんを干すような感覚で、日光にあててバッテリーを充電させ、充電された分で活用することができます。曇りの日などは、電気を使うことができない場合があります。</t>
    <rPh sb="0" eb="3">
      <t>タイヨウコウ</t>
    </rPh>
    <rPh sb="8" eb="10">
      <t>ヤネ</t>
    </rPh>
    <rPh sb="11" eb="13">
      <t>セッチ</t>
    </rPh>
    <rPh sb="21" eb="22">
      <t>モ</t>
    </rPh>
    <rPh sb="23" eb="24">
      <t>ハコ</t>
    </rPh>
    <rPh sb="28" eb="30">
      <t>コガタ</t>
    </rPh>
    <rPh sb="42" eb="43">
      <t>オ</t>
    </rPh>
    <rPh sb="48" eb="50">
      <t>ショウメイ</t>
    </rPh>
    <rPh sb="58" eb="60">
      <t>ヨウト</t>
    </rPh>
    <rPh sb="61" eb="62">
      <t>ツカ</t>
    </rPh>
    <rPh sb="71" eb="74">
      <t>キセイヒン</t>
    </rPh>
    <rPh sb="77" eb="79">
      <t>ハンバイ</t>
    </rPh>
    <rPh sb="93" eb="95">
      <t>ジブン</t>
    </rPh>
    <rPh sb="96" eb="97">
      <t>ツク</t>
    </rPh>
    <rPh sb="104" eb="106">
      <t>ザイリョウ</t>
    </rPh>
    <rPh sb="115" eb="117">
      <t>ツウハン</t>
    </rPh>
    <rPh sb="126" eb="128">
      <t>チョウタツ</t>
    </rPh>
    <phoneticPr fontId="2"/>
  </si>
  <si>
    <t>ベランダ太陽光</t>
    <rPh sb="4" eb="7">
      <t>タイヨウコウ</t>
    </rPh>
    <phoneticPr fontId="2"/>
  </si>
  <si>
    <t>なんといっても、自分で発電を組み立てることができるのは楽しみです。大型の家電製品は消費電力が大きいので動きませんが、ちょっとした照明くらいなら利用可能です。晴れた日の太陽の恵みをすぐに実感</t>
    <rPh sb="8" eb="10">
      <t>ジブン</t>
    </rPh>
    <rPh sb="11" eb="13">
      <t>ハツデン</t>
    </rPh>
    <rPh sb="14" eb="15">
      <t>ク</t>
    </rPh>
    <rPh sb="16" eb="17">
      <t>タ</t>
    </rPh>
    <rPh sb="27" eb="28">
      <t>タノ</t>
    </rPh>
    <rPh sb="33" eb="35">
      <t>オオガタ</t>
    </rPh>
    <rPh sb="36" eb="40">
      <t>カデンセイヒン</t>
    </rPh>
    <rPh sb="41" eb="45">
      <t>ショウヒデンリョク</t>
    </rPh>
    <rPh sb="46" eb="47">
      <t>オオ</t>
    </rPh>
    <rPh sb="51" eb="52">
      <t>ウゴ</t>
    </rPh>
    <rPh sb="64" eb="66">
      <t>ショウメイ</t>
    </rPh>
    <rPh sb="71" eb="73">
      <t>リヨウ</t>
    </rPh>
    <rPh sb="73" eb="75">
      <t>カノウ</t>
    </rPh>
    <rPh sb="78" eb="79">
      <t>ハ</t>
    </rPh>
    <rPh sb="81" eb="82">
      <t>ヒ</t>
    </rPh>
    <rPh sb="83" eb="85">
      <t>タイヨウ</t>
    </rPh>
    <rPh sb="86" eb="87">
      <t>メグ</t>
    </rPh>
    <rPh sb="92" eb="94">
      <t>ジッカン</t>
    </rPh>
    <phoneticPr fontId="2"/>
  </si>
  <si>
    <t>屋根で温めたお湯を、電気温水器のような貯湯槽にためるのですから、便利極まりありません。夏場はお湯が使いたいほうだいですが、本当は冬に使いたいほうだいならいいのですけれどもね。</t>
    <rPh sb="0" eb="2">
      <t>ヤネ</t>
    </rPh>
    <rPh sb="3" eb="4">
      <t>アタタ</t>
    </rPh>
    <rPh sb="7" eb="8">
      <t>ユ</t>
    </rPh>
    <rPh sb="10" eb="15">
      <t>デンキオンスイキ</t>
    </rPh>
    <rPh sb="19" eb="21">
      <t>チョトウ</t>
    </rPh>
    <rPh sb="21" eb="22">
      <t>ソウ</t>
    </rPh>
    <rPh sb="32" eb="34">
      <t>ベンリ</t>
    </rPh>
    <rPh sb="34" eb="35">
      <t>キワ</t>
    </rPh>
    <rPh sb="43" eb="45">
      <t>ナツバ</t>
    </rPh>
    <rPh sb="47" eb="48">
      <t>ユ</t>
    </rPh>
    <rPh sb="49" eb="50">
      <t>ツカ</t>
    </rPh>
    <rPh sb="61" eb="63">
      <t>ホントウ</t>
    </rPh>
    <rPh sb="64" eb="65">
      <t>フユ</t>
    </rPh>
    <rPh sb="66" eb="67">
      <t>ツカ</t>
    </rPh>
    <phoneticPr fontId="2"/>
  </si>
  <si>
    <t>化学調味料の販売を増やすために、穴を大きくしたという伝説が伝わっていますが、まさにそれを応用した省エネ手法です。勢いがあるので、快適さはかわりません。&lt;br&gt;　シャワーのお湯は、お湯を流しつづけるために大量のエネルギーが必要で、およそテレビ300台のエネルギーに相当します。節水シャワーヘッドなら、3分の1削減ですから、100台分のテレビを消した効果がでてきます。</t>
    <rPh sb="0" eb="5">
      <t>カガクチョウミリョウ</t>
    </rPh>
    <rPh sb="6" eb="8">
      <t>ハンバイ</t>
    </rPh>
    <rPh sb="9" eb="10">
      <t>フ</t>
    </rPh>
    <rPh sb="16" eb="17">
      <t>アナ</t>
    </rPh>
    <rPh sb="18" eb="19">
      <t>オオ</t>
    </rPh>
    <rPh sb="26" eb="28">
      <t>デンセツ</t>
    </rPh>
    <rPh sb="29" eb="30">
      <t>ツタ</t>
    </rPh>
    <rPh sb="44" eb="46">
      <t>オウヨウ</t>
    </rPh>
    <rPh sb="48" eb="49">
      <t>ショウ</t>
    </rPh>
    <rPh sb="51" eb="53">
      <t>シュホウ</t>
    </rPh>
    <rPh sb="56" eb="57">
      <t>イキオ</t>
    </rPh>
    <rPh sb="64" eb="66">
      <t>カイテキ</t>
    </rPh>
    <rPh sb="86" eb="87">
      <t>ユ</t>
    </rPh>
    <rPh sb="90" eb="91">
      <t>ユ</t>
    </rPh>
    <rPh sb="92" eb="93">
      <t>ナガ</t>
    </rPh>
    <rPh sb="101" eb="103">
      <t>タイリョウ</t>
    </rPh>
    <rPh sb="110" eb="112">
      <t>ヒツヨウ</t>
    </rPh>
    <rPh sb="123" eb="124">
      <t>ダイ</t>
    </rPh>
    <rPh sb="131" eb="133">
      <t>ソウトウ</t>
    </rPh>
    <rPh sb="137" eb="139">
      <t>セッスイ</t>
    </rPh>
    <rPh sb="150" eb="151">
      <t>ブン</t>
    </rPh>
    <rPh sb="153" eb="155">
      <t>サクゲン</t>
    </rPh>
    <rPh sb="163" eb="165">
      <t>ダイブン</t>
    </rPh>
    <rPh sb="170" eb="171">
      <t>ケ</t>
    </rPh>
    <rPh sb="173" eb="175">
      <t>コウカ</t>
    </rPh>
    <phoneticPr fontId="2"/>
  </si>
  <si>
    <t>シャワーを何分使っているかなんて、ちゃんと計測した人はいないかもしれません。プライバシーに大きく関わることですが、一度測ってみてはいかがでしょうか。&lt;br&gt;　シャワーで使うお湯がどれだけなのかは、浴槽が空の状態で栓をして、浴槽のなかでふだんどおりシャワーで洗ってみるとわかります。少し汚いですが、何センチお湯がたまったでしょうか。</t>
    <rPh sb="5" eb="6">
      <t>ナン</t>
    </rPh>
    <rPh sb="6" eb="7">
      <t>フン</t>
    </rPh>
    <rPh sb="7" eb="8">
      <t>ツカ</t>
    </rPh>
    <rPh sb="21" eb="23">
      <t>ケイソク</t>
    </rPh>
    <rPh sb="25" eb="26">
      <t>ヒト</t>
    </rPh>
    <rPh sb="45" eb="46">
      <t>オオ</t>
    </rPh>
    <rPh sb="48" eb="49">
      <t>カカ</t>
    </rPh>
    <rPh sb="57" eb="59">
      <t>イチド</t>
    </rPh>
    <rPh sb="59" eb="60">
      <t>ハカ</t>
    </rPh>
    <rPh sb="84" eb="85">
      <t>ツカ</t>
    </rPh>
    <rPh sb="87" eb="88">
      <t>ユ</t>
    </rPh>
    <rPh sb="98" eb="100">
      <t>ヨクソウ</t>
    </rPh>
    <rPh sb="101" eb="102">
      <t>カラ</t>
    </rPh>
    <rPh sb="103" eb="105">
      <t>ジョウタイ</t>
    </rPh>
    <rPh sb="106" eb="107">
      <t>セン</t>
    </rPh>
    <rPh sb="111" eb="113">
      <t>ヨクソウ</t>
    </rPh>
    <rPh sb="128" eb="129">
      <t>アラ</t>
    </rPh>
    <rPh sb="140" eb="141">
      <t>スコ</t>
    </rPh>
    <rPh sb="142" eb="143">
      <t>キタナ</t>
    </rPh>
    <rPh sb="148" eb="149">
      <t>ナン</t>
    </rPh>
    <rPh sb="153" eb="154">
      <t>ユ</t>
    </rPh>
    <phoneticPr fontId="2"/>
  </si>
  <si>
    <t>夫婦仲良くいっしょに入っている家庭もあるようです。</t>
    <rPh sb="0" eb="2">
      <t>フウフ</t>
    </rPh>
    <rPh sb="2" eb="4">
      <t>ナカヨ</t>
    </rPh>
    <rPh sb="10" eb="11">
      <t>ハイ</t>
    </rPh>
    <rPh sb="15" eb="17">
      <t>カテイ</t>
    </rPh>
    <phoneticPr fontId="2"/>
  </si>
  <si>
    <t>エコキュートは夜間に沸かす湯量の設定ができるようになっています。お湯切れがないように余裕に沸かすと、保温時のロスが大きくなります。通常の使い方をする日で、特に湯切れなどない場合には、節約モードに設定することで、省エネになります。</t>
    <rPh sb="65" eb="67">
      <t>ツウジョウ</t>
    </rPh>
    <rPh sb="68" eb="69">
      <t>ツカ</t>
    </rPh>
    <rPh sb="70" eb="71">
      <t>カタ</t>
    </rPh>
    <rPh sb="74" eb="75">
      <t>ヒ</t>
    </rPh>
    <rPh sb="77" eb="78">
      <t>トク</t>
    </rPh>
    <rPh sb="79" eb="81">
      <t>ユギ</t>
    </rPh>
    <rPh sb="86" eb="88">
      <t>バアイ</t>
    </rPh>
    <phoneticPr fontId="2"/>
  </si>
  <si>
    <t>ふだん湯切れしないなら、少し節約側に設定してみてください。好きな方は、次の日にどれだけお湯を使うかを予測して、設定してみることもできます。</t>
    <rPh sb="3" eb="5">
      <t>ユギ</t>
    </rPh>
    <rPh sb="12" eb="13">
      <t>スコ</t>
    </rPh>
    <rPh sb="14" eb="16">
      <t>セツヤク</t>
    </rPh>
    <rPh sb="16" eb="17">
      <t>ガワ</t>
    </rPh>
    <rPh sb="18" eb="20">
      <t>セッテイ</t>
    </rPh>
    <rPh sb="29" eb="30">
      <t>ス</t>
    </rPh>
    <rPh sb="32" eb="33">
      <t>カタ</t>
    </rPh>
    <rPh sb="35" eb="36">
      <t>ツギ</t>
    </rPh>
    <rPh sb="37" eb="38">
      <t>ヒ</t>
    </rPh>
    <rPh sb="44" eb="45">
      <t>ユ</t>
    </rPh>
    <rPh sb="46" eb="47">
      <t>ツカ</t>
    </rPh>
    <rPh sb="50" eb="52">
      <t>ヨソク</t>
    </rPh>
    <rPh sb="55" eb="57">
      <t>セッテイ</t>
    </rPh>
    <phoneticPr fontId="2"/>
  </si>
  <si>
    <t>高い温度を維持し続けようとすると、常にエネルギーがかかります。いったん休んでから、必要なときに温めるほうが省エネです。これは人間でも同じかもしれませんね。給湯器さんの立場にたって、考えてみましょう。</t>
    <rPh sb="0" eb="1">
      <t>タカ</t>
    </rPh>
    <rPh sb="2" eb="4">
      <t>オンド</t>
    </rPh>
    <rPh sb="5" eb="7">
      <t>イジ</t>
    </rPh>
    <rPh sb="8" eb="9">
      <t>ツヅ</t>
    </rPh>
    <rPh sb="17" eb="18">
      <t>ツネ</t>
    </rPh>
    <rPh sb="35" eb="36">
      <t>ヤス</t>
    </rPh>
    <rPh sb="41" eb="43">
      <t>ヒツヨウ</t>
    </rPh>
    <rPh sb="47" eb="48">
      <t>アタタ</t>
    </rPh>
    <rPh sb="53" eb="54">
      <t>ショウ</t>
    </rPh>
    <rPh sb="62" eb="64">
      <t>ニンゲン</t>
    </rPh>
    <rPh sb="66" eb="67">
      <t>オナ</t>
    </rPh>
    <rPh sb="77" eb="80">
      <t>キュウトウキ</t>
    </rPh>
    <rPh sb="83" eb="85">
      <t>タチバ</t>
    </rPh>
    <rPh sb="90" eb="91">
      <t>カンガ</t>
    </rPh>
    <phoneticPr fontId="2"/>
  </si>
  <si>
    <t>これがない時代は、浴槽の底から冷たくなってくるのが感じられました。浴槽の裏側に断熱材をつけただけなので、取り立てて画期的な技術ではないはずですが、とても快適です。</t>
    <rPh sb="5" eb="7">
      <t>ジダイ</t>
    </rPh>
    <rPh sb="9" eb="11">
      <t>ヨクソウ</t>
    </rPh>
    <rPh sb="12" eb="13">
      <t>ソコ</t>
    </rPh>
    <rPh sb="15" eb="16">
      <t>ツメ</t>
    </rPh>
    <rPh sb="25" eb="26">
      <t>カン</t>
    </rPh>
    <rPh sb="33" eb="35">
      <t>ヨクソウ</t>
    </rPh>
    <rPh sb="36" eb="38">
      <t>ウラガワ</t>
    </rPh>
    <rPh sb="39" eb="42">
      <t>ダンネツザイ</t>
    </rPh>
    <rPh sb="52" eb="53">
      <t>ト</t>
    </rPh>
    <rPh sb="54" eb="55">
      <t>タ</t>
    </rPh>
    <rPh sb="57" eb="60">
      <t>カッキテキ</t>
    </rPh>
    <rPh sb="61" eb="63">
      <t>ギジュツ</t>
    </rPh>
    <rPh sb="76" eb="78">
      <t>カイテキ</t>
    </rPh>
    <phoneticPr fontId="2"/>
  </si>
  <si>
    <t>夏は浴槽につかると暑くなるので、シャワーだけという家庭も多いです。ちなみに、シャワーと浴槽とどっちがお湯の消費が少ないのか聞かれることがありますが、浴槽をためながらシャワーを使う家庭なら、浴槽の分がそのまま削減になります。ただ、シャワーも20分近く使っていると、浴槽1杯分になるので、使う時間には注意が必要です。&lt;br&gt;さあ夏ができるのなら、春秋だってできそうですね。春秋ができたら、冬だってできるのではないでしょうか。（実際にそんな家庭もあります）</t>
    <rPh sb="0" eb="1">
      <t>ナツ</t>
    </rPh>
    <rPh sb="2" eb="4">
      <t>ヨクソウ</t>
    </rPh>
    <rPh sb="9" eb="10">
      <t>アツ</t>
    </rPh>
    <rPh sb="25" eb="27">
      <t>カテイ</t>
    </rPh>
    <rPh sb="28" eb="29">
      <t>オオ</t>
    </rPh>
    <rPh sb="43" eb="45">
      <t>ヨクソウ</t>
    </rPh>
    <rPh sb="51" eb="52">
      <t>ユ</t>
    </rPh>
    <rPh sb="53" eb="55">
      <t>ショウヒ</t>
    </rPh>
    <rPh sb="56" eb="57">
      <t>スク</t>
    </rPh>
    <rPh sb="61" eb="62">
      <t>キ</t>
    </rPh>
    <rPh sb="74" eb="76">
      <t>ヨクソウ</t>
    </rPh>
    <rPh sb="87" eb="88">
      <t>ツカ</t>
    </rPh>
    <rPh sb="89" eb="91">
      <t>カテイ</t>
    </rPh>
    <rPh sb="94" eb="96">
      <t>ヨクソウ</t>
    </rPh>
    <rPh sb="97" eb="98">
      <t>ブン</t>
    </rPh>
    <rPh sb="103" eb="105">
      <t>サクゲン</t>
    </rPh>
    <rPh sb="121" eb="122">
      <t>フン</t>
    </rPh>
    <rPh sb="122" eb="123">
      <t>チカ</t>
    </rPh>
    <rPh sb="124" eb="125">
      <t>ツカ</t>
    </rPh>
    <rPh sb="131" eb="133">
      <t>ヨクソウ</t>
    </rPh>
    <rPh sb="134" eb="135">
      <t>ハイ</t>
    </rPh>
    <rPh sb="135" eb="136">
      <t>ブン</t>
    </rPh>
    <rPh sb="142" eb="143">
      <t>ツカ</t>
    </rPh>
    <rPh sb="144" eb="146">
      <t>ジカン</t>
    </rPh>
    <rPh sb="148" eb="150">
      <t>チュウイ</t>
    </rPh>
    <rPh sb="151" eb="153">
      <t>ヒツヨウ</t>
    </rPh>
    <rPh sb="162" eb="163">
      <t>ナツ</t>
    </rPh>
    <rPh sb="171" eb="172">
      <t>ハル</t>
    </rPh>
    <rPh sb="172" eb="173">
      <t>アキ</t>
    </rPh>
    <rPh sb="184" eb="185">
      <t>ハル</t>
    </rPh>
    <rPh sb="185" eb="186">
      <t>アキ</t>
    </rPh>
    <rPh sb="192" eb="193">
      <t>フユ</t>
    </rPh>
    <rPh sb="211" eb="213">
      <t>ジッサイ</t>
    </rPh>
    <rPh sb="217" eb="219">
      <t>カテイ</t>
    </rPh>
    <phoneticPr fontId="2"/>
  </si>
  <si>
    <t>予洗いとすすぎのときに、お湯を流すだけで大丈夫です。洗剤で洗いながらすすぐと、こびりついたご飯の粒に出くわした時に、時間のロスになります。固まったご飯のかけらに、お湯の洪水は必要ありません。</t>
    <rPh sb="0" eb="2">
      <t>ヨアラ</t>
    </rPh>
    <rPh sb="13" eb="14">
      <t>ユ</t>
    </rPh>
    <rPh sb="15" eb="16">
      <t>ナガ</t>
    </rPh>
    <rPh sb="20" eb="23">
      <t>ダイジョウブ</t>
    </rPh>
    <rPh sb="26" eb="28">
      <t>センザイ</t>
    </rPh>
    <rPh sb="29" eb="30">
      <t>アラ</t>
    </rPh>
    <rPh sb="46" eb="47">
      <t>ハン</t>
    </rPh>
    <rPh sb="48" eb="49">
      <t>ツブ</t>
    </rPh>
    <rPh sb="50" eb="51">
      <t>デ</t>
    </rPh>
    <rPh sb="55" eb="56">
      <t>トキ</t>
    </rPh>
    <rPh sb="58" eb="61">
      <t>ジカンオ</t>
    </rPh>
    <rPh sb="69" eb="70">
      <t>カタ</t>
    </rPh>
    <rPh sb="74" eb="75">
      <t>ハン</t>
    </rPh>
    <rPh sb="82" eb="83">
      <t>ユ</t>
    </rPh>
    <rPh sb="84" eb="86">
      <t>コウズイ</t>
    </rPh>
    <rPh sb="87" eb="89">
      <t>ヒツヨウ</t>
    </rPh>
    <phoneticPr fontId="2"/>
  </si>
  <si>
    <t>食器洗いは家事の敵だと言われています。横着をしながら、環境負荷を下げられるのが、この食器洗い乾燥機です。ただ工夫して、水で食器を洗っている方の場合には、手洗いのほうが負荷が小さくなります。がんばるか、がんばらないか、ご自由に選んでください。</t>
    <rPh sb="0" eb="3">
      <t>ショッキアラ</t>
    </rPh>
    <rPh sb="5" eb="7">
      <t>カジ</t>
    </rPh>
    <rPh sb="8" eb="9">
      <t>テキ</t>
    </rPh>
    <rPh sb="11" eb="12">
      <t>イ</t>
    </rPh>
    <rPh sb="19" eb="21">
      <t>オウチャク</t>
    </rPh>
    <rPh sb="27" eb="31">
      <t>カンキョウフカ</t>
    </rPh>
    <rPh sb="32" eb="33">
      <t>サ</t>
    </rPh>
    <rPh sb="42" eb="45">
      <t>ショッキアラ</t>
    </rPh>
    <rPh sb="46" eb="48">
      <t>カンソウ</t>
    </rPh>
    <rPh sb="48" eb="49">
      <t>キ</t>
    </rPh>
    <rPh sb="54" eb="56">
      <t>クフウ</t>
    </rPh>
    <rPh sb="59" eb="60">
      <t>ミズ</t>
    </rPh>
    <rPh sb="61" eb="63">
      <t>ショッキ</t>
    </rPh>
    <rPh sb="64" eb="65">
      <t>アラ</t>
    </rPh>
    <rPh sb="69" eb="70">
      <t>カタ</t>
    </rPh>
    <rPh sb="71" eb="73">
      <t>バアイ</t>
    </rPh>
    <rPh sb="76" eb="78">
      <t>テアラ</t>
    </rPh>
    <rPh sb="83" eb="85">
      <t>フカ</t>
    </rPh>
    <rPh sb="86" eb="87">
      <t>チイ</t>
    </rPh>
    <rPh sb="109" eb="111">
      <t>ジユウ</t>
    </rPh>
    <rPh sb="112" eb="113">
      <t>エラ</t>
    </rPh>
    <phoneticPr fontId="2"/>
  </si>
  <si>
    <t>さすがに水が冷たい時期では、汚れ落ちも悪いですし、あかぎれもできてしまいます。ちなみに、あかぎれには生味噌をすりこむと痛いですが、実際昔にされいていた民間療法のひとつです。せめてラジオでも聞きながら、楽しく食器洗いしましょう。</t>
    <rPh sb="4" eb="5">
      <t>ミズ</t>
    </rPh>
    <rPh sb="6" eb="7">
      <t>ツメ</t>
    </rPh>
    <rPh sb="9" eb="11">
      <t>ジキ</t>
    </rPh>
    <rPh sb="14" eb="15">
      <t>ヨゴ</t>
    </rPh>
    <rPh sb="16" eb="17">
      <t>オ</t>
    </rPh>
    <rPh sb="19" eb="20">
      <t>ワル</t>
    </rPh>
    <rPh sb="50" eb="53">
      <t>ナマミソ</t>
    </rPh>
    <rPh sb="59" eb="60">
      <t>イタ</t>
    </rPh>
    <rPh sb="65" eb="67">
      <t>ジッサイ</t>
    </rPh>
    <rPh sb="67" eb="68">
      <t>ムカシ</t>
    </rPh>
    <rPh sb="75" eb="79">
      <t>ミンカンリョウホウ</t>
    </rPh>
    <rPh sb="94" eb="95">
      <t>キ</t>
    </rPh>
    <rPh sb="100" eb="101">
      <t>タノ</t>
    </rPh>
    <rPh sb="103" eb="105">
      <t>ショッキ</t>
    </rPh>
    <rPh sb="105" eb="106">
      <t>アラ</t>
    </rPh>
    <phoneticPr fontId="2"/>
  </si>
  <si>
    <t>節水シャワーヘッドと並んで、画期的な器具です。量を測ってみると、いかにそれまでが無駄にお湯を使っていたのかがわかります。</t>
    <rPh sb="0" eb="2">
      <t>セッスイ</t>
    </rPh>
    <rPh sb="10" eb="11">
      <t>ナラ</t>
    </rPh>
    <rPh sb="14" eb="17">
      <t>カッキテキ</t>
    </rPh>
    <rPh sb="18" eb="20">
      <t>キグ</t>
    </rPh>
    <rPh sb="23" eb="24">
      <t>リョウ</t>
    </rPh>
    <rPh sb="25" eb="26">
      <t>ハカ</t>
    </rPh>
    <rPh sb="40" eb="42">
      <t>ムダ</t>
    </rPh>
    <rPh sb="44" eb="45">
      <t>ユ</t>
    </rPh>
    <rPh sb="46" eb="47">
      <t>ツカ</t>
    </rPh>
    <phoneticPr fontId="2"/>
  </si>
  <si>
    <t>目立たないものの、毎日確実にお世話になる部分です。水に流すだけの話ですが、回転やひねりをかけたり、見事に工夫がされています。コンピュータを使った「スマート」とは違いますが、職人技のような研ぎ澄まされた美しさがあります。</t>
    <rPh sb="0" eb="2">
      <t>メダ</t>
    </rPh>
    <rPh sb="9" eb="11">
      <t>マイニチ</t>
    </rPh>
    <rPh sb="11" eb="13">
      <t>カクジツ</t>
    </rPh>
    <rPh sb="15" eb="17">
      <t>セワ</t>
    </rPh>
    <rPh sb="20" eb="22">
      <t>ブブン</t>
    </rPh>
    <rPh sb="25" eb="26">
      <t>ミズ</t>
    </rPh>
    <rPh sb="27" eb="28">
      <t>ナガ</t>
    </rPh>
    <rPh sb="32" eb="33">
      <t>ハナ</t>
    </rPh>
    <rPh sb="37" eb="39">
      <t>カイテン</t>
    </rPh>
    <rPh sb="49" eb="51">
      <t>ミゴト</t>
    </rPh>
    <rPh sb="52" eb="54">
      <t>クフウ</t>
    </rPh>
    <rPh sb="69" eb="70">
      <t>ツカ</t>
    </rPh>
    <rPh sb="80" eb="81">
      <t>チガ</t>
    </rPh>
    <rPh sb="86" eb="89">
      <t>ショクニンワザ</t>
    </rPh>
    <rPh sb="93" eb="94">
      <t>ト</t>
    </rPh>
    <rPh sb="95" eb="96">
      <t>ス</t>
    </rPh>
    <rPh sb="100" eb="101">
      <t>ウツク</t>
    </rPh>
    <phoneticPr fontId="2"/>
  </si>
  <si>
    <t>せめて夏は止めておきましょう。そこまでして、がまんをしなくてもいいと思います。</t>
    <rPh sb="3" eb="4">
      <t>ナツ</t>
    </rPh>
    <rPh sb="5" eb="6">
      <t>ト</t>
    </rPh>
    <rPh sb="34" eb="35">
      <t>オモ</t>
    </rPh>
    <phoneticPr fontId="2"/>
  </si>
  <si>
    <t>かしこいもので、ふたが自動的に開くものもあります。&lt;br&gt;　ただこうしたトイレのセンサーがあまり信用しきれていないようで、なぜかと言えば、大きい方でこもっているときに、照明が自動的に消えてしまって、あわてて手をふったりしないといけなかったという悲しい体験をお持ちの方が多いからのようです。</t>
    <rPh sb="65" eb="66">
      <t>イ</t>
    </rPh>
    <phoneticPr fontId="2"/>
  </si>
  <si>
    <t>シャワーのお湯と違って少量なので、使うときに加温をしても間に合います。便座も同様に、人がトイレに入るのを関知してから、温めるものもあります。トイレはやはり、がんばらずにもすぐに楽に、というのがいいですね。</t>
    <rPh sb="6" eb="7">
      <t>ユ</t>
    </rPh>
    <rPh sb="8" eb="9">
      <t>チガ</t>
    </rPh>
    <rPh sb="11" eb="13">
      <t>ショウリョウ</t>
    </rPh>
    <rPh sb="17" eb="18">
      <t>ツカ</t>
    </rPh>
    <rPh sb="22" eb="24">
      <t>カオン</t>
    </rPh>
    <rPh sb="28" eb="29">
      <t>マ</t>
    </rPh>
    <rPh sb="30" eb="31">
      <t>ア</t>
    </rPh>
    <rPh sb="35" eb="37">
      <t>ベンザ</t>
    </rPh>
    <rPh sb="38" eb="40">
      <t>ドウヨウ</t>
    </rPh>
    <rPh sb="42" eb="43">
      <t>ヒト</t>
    </rPh>
    <rPh sb="48" eb="49">
      <t>ハイ</t>
    </rPh>
    <rPh sb="52" eb="54">
      <t>カンチ</t>
    </rPh>
    <rPh sb="59" eb="60">
      <t>アタタ</t>
    </rPh>
    <rPh sb="88" eb="89">
      <t>ラク</t>
    </rPh>
    <phoneticPr fontId="2"/>
  </si>
  <si>
    <t>熱力学の法則上、現在以上に省エネのエアコンは作れないので、これから買うのなら、丈夫で長持ちするものがいいかもしれません。&lt;br&gt;　ちなみに余計な機能は不要かもしれません。お掃除ロボットは、電気ばかり消費しながら、結果的に、時々手作業での掃除も必要となるようです。</t>
    <rPh sb="0" eb="3">
      <t>ネツリキガク</t>
    </rPh>
    <rPh sb="4" eb="6">
      <t>ホウソク</t>
    </rPh>
    <rPh sb="6" eb="7">
      <t>ジョウ</t>
    </rPh>
    <rPh sb="8" eb="10">
      <t>ゲンザイ</t>
    </rPh>
    <rPh sb="10" eb="12">
      <t>イジョウ</t>
    </rPh>
    <rPh sb="13" eb="14">
      <t>ショウ</t>
    </rPh>
    <rPh sb="22" eb="23">
      <t>ツク</t>
    </rPh>
    <rPh sb="33" eb="34">
      <t>カ</t>
    </rPh>
    <rPh sb="39" eb="41">
      <t>ジョウブ</t>
    </rPh>
    <rPh sb="42" eb="44">
      <t>ナガモ</t>
    </rPh>
    <rPh sb="69" eb="71">
      <t>ヨケイ</t>
    </rPh>
    <rPh sb="72" eb="74">
      <t>キノウ</t>
    </rPh>
    <rPh sb="75" eb="77">
      <t>フヨウ</t>
    </rPh>
    <rPh sb="86" eb="88">
      <t>ソウジ</t>
    </rPh>
    <rPh sb="94" eb="96">
      <t>デンキ</t>
    </rPh>
    <rPh sb="99" eb="101">
      <t>ショウヒ</t>
    </rPh>
    <rPh sb="106" eb="108">
      <t>ケッカ</t>
    </rPh>
    <rPh sb="108" eb="109">
      <t>テキ</t>
    </rPh>
    <rPh sb="111" eb="113">
      <t>トキドキ</t>
    </rPh>
    <rPh sb="113" eb="116">
      <t>テサギョウ</t>
    </rPh>
    <rPh sb="118" eb="120">
      <t>ソウジ</t>
    </rPh>
    <rPh sb="121" eb="123">
      <t>ヒツヨウ</t>
    </rPh>
    <phoneticPr fontId="2"/>
  </si>
  <si>
    <t>ガスや灯油のストーブのように、部屋の中で燃やすのは、室内空気汚染の観点から、世界的に規制されつつあります。また燃やすと水蒸気が発生し、窓や壁に結露を生じる原因にもなります。&lt;br&gt;　エアコンは暖房っぽくないですが、「寒くないようにする」という点からは、省エネ性能も高いですし、理想的な暖房です。</t>
    <rPh sb="3" eb="5">
      <t>トウユ</t>
    </rPh>
    <rPh sb="15" eb="17">
      <t>ヘヤ</t>
    </rPh>
    <rPh sb="18" eb="19">
      <t>ナカ</t>
    </rPh>
    <rPh sb="20" eb="21">
      <t>モ</t>
    </rPh>
    <rPh sb="26" eb="28">
      <t>シツナイ</t>
    </rPh>
    <rPh sb="28" eb="30">
      <t>クウキ</t>
    </rPh>
    <rPh sb="30" eb="32">
      <t>オセン</t>
    </rPh>
    <rPh sb="33" eb="35">
      <t>カンテン</t>
    </rPh>
    <rPh sb="38" eb="41">
      <t>セカイテキ</t>
    </rPh>
    <rPh sb="42" eb="44">
      <t>キセイ</t>
    </rPh>
    <rPh sb="55" eb="56">
      <t>モ</t>
    </rPh>
    <rPh sb="59" eb="62">
      <t>スイジョウキ</t>
    </rPh>
    <rPh sb="63" eb="65">
      <t>ハッセイ</t>
    </rPh>
    <rPh sb="67" eb="68">
      <t>マド</t>
    </rPh>
    <rPh sb="69" eb="70">
      <t>カベ</t>
    </rPh>
    <rPh sb="71" eb="73">
      <t>ケツロ</t>
    </rPh>
    <rPh sb="74" eb="75">
      <t>ショウ</t>
    </rPh>
    <rPh sb="77" eb="79">
      <t>ゲンイン</t>
    </rPh>
    <rPh sb="96" eb="98">
      <t>ダンボウ</t>
    </rPh>
    <rPh sb="108" eb="109">
      <t>サム</t>
    </rPh>
    <rPh sb="121" eb="122">
      <t>テン</t>
    </rPh>
    <rPh sb="126" eb="127">
      <t>ショウ</t>
    </rPh>
    <rPh sb="129" eb="131">
      <t>セイノウ</t>
    </rPh>
    <rPh sb="132" eb="133">
      <t>タカ</t>
    </rPh>
    <rPh sb="138" eb="141">
      <t>リソウテキ</t>
    </rPh>
    <rPh sb="142" eb="144">
      <t>ダンボウ</t>
    </rPh>
    <phoneticPr fontId="2"/>
  </si>
  <si>
    <t>とにかく夏は日陰にして、窓から日光を入れないようにしましょう。夕方の西日だけでなく、朝日も忘れないように。5月に気がつい方は、ゴーヤやヘチマなどつる植物を植えるのがお勧めです。7月になって耐えられなくなった方は、急いですだれを買いにいきましょう。</t>
    <rPh sb="4" eb="5">
      <t>ナツ</t>
    </rPh>
    <rPh sb="6" eb="8">
      <t>ヒカゲ</t>
    </rPh>
    <rPh sb="12" eb="13">
      <t>マド</t>
    </rPh>
    <rPh sb="15" eb="17">
      <t>ニッコウ</t>
    </rPh>
    <rPh sb="18" eb="19">
      <t>イ</t>
    </rPh>
    <rPh sb="31" eb="33">
      <t>ユウガタ</t>
    </rPh>
    <rPh sb="34" eb="36">
      <t>ニシビ</t>
    </rPh>
    <rPh sb="42" eb="44">
      <t>アサヒ</t>
    </rPh>
    <rPh sb="45" eb="46">
      <t>ワス</t>
    </rPh>
    <rPh sb="54" eb="55">
      <t>ガツ</t>
    </rPh>
    <rPh sb="56" eb="57">
      <t>キ</t>
    </rPh>
    <rPh sb="60" eb="61">
      <t>カタ</t>
    </rPh>
    <rPh sb="74" eb="76">
      <t>ショクブツ</t>
    </rPh>
    <rPh sb="77" eb="78">
      <t>ウ</t>
    </rPh>
    <rPh sb="83" eb="84">
      <t>スス</t>
    </rPh>
    <rPh sb="89" eb="90">
      <t>ガツ</t>
    </rPh>
    <rPh sb="106" eb="107">
      <t>イソ</t>
    </rPh>
    <rPh sb="113" eb="114">
      <t>カ</t>
    </rPh>
    <phoneticPr fontId="2"/>
  </si>
  <si>
    <t>健康を維持できる温度ですので、それ以下はあきらめましょう。昼間に冷房をつけていると、いつの間にか外のほうが涼しくなっている場合がありますので、様子を気にしながら消しましょう。このタイミングの判断は、非常に高度な知恵と経験が必要となるため、まだコンピュータは太刀打ちできません。</t>
    <rPh sb="0" eb="2">
      <t>ケンコウ</t>
    </rPh>
    <rPh sb="3" eb="5">
      <t>イジ</t>
    </rPh>
    <rPh sb="8" eb="10">
      <t>オンド</t>
    </rPh>
    <rPh sb="17" eb="19">
      <t>イカ</t>
    </rPh>
    <rPh sb="29" eb="31">
      <t>ヒルマ</t>
    </rPh>
    <rPh sb="32" eb="34">
      <t>レイボウ</t>
    </rPh>
    <rPh sb="45" eb="46">
      <t>マ</t>
    </rPh>
    <rPh sb="48" eb="49">
      <t>ソト</t>
    </rPh>
    <rPh sb="53" eb="54">
      <t>スズ</t>
    </rPh>
    <rPh sb="61" eb="63">
      <t>バアイ</t>
    </rPh>
    <rPh sb="71" eb="73">
      <t>ヨウス</t>
    </rPh>
    <rPh sb="74" eb="75">
      <t>キ</t>
    </rPh>
    <rPh sb="80" eb="81">
      <t>ケ</t>
    </rPh>
    <rPh sb="95" eb="97">
      <t>ハンダン</t>
    </rPh>
    <rPh sb="99" eb="101">
      <t>ヒジョウ</t>
    </rPh>
    <rPh sb="102" eb="104">
      <t>コウド</t>
    </rPh>
    <rPh sb="105" eb="107">
      <t>チエ</t>
    </rPh>
    <rPh sb="108" eb="110">
      <t>ケイケン</t>
    </rPh>
    <rPh sb="111" eb="113">
      <t>ヒツヨウ</t>
    </rPh>
    <rPh sb="128" eb="131">
      <t>タチウ</t>
    </rPh>
    <phoneticPr fontId="2"/>
  </si>
  <si>
    <t>健康を維持できる温度ですので、それ以上はあきらめましょう。健康のためと言えば、厚着をするより、身体を動かして筋肉をつけておくほうが、暖かく過ごせます。特に、足先の冷え性など、血行をよくしておくよう気を配ってください。&lt;br&gt;　飲み物として、熱いお茶を保温水筒に入れて、こまめに飲むと、かぜもひきにくくなります。</t>
    <rPh sb="0" eb="2">
      <t>ケンコウ</t>
    </rPh>
    <rPh sb="3" eb="5">
      <t>イジ</t>
    </rPh>
    <rPh sb="8" eb="10">
      <t>オンド</t>
    </rPh>
    <rPh sb="17" eb="19">
      <t>イジョウ</t>
    </rPh>
    <rPh sb="29" eb="31">
      <t>ケンコウ</t>
    </rPh>
    <rPh sb="35" eb="36">
      <t>イ</t>
    </rPh>
    <rPh sb="39" eb="41">
      <t>アツギ</t>
    </rPh>
    <rPh sb="47" eb="49">
      <t>カラダ</t>
    </rPh>
    <rPh sb="50" eb="51">
      <t>ウゴ</t>
    </rPh>
    <rPh sb="54" eb="56">
      <t>キンニク</t>
    </rPh>
    <rPh sb="66" eb="67">
      <t>アタタ</t>
    </rPh>
    <rPh sb="69" eb="70">
      <t>ス</t>
    </rPh>
    <rPh sb="75" eb="76">
      <t>トク</t>
    </rPh>
    <rPh sb="78" eb="79">
      <t>アシ</t>
    </rPh>
    <rPh sb="79" eb="80">
      <t>サキ</t>
    </rPh>
    <rPh sb="81" eb="82">
      <t>ヒ</t>
    </rPh>
    <rPh sb="83" eb="84">
      <t>ショウ</t>
    </rPh>
    <rPh sb="87" eb="89">
      <t>ケッコウ</t>
    </rPh>
    <rPh sb="98" eb="99">
      <t>キ</t>
    </rPh>
    <rPh sb="100" eb="101">
      <t>クバ</t>
    </rPh>
    <rPh sb="113" eb="114">
      <t>ノ</t>
    </rPh>
    <rPh sb="115" eb="116">
      <t>モノ</t>
    </rPh>
    <rPh sb="120" eb="121">
      <t>アツ</t>
    </rPh>
    <rPh sb="123" eb="124">
      <t>チャ</t>
    </rPh>
    <rPh sb="125" eb="127">
      <t>ホオン</t>
    </rPh>
    <rPh sb="127" eb="129">
      <t>スイトウ</t>
    </rPh>
    <rPh sb="130" eb="131">
      <t>イ</t>
    </rPh>
    <rPh sb="138" eb="139">
      <t>ノ</t>
    </rPh>
    <phoneticPr fontId="2"/>
  </si>
  <si>
    <t>プチプチシートですので、正直言って、見栄えはよくないです。でも、結露や吹き下ろす冷たい風が減り、一度やったらやめられなくなるでしょう。とは言っても、暖かくなったら外してくださいね。</t>
    <rPh sb="12" eb="15">
      <t>ショウジキイ</t>
    </rPh>
    <rPh sb="18" eb="20">
      <t>ミバ</t>
    </rPh>
    <rPh sb="32" eb="34">
      <t>ケツロ</t>
    </rPh>
    <rPh sb="35" eb="36">
      <t>フ</t>
    </rPh>
    <rPh sb="37" eb="38">
      <t>オ</t>
    </rPh>
    <rPh sb="40" eb="41">
      <t>ツメ</t>
    </rPh>
    <rPh sb="43" eb="44">
      <t>カゼ</t>
    </rPh>
    <rPh sb="45" eb="46">
      <t>ヘ</t>
    </rPh>
    <rPh sb="48" eb="50">
      <t>イチド</t>
    </rPh>
    <rPh sb="69" eb="70">
      <t>イ</t>
    </rPh>
    <rPh sb="74" eb="75">
      <t>アタタ</t>
    </rPh>
    <rPh sb="81" eb="82">
      <t>ハズ</t>
    </rPh>
    <phoneticPr fontId="2"/>
  </si>
  <si>
    <t>割れない限り、付替えの必要性も感じない「窓・サッシ」ですが、・・・確かに以前の学校と違って割れないですね。二重になっているだけで、こんなに暖かいのかと、感動します。けれども、2020年までには複層ガラスが当然となり、やがて、もっと上のレベルが「いいよねえ」と話題になる時代が来るでしょう。</t>
    <rPh sb="0" eb="1">
      <t>ワ</t>
    </rPh>
    <rPh sb="4" eb="5">
      <t>カギ</t>
    </rPh>
    <rPh sb="7" eb="9">
      <t>ツケカ</t>
    </rPh>
    <rPh sb="11" eb="14">
      <t>ヒツヨウセイ</t>
    </rPh>
    <rPh sb="15" eb="16">
      <t>カン</t>
    </rPh>
    <rPh sb="20" eb="21">
      <t>マド</t>
    </rPh>
    <rPh sb="33" eb="34">
      <t>タシ</t>
    </rPh>
    <rPh sb="36" eb="38">
      <t>イゼン</t>
    </rPh>
    <rPh sb="39" eb="41">
      <t>ガッコウ</t>
    </rPh>
    <rPh sb="42" eb="43">
      <t>チガ</t>
    </rPh>
    <rPh sb="45" eb="46">
      <t>ワ</t>
    </rPh>
    <rPh sb="53" eb="55">
      <t>ニジュウ</t>
    </rPh>
    <rPh sb="69" eb="70">
      <t>アタタ</t>
    </rPh>
    <rPh sb="76" eb="78">
      <t>カンドウ</t>
    </rPh>
    <rPh sb="91" eb="92">
      <t>ネン</t>
    </rPh>
    <rPh sb="96" eb="98">
      <t>フクソウ</t>
    </rPh>
    <rPh sb="102" eb="104">
      <t>トウゼン</t>
    </rPh>
    <rPh sb="115" eb="116">
      <t>ウエ</t>
    </rPh>
    <rPh sb="129" eb="131">
      <t>ワダイ</t>
    </rPh>
    <rPh sb="134" eb="136">
      <t>ジダイ</t>
    </rPh>
    <rPh sb="137" eb="138">
      <t>ク</t>
    </rPh>
    <phoneticPr fontId="2"/>
  </si>
  <si>
    <t>寒冷地では当然となりつつあるレベルの断熱窓です。このレベルを組み合わせて、エネルギー消費をゼロにしようという住宅が、2030年頃には、全国で標準になります。&lt;br&gt;　すでに建ててしまった方も、取り替える手段はありますので、ご安心を。</t>
    <rPh sb="0" eb="3">
      <t>カンレイチ</t>
    </rPh>
    <rPh sb="5" eb="7">
      <t>トウゼン</t>
    </rPh>
    <rPh sb="18" eb="20">
      <t>ダンネツ</t>
    </rPh>
    <rPh sb="20" eb="21">
      <t>マド</t>
    </rPh>
    <rPh sb="30" eb="31">
      <t>ク</t>
    </rPh>
    <rPh sb="32" eb="33">
      <t>ア</t>
    </rPh>
    <rPh sb="42" eb="44">
      <t>ショウヒ</t>
    </rPh>
    <rPh sb="54" eb="56">
      <t>ジュウタク</t>
    </rPh>
    <rPh sb="62" eb="63">
      <t>ネン</t>
    </rPh>
    <rPh sb="63" eb="64">
      <t>コロ</t>
    </rPh>
    <rPh sb="67" eb="69">
      <t>ゼンコク</t>
    </rPh>
    <rPh sb="70" eb="72">
      <t>ヒョウジュン</t>
    </rPh>
    <rPh sb="86" eb="87">
      <t>タ</t>
    </rPh>
    <rPh sb="93" eb="94">
      <t>カタ</t>
    </rPh>
    <rPh sb="96" eb="97">
      <t>ト</t>
    </rPh>
    <rPh sb="98" eb="99">
      <t>カ</t>
    </rPh>
    <rPh sb="101" eb="103">
      <t>シュダン</t>
    </rPh>
    <rPh sb="112" eb="114">
      <t>アンシン</t>
    </rPh>
    <phoneticPr fontId="2"/>
  </si>
  <si>
    <t>もう一枚内側に窓をつけるというのも、面倒そうに見えて、意外と簡単に安く工事をしてくれます。それでいて、断熱性能は拡大にアップしますし、音の漏れも少なくなります。&lt;br&gt;　窓を開けるときが少しわずらわしいかもしれませんが、まあ網戸が二重になっているよりは、わかりやすいです。</t>
    <rPh sb="2" eb="4">
      <t>イチマイ</t>
    </rPh>
    <rPh sb="4" eb="6">
      <t>ウチガワ</t>
    </rPh>
    <rPh sb="7" eb="8">
      <t>マド</t>
    </rPh>
    <rPh sb="18" eb="20">
      <t>メンドウ</t>
    </rPh>
    <rPh sb="23" eb="24">
      <t>ミ</t>
    </rPh>
    <rPh sb="27" eb="29">
      <t>イガイ</t>
    </rPh>
    <rPh sb="30" eb="32">
      <t>カンタン</t>
    </rPh>
    <rPh sb="33" eb="34">
      <t>ヤス</t>
    </rPh>
    <rPh sb="35" eb="37">
      <t>コウジ</t>
    </rPh>
    <rPh sb="51" eb="55">
      <t>ダンネツセイノウ</t>
    </rPh>
    <rPh sb="56" eb="58">
      <t>カクダイ</t>
    </rPh>
    <rPh sb="67" eb="68">
      <t>オト</t>
    </rPh>
    <rPh sb="69" eb="70">
      <t>モ</t>
    </rPh>
    <rPh sb="72" eb="73">
      <t>スク</t>
    </rPh>
    <rPh sb="85" eb="86">
      <t>マド</t>
    </rPh>
    <rPh sb="87" eb="88">
      <t>ア</t>
    </rPh>
    <rPh sb="93" eb="94">
      <t>スコ</t>
    </rPh>
    <rPh sb="112" eb="114">
      <t>アミド</t>
    </rPh>
    <rPh sb="115" eb="117">
      <t>ニジュウ</t>
    </rPh>
    <phoneticPr fontId="2"/>
  </si>
  <si>
    <t>全ての部屋の窓ガラスを複層ガラスに置き換える</t>
    <rPh sb="0" eb="1">
      <t>スベ</t>
    </rPh>
    <rPh sb="3" eb="5">
      <t>ヘヤ</t>
    </rPh>
    <rPh sb="6" eb="7">
      <t>マド</t>
    </rPh>
    <rPh sb="11" eb="13">
      <t>フクソウ</t>
    </rPh>
    <rPh sb="17" eb="18">
      <t>オ</t>
    </rPh>
    <rPh sb="19" eb="20">
      <t>カ</t>
    </rPh>
    <phoneticPr fontId="2"/>
  </si>
  <si>
    <t>全居室を複層ガラスに</t>
    <rPh sb="4" eb="6">
      <t>フクソウ</t>
    </rPh>
    <phoneticPr fontId="2"/>
  </si>
  <si>
    <t>全居室を樹脂枠low-Eガラスに</t>
    <rPh sb="4" eb="7">
      <t>ジュシワク</t>
    </rPh>
    <phoneticPr fontId="2"/>
  </si>
  <si>
    <t>簡単にする場合には、掃除機で吸い取ってください。もっとするときは外してはたいてください。油汚れまでついていたら、洗剤で洗ってください。エアコンの自動掃除機能は、あまり期待しないでください。</t>
    <rPh sb="0" eb="2">
      <t>カンタン</t>
    </rPh>
    <rPh sb="5" eb="7">
      <t>バアイ</t>
    </rPh>
    <rPh sb="10" eb="13">
      <t>ソウジキ</t>
    </rPh>
    <rPh sb="14" eb="15">
      <t>ス</t>
    </rPh>
    <rPh sb="16" eb="17">
      <t>ト</t>
    </rPh>
    <rPh sb="32" eb="33">
      <t>ハズ</t>
    </rPh>
    <rPh sb="44" eb="46">
      <t>アブラヨゴ</t>
    </rPh>
    <rPh sb="56" eb="58">
      <t>センザイ</t>
    </rPh>
    <rPh sb="59" eb="60">
      <t>アラ</t>
    </rPh>
    <rPh sb="72" eb="74">
      <t>ジドウ</t>
    </rPh>
    <rPh sb="74" eb="76">
      <t>ソウジ</t>
    </rPh>
    <rPh sb="76" eb="78">
      <t>キノウ</t>
    </rPh>
    <rPh sb="83" eb="85">
      <t>キタイ</t>
    </rPh>
    <phoneticPr fontId="2"/>
  </si>
  <si>
    <t>こたつやホットカーペットを活用して、部屋暖房を控える</t>
    <rPh sb="13" eb="15">
      <t>カツヨウ</t>
    </rPh>
    <rPh sb="18" eb="20">
      <t>ヘヤ</t>
    </rPh>
    <rPh sb="20" eb="22">
      <t>ダンボウ</t>
    </rPh>
    <rPh sb="23" eb="24">
      <t>ヒカ</t>
    </rPh>
    <phoneticPr fontId="2"/>
  </si>
  <si>
    <t>暖房時に天井の暖気をかきまぜる</t>
    <rPh sb="0" eb="2">
      <t>ダンボウ</t>
    </rPh>
    <rPh sb="2" eb="3">
      <t>ジ</t>
    </rPh>
    <phoneticPr fontId="2"/>
  </si>
  <si>
    <t>mHTceiling</t>
    <phoneticPr fontId="2"/>
  </si>
  <si>
    <t>サーキュレータ</t>
    <phoneticPr fontId="2"/>
  </si>
  <si>
    <t>部屋暖房をしていると、床に比べて天井のほうが5～10℃近くも温度が高くなっていることが多くあります。うちわなどでかきまぜたり、サーキュレータや扇風機を上向きにしてかきまぜることで、暖かい空気を床まで届けることができ、快適に過ごせます。靴下をはいたり、厚着をすることも効果的です。</t>
    <rPh sb="71" eb="74">
      <t>センプウキ</t>
    </rPh>
    <rPh sb="75" eb="77">
      <t>ウエム</t>
    </rPh>
    <rPh sb="90" eb="91">
      <t>アタタ</t>
    </rPh>
    <rPh sb="93" eb="95">
      <t>クウキ</t>
    </rPh>
    <rPh sb="96" eb="97">
      <t>ユカ</t>
    </rPh>
    <rPh sb="99" eb="100">
      <t>トド</t>
    </rPh>
    <rPh sb="108" eb="110">
      <t>カイテキ</t>
    </rPh>
    <rPh sb="111" eb="112">
      <t>ス</t>
    </rPh>
    <phoneticPr fontId="2"/>
  </si>
  <si>
    <t>こたつは日本が世界に誇る省エネ暖房器具です。電気を多く消費しそうですが、消えている時間が長いので、平均すると100W程度の消費です。しかも、家族で足をつっこんでいると、足の熱でほとんど電気を消費しない場合もあります。これだけの電気で、家族全員が暖まれるというのは、画期的です。&lt;br&gt;　ただ、こたつには致命的な欠点があります。一度入ると二度と出てこれなくなるのです。この問題を解決することができれば、ノーベル賞ものだと言われています。</t>
    <rPh sb="4" eb="6">
      <t>ニホン</t>
    </rPh>
    <rPh sb="7" eb="9">
      <t>セカイ</t>
    </rPh>
    <rPh sb="10" eb="11">
      <t>ホコ</t>
    </rPh>
    <rPh sb="12" eb="13">
      <t>ショウ</t>
    </rPh>
    <rPh sb="15" eb="17">
      <t>ダンボウ</t>
    </rPh>
    <rPh sb="17" eb="19">
      <t>キグ</t>
    </rPh>
    <rPh sb="22" eb="24">
      <t>デンキ</t>
    </rPh>
    <rPh sb="25" eb="26">
      <t>オオ</t>
    </rPh>
    <rPh sb="27" eb="29">
      <t>ショウヒ</t>
    </rPh>
    <rPh sb="36" eb="37">
      <t>キ</t>
    </rPh>
    <rPh sb="41" eb="43">
      <t>ジカン</t>
    </rPh>
    <rPh sb="44" eb="45">
      <t>ナガ</t>
    </rPh>
    <rPh sb="49" eb="51">
      <t>ヘイキン</t>
    </rPh>
    <rPh sb="58" eb="60">
      <t>テイド</t>
    </rPh>
    <rPh sb="61" eb="63">
      <t>ショウヒ</t>
    </rPh>
    <rPh sb="70" eb="72">
      <t>カゾク</t>
    </rPh>
    <rPh sb="73" eb="74">
      <t>アシ</t>
    </rPh>
    <rPh sb="84" eb="85">
      <t>アシ</t>
    </rPh>
    <rPh sb="86" eb="87">
      <t>ネツ</t>
    </rPh>
    <rPh sb="92" eb="94">
      <t>デンキ</t>
    </rPh>
    <rPh sb="95" eb="97">
      <t>ショウヒ</t>
    </rPh>
    <rPh sb="100" eb="102">
      <t>バアイ</t>
    </rPh>
    <rPh sb="113" eb="115">
      <t>デンキ</t>
    </rPh>
    <rPh sb="117" eb="119">
      <t>カゾク</t>
    </rPh>
    <rPh sb="119" eb="121">
      <t>ゼンイン</t>
    </rPh>
    <rPh sb="122" eb="123">
      <t>アタタ</t>
    </rPh>
    <rPh sb="132" eb="135">
      <t>カッキテキ</t>
    </rPh>
    <rPh sb="151" eb="154">
      <t>チメイテキ</t>
    </rPh>
    <rPh sb="155" eb="157">
      <t>ケッテン</t>
    </rPh>
    <rPh sb="163" eb="165">
      <t>イチド</t>
    </rPh>
    <rPh sb="165" eb="166">
      <t>ハイ</t>
    </rPh>
    <rPh sb="168" eb="170">
      <t>ニド</t>
    </rPh>
    <rPh sb="171" eb="172">
      <t>デ</t>
    </rPh>
    <rPh sb="185" eb="187">
      <t>モンダイ</t>
    </rPh>
    <rPh sb="188" eb="190">
      <t>カイケツ</t>
    </rPh>
    <rPh sb="204" eb="205">
      <t>ショウ</t>
    </rPh>
    <rPh sb="209" eb="210">
      <t>イ</t>
    </rPh>
    <phoneticPr fontId="2"/>
  </si>
  <si>
    <t>こたつやホットカーペットなどの部分暖房は、身体の近くだけを温めるので、消費エネルギーが少なくなっています。部屋暖房の設定温度を大きく下げても、同じ快適性を維持できます。特に、吹き抜け構造だったり、暖房部屋から階段が上階に続いている構造の場合、せっかく温めた空気が天井に抜けてしまい、部屋を温めるのに効率が悪くなります。こうした場合には、足元を温める暖房も検討してみてください。靴下をはいたり、厚着をすることも効果的です。&lt;br&gt;　こたつやホットカーペットを使う場合には、床との間に断熱シートを敷いたり、こたつの掛け布団も厚めにすると、より消費電力を減らせます。</t>
    <rPh sb="21" eb="23">
      <t>カラダ</t>
    </rPh>
    <rPh sb="24" eb="25">
      <t>チカ</t>
    </rPh>
    <rPh sb="29" eb="30">
      <t>アタタ</t>
    </rPh>
    <rPh sb="35" eb="37">
      <t>ショウヒ</t>
    </rPh>
    <rPh sb="43" eb="44">
      <t>スク</t>
    </rPh>
    <rPh sb="58" eb="62">
      <t>セッテイオンド</t>
    </rPh>
    <rPh sb="63" eb="64">
      <t>オオ</t>
    </rPh>
    <rPh sb="66" eb="67">
      <t>サ</t>
    </rPh>
    <rPh sb="71" eb="72">
      <t>オナ</t>
    </rPh>
    <rPh sb="73" eb="76">
      <t>カイテキセイ</t>
    </rPh>
    <rPh sb="77" eb="79">
      <t>イジ</t>
    </rPh>
    <rPh sb="84" eb="85">
      <t>トク</t>
    </rPh>
    <rPh sb="87" eb="88">
      <t>フ</t>
    </rPh>
    <rPh sb="89" eb="90">
      <t>ヌ</t>
    </rPh>
    <rPh sb="91" eb="93">
      <t>コウゾウ</t>
    </rPh>
    <rPh sb="98" eb="100">
      <t>ダンボウ</t>
    </rPh>
    <rPh sb="100" eb="102">
      <t>ヘヤ</t>
    </rPh>
    <rPh sb="104" eb="106">
      <t>カイダン</t>
    </rPh>
    <rPh sb="107" eb="109">
      <t>ジョウカイ</t>
    </rPh>
    <rPh sb="110" eb="111">
      <t>ツヅ</t>
    </rPh>
    <rPh sb="115" eb="117">
      <t>コウゾウ</t>
    </rPh>
    <rPh sb="118" eb="120">
      <t>バアイ</t>
    </rPh>
    <rPh sb="125" eb="126">
      <t>アタタ</t>
    </rPh>
    <rPh sb="128" eb="130">
      <t>クウキ</t>
    </rPh>
    <rPh sb="131" eb="133">
      <t>テンジョウ</t>
    </rPh>
    <rPh sb="134" eb="135">
      <t>ヌ</t>
    </rPh>
    <rPh sb="141" eb="143">
      <t>ヘヤ</t>
    </rPh>
    <rPh sb="144" eb="145">
      <t>アタタ</t>
    </rPh>
    <rPh sb="149" eb="151">
      <t>コウリツ</t>
    </rPh>
    <rPh sb="152" eb="153">
      <t>ワル</t>
    </rPh>
    <rPh sb="163" eb="165">
      <t>バアイ</t>
    </rPh>
    <rPh sb="168" eb="170">
      <t>アシモト</t>
    </rPh>
    <rPh sb="171" eb="172">
      <t>アタタ</t>
    </rPh>
    <rPh sb="174" eb="176">
      <t>ダンボウ</t>
    </rPh>
    <rPh sb="177" eb="179">
      <t>ケントウ</t>
    </rPh>
    <rPh sb="228" eb="229">
      <t>ツカ</t>
    </rPh>
    <rPh sb="230" eb="232">
      <t>バアイ</t>
    </rPh>
    <rPh sb="235" eb="236">
      <t>ユカ</t>
    </rPh>
    <rPh sb="238" eb="239">
      <t>アイダ</t>
    </rPh>
    <rPh sb="240" eb="242">
      <t>ダンネツ</t>
    </rPh>
    <rPh sb="246" eb="247">
      <t>シ</t>
    </rPh>
    <rPh sb="255" eb="256">
      <t>カ</t>
    </rPh>
    <rPh sb="257" eb="259">
      <t>ブトン</t>
    </rPh>
    <rPh sb="260" eb="261">
      <t>アツ</t>
    </rPh>
    <rPh sb="269" eb="273">
      <t>ショウヒデンリョク</t>
    </rPh>
    <rPh sb="274" eb="275">
      <t>ヘ</t>
    </rPh>
    <phoneticPr fontId="2"/>
  </si>
  <si>
    <t>ストーブなどを使っていると、天井のほうが5℃以上も高くなることがあります。人間は床で生活する生き物で、天井に張り付いて生活することはできません。天井裏のネズミばかり喜ばせても仕方ありませんので、しっかり床まで暖気を送ってあげましょう。&lt;br&gt;　扇風機やサーキュレータを上向きに設置するのもいいのですが、おすすめは「うちわ」です。パタパタさせるだけで、しっかり床まで暖気が届きますし、運動をして身体も暖まります。ただし、あらかじめ天井を掃除してからやらないと、ホコリが舞ってどうしようもないので、まずは掃除からはじめてください。</t>
    <rPh sb="7" eb="8">
      <t>ツカ</t>
    </rPh>
    <rPh sb="14" eb="16">
      <t>テンジョウ</t>
    </rPh>
    <rPh sb="22" eb="24">
      <t>イジョウ</t>
    </rPh>
    <rPh sb="25" eb="26">
      <t>タカ</t>
    </rPh>
    <rPh sb="37" eb="39">
      <t>ニンゲン</t>
    </rPh>
    <rPh sb="40" eb="41">
      <t>ユカ</t>
    </rPh>
    <rPh sb="42" eb="44">
      <t>セイカツ</t>
    </rPh>
    <rPh sb="46" eb="47">
      <t>イ</t>
    </rPh>
    <rPh sb="48" eb="49">
      <t>モノ</t>
    </rPh>
    <rPh sb="51" eb="53">
      <t>テンジョウ</t>
    </rPh>
    <rPh sb="54" eb="55">
      <t>ハ</t>
    </rPh>
    <rPh sb="56" eb="57">
      <t>ツ</t>
    </rPh>
    <rPh sb="59" eb="61">
      <t>セイカツ</t>
    </rPh>
    <rPh sb="72" eb="75">
      <t>テンジョウウラ</t>
    </rPh>
    <rPh sb="82" eb="83">
      <t>ヨロコ</t>
    </rPh>
    <rPh sb="87" eb="89">
      <t>シカタ</t>
    </rPh>
    <rPh sb="101" eb="102">
      <t>ユカ</t>
    </rPh>
    <rPh sb="104" eb="106">
      <t>ダンキ</t>
    </rPh>
    <rPh sb="107" eb="108">
      <t>オク</t>
    </rPh>
    <rPh sb="122" eb="125">
      <t>センプウキ</t>
    </rPh>
    <rPh sb="134" eb="136">
      <t>ウエム</t>
    </rPh>
    <rPh sb="138" eb="140">
      <t>セッチ</t>
    </rPh>
    <rPh sb="179" eb="180">
      <t>ユカ</t>
    </rPh>
    <rPh sb="182" eb="184">
      <t>ダンキ</t>
    </rPh>
    <rPh sb="185" eb="186">
      <t>トド</t>
    </rPh>
    <rPh sb="191" eb="193">
      <t>ウンドウ</t>
    </rPh>
    <rPh sb="196" eb="198">
      <t>カラダ</t>
    </rPh>
    <rPh sb="199" eb="200">
      <t>アタタ</t>
    </rPh>
    <rPh sb="214" eb="216">
      <t>テンジョウ</t>
    </rPh>
    <rPh sb="217" eb="219">
      <t>ソウジ</t>
    </rPh>
    <rPh sb="233" eb="234">
      <t>マ</t>
    </rPh>
    <rPh sb="250" eb="252">
      <t>ソウジ</t>
    </rPh>
    <phoneticPr fontId="2"/>
  </si>
  <si>
    <t>広い部屋を狭く使おうという提案です。もしくは、狭い家もいいところがあるよ、というお話です。&lt;br&gt;　必要なものが全て手が届く範囲に置いてあり、過ごせるというのも、なかなか便利な生活かもしれません。</t>
    <rPh sb="0" eb="1">
      <t>ヒロ</t>
    </rPh>
    <rPh sb="2" eb="4">
      <t>ヘヤ</t>
    </rPh>
    <rPh sb="5" eb="6">
      <t>セマ</t>
    </rPh>
    <rPh sb="7" eb="8">
      <t>ツカ</t>
    </rPh>
    <rPh sb="13" eb="15">
      <t>テイアン</t>
    </rPh>
    <rPh sb="23" eb="24">
      <t>セマ</t>
    </rPh>
    <rPh sb="25" eb="26">
      <t>イエ</t>
    </rPh>
    <rPh sb="41" eb="42">
      <t>ハナシ</t>
    </rPh>
    <rPh sb="50" eb="52">
      <t>ヒツヨウ</t>
    </rPh>
    <rPh sb="56" eb="57">
      <t>スベ</t>
    </rPh>
    <rPh sb="58" eb="59">
      <t>テ</t>
    </rPh>
    <rPh sb="60" eb="61">
      <t>トド</t>
    </rPh>
    <rPh sb="62" eb="64">
      <t>ハンイ</t>
    </rPh>
    <rPh sb="65" eb="66">
      <t>オ</t>
    </rPh>
    <rPh sb="71" eb="72">
      <t>ス</t>
    </rPh>
    <rPh sb="85" eb="87">
      <t>ベンリ</t>
    </rPh>
    <rPh sb="88" eb="90">
      <t>セイカツ</t>
    </rPh>
    <phoneticPr fontId="2"/>
  </si>
  <si>
    <t>薪ストーブ（ペレットストーブ）を導入する</t>
    <rPh sb="0" eb="1">
      <t>マキ</t>
    </rPh>
    <rPh sb="16" eb="18">
      <t>ドウニュウ</t>
    </rPh>
    <phoneticPr fontId="2"/>
  </si>
  <si>
    <t>最近は家族ばらばらで過ごすことが多いですね。子どもは子ども部屋で、勉強しているふりをし、お父さんは自分の部屋で、よくわからないことをしています。ばらばらで過ごすと、それぞれの部屋の照明をつけて、冷暖房をしないといけません。いっしょに過ごすことができれば、一部屋の照明と冷暖房で、みなが過ごすことができます。&lt;br&gt;　ただしそのためには、家族仲良くすることが大事です。地球環境の前に、まずは家族環境を整えましょう。</t>
    <rPh sb="0" eb="2">
      <t>サイキン</t>
    </rPh>
    <rPh sb="3" eb="5">
      <t>カゾク</t>
    </rPh>
    <rPh sb="10" eb="11">
      <t>ス</t>
    </rPh>
    <rPh sb="16" eb="17">
      <t>オオ</t>
    </rPh>
    <rPh sb="22" eb="23">
      <t>コ</t>
    </rPh>
    <rPh sb="26" eb="27">
      <t>コ</t>
    </rPh>
    <rPh sb="29" eb="31">
      <t>ヘヤ</t>
    </rPh>
    <rPh sb="33" eb="35">
      <t>ベンキョウ</t>
    </rPh>
    <rPh sb="45" eb="46">
      <t>トウ</t>
    </rPh>
    <rPh sb="49" eb="51">
      <t>ジブン</t>
    </rPh>
    <rPh sb="52" eb="54">
      <t>ヘヤ</t>
    </rPh>
    <rPh sb="77" eb="78">
      <t>ス</t>
    </rPh>
    <rPh sb="87" eb="89">
      <t>ヘヤ</t>
    </rPh>
    <rPh sb="90" eb="92">
      <t>ショウメイ</t>
    </rPh>
    <rPh sb="97" eb="100">
      <t>レイダンボウ</t>
    </rPh>
    <rPh sb="116" eb="117">
      <t>ス</t>
    </rPh>
    <rPh sb="127" eb="130">
      <t>ヒトヘヤ</t>
    </rPh>
    <rPh sb="131" eb="133">
      <t>ショウメイ</t>
    </rPh>
    <rPh sb="134" eb="137">
      <t>レイダンボウ</t>
    </rPh>
    <rPh sb="142" eb="143">
      <t>ス</t>
    </rPh>
    <rPh sb="168" eb="170">
      <t>カゾク</t>
    </rPh>
    <rPh sb="170" eb="172">
      <t>ナカヨ</t>
    </rPh>
    <rPh sb="178" eb="180">
      <t>ダイジ</t>
    </rPh>
    <rPh sb="183" eb="187">
      <t>チキュウカンキョウ</t>
    </rPh>
    <rPh sb="188" eb="189">
      <t>マエ</t>
    </rPh>
    <rPh sb="194" eb="196">
      <t>カゾク</t>
    </rPh>
    <rPh sb="196" eb="198">
      <t>カンキョウ</t>
    </rPh>
    <rPh sb="199" eb="200">
      <t>トトノ</t>
    </rPh>
    <phoneticPr fontId="2"/>
  </si>
  <si>
    <t>薪ストーブもしくはペレットストーブを使うと、石油やガスなどの化石燃料を使わないため二酸化炭素排出量を減らすことができます。昔からの暖房燃料ですが、むしろ暖炉などおしゃれな作りで、都市部でも導入する事例が増えています。ペレットストーブは、燃料を自動的に供給するために、手間がかからないのもメリットです。設置には煙突の設置など、工事が必要になります。</t>
    <rPh sb="61" eb="62">
      <t>ムカシ</t>
    </rPh>
    <rPh sb="65" eb="67">
      <t>ダンボウ</t>
    </rPh>
    <rPh sb="67" eb="69">
      <t>ネンリョウ</t>
    </rPh>
    <rPh sb="76" eb="78">
      <t>ダンロ</t>
    </rPh>
    <rPh sb="85" eb="86">
      <t>ツク</t>
    </rPh>
    <rPh sb="89" eb="92">
      <t>トシブ</t>
    </rPh>
    <rPh sb="94" eb="96">
      <t>ドウニュウ</t>
    </rPh>
    <rPh sb="98" eb="100">
      <t>ジレイ</t>
    </rPh>
    <rPh sb="101" eb="102">
      <t>フ</t>
    </rPh>
    <rPh sb="118" eb="120">
      <t>ネンリョウ</t>
    </rPh>
    <rPh sb="121" eb="124">
      <t>ジドウテキ</t>
    </rPh>
    <rPh sb="125" eb="127">
      <t>キョウキュウ</t>
    </rPh>
    <rPh sb="133" eb="135">
      <t>テマ</t>
    </rPh>
    <rPh sb="150" eb="152">
      <t>セッチ</t>
    </rPh>
    <rPh sb="154" eb="156">
      <t>エントツ</t>
    </rPh>
    <rPh sb="157" eb="159">
      <t>セッチ</t>
    </rPh>
    <rPh sb="162" eb="164">
      <t>コウジ</t>
    </rPh>
    <rPh sb="165" eb="167">
      <t>ヒツヨウ</t>
    </rPh>
    <phoneticPr fontId="2"/>
  </si>
  <si>
    <t>木が燃える炎を見ながら過ごすのは、単に暖房をする以上のくつろぎが生まれます。北欧では、暖炉の火を延々と放送するテレビ番組が大人気になっているほどです。</t>
    <rPh sb="0" eb="1">
      <t>キ</t>
    </rPh>
    <rPh sb="2" eb="3">
      <t>モ</t>
    </rPh>
    <rPh sb="5" eb="6">
      <t>ホノオ</t>
    </rPh>
    <rPh sb="7" eb="8">
      <t>ミ</t>
    </rPh>
    <rPh sb="11" eb="12">
      <t>ス</t>
    </rPh>
    <rPh sb="17" eb="18">
      <t>タン</t>
    </rPh>
    <rPh sb="19" eb="21">
      <t>ダンボウ</t>
    </rPh>
    <rPh sb="24" eb="26">
      <t>イジョウ</t>
    </rPh>
    <rPh sb="32" eb="33">
      <t>ウ</t>
    </rPh>
    <rPh sb="38" eb="40">
      <t>ホクオウ</t>
    </rPh>
    <rPh sb="43" eb="45">
      <t>ダンロ</t>
    </rPh>
    <rPh sb="46" eb="47">
      <t>ヒ</t>
    </rPh>
    <rPh sb="48" eb="50">
      <t>エンエン</t>
    </rPh>
    <rPh sb="51" eb="53">
      <t>ホウソウ</t>
    </rPh>
    <rPh sb="58" eb="60">
      <t>バングミ</t>
    </rPh>
    <rPh sb="61" eb="64">
      <t>ダイニンキ</t>
    </rPh>
    <phoneticPr fontId="2"/>
  </si>
  <si>
    <t>断熱がしっかりしていれば、家全体を暖めるのが健康面でも望ましい方法です。けれども、人がいない部屋まで暖めるのは、少しロスになるため、温度設定を下げてから部屋を離れるのがベストです。これは、スマートハウスでどうにか自動化してくれたらうれしいですね。</t>
    <rPh sb="0" eb="2">
      <t>ダンネツ</t>
    </rPh>
    <rPh sb="13" eb="16">
      <t>イエゼンタイ</t>
    </rPh>
    <rPh sb="17" eb="18">
      <t>アタタ</t>
    </rPh>
    <rPh sb="22" eb="25">
      <t>ケンコウメン</t>
    </rPh>
    <rPh sb="27" eb="28">
      <t>ノゾ</t>
    </rPh>
    <rPh sb="31" eb="33">
      <t>ホウホウ</t>
    </rPh>
    <rPh sb="41" eb="42">
      <t>ヒト</t>
    </rPh>
    <rPh sb="46" eb="48">
      <t>ヘヤ</t>
    </rPh>
    <rPh sb="50" eb="51">
      <t>アタタ</t>
    </rPh>
    <rPh sb="56" eb="57">
      <t>スコ</t>
    </rPh>
    <rPh sb="66" eb="70">
      <t>オンドセッテイ</t>
    </rPh>
    <rPh sb="71" eb="72">
      <t>サ</t>
    </rPh>
    <rPh sb="76" eb="78">
      <t>ヘヤ</t>
    </rPh>
    <rPh sb="79" eb="80">
      <t>ハナ</t>
    </rPh>
    <rPh sb="106" eb="109">
      <t>ジドウカ</t>
    </rPh>
    <phoneticPr fontId="2"/>
  </si>
  <si>
    <t>息をするたびに二酸化炭素が出てきますし、調理やストーブなどからも排ガスが出てきます。窓を開けたり、換気扇を使うのも一つの方法ですが、暖房時には温まった空気を捨ててしまうことにもなります。その熱まで回収しようというのですから、見事です。新築住宅で寒冷地を中心に普及しつつあります。</t>
    <rPh sb="0" eb="1">
      <t>イキ</t>
    </rPh>
    <rPh sb="7" eb="12">
      <t>ニサンカタンソ</t>
    </rPh>
    <rPh sb="13" eb="14">
      <t>デ</t>
    </rPh>
    <rPh sb="20" eb="22">
      <t>チョウリ</t>
    </rPh>
    <rPh sb="32" eb="33">
      <t>ハイ</t>
    </rPh>
    <rPh sb="36" eb="37">
      <t>デ</t>
    </rPh>
    <rPh sb="42" eb="43">
      <t>マド</t>
    </rPh>
    <rPh sb="44" eb="45">
      <t>ア</t>
    </rPh>
    <rPh sb="49" eb="52">
      <t>カンキセン</t>
    </rPh>
    <rPh sb="53" eb="54">
      <t>ツカ</t>
    </rPh>
    <rPh sb="57" eb="58">
      <t>ヒト</t>
    </rPh>
    <rPh sb="60" eb="62">
      <t>ホウホウ</t>
    </rPh>
    <rPh sb="66" eb="69">
      <t>ダンボウジ</t>
    </rPh>
    <rPh sb="71" eb="72">
      <t>アタタ</t>
    </rPh>
    <rPh sb="75" eb="77">
      <t>クウキ</t>
    </rPh>
    <rPh sb="78" eb="79">
      <t>ス</t>
    </rPh>
    <rPh sb="95" eb="96">
      <t>ネツ</t>
    </rPh>
    <rPh sb="98" eb="100">
      <t>カイシュウ</t>
    </rPh>
    <rPh sb="112" eb="114">
      <t>ミゴト</t>
    </rPh>
    <rPh sb="117" eb="121">
      <t>シンチクジュウタク</t>
    </rPh>
    <rPh sb="122" eb="125">
      <t>カンレイチ</t>
    </rPh>
    <rPh sb="126" eb="128">
      <t>チュウシン</t>
    </rPh>
    <rPh sb="129" eb="131">
      <t>フキュウ</t>
    </rPh>
    <phoneticPr fontId="2"/>
  </si>
  <si>
    <t>電気ポットを保温し続けていると、保温のために、年間数千円の電気代がかかります。有名どころでは「てぃ◯～る」など、すぐに必要な分のお湯をわかすこともでき、保温の電気代が安くすみます。</t>
    <rPh sb="0" eb="2">
      <t>デンキ</t>
    </rPh>
    <rPh sb="6" eb="8">
      <t>ホオン</t>
    </rPh>
    <rPh sb="9" eb="10">
      <t>ツヅ</t>
    </rPh>
    <rPh sb="16" eb="18">
      <t>ホオン</t>
    </rPh>
    <rPh sb="23" eb="25">
      <t>ネンカン</t>
    </rPh>
    <rPh sb="25" eb="28">
      <t>スウセンエン</t>
    </rPh>
    <rPh sb="29" eb="32">
      <t>デンキダイ</t>
    </rPh>
    <rPh sb="39" eb="41">
      <t>ユウメイ</t>
    </rPh>
    <rPh sb="59" eb="61">
      <t>ヒツヨウ</t>
    </rPh>
    <rPh sb="62" eb="63">
      <t>ブン</t>
    </rPh>
    <rPh sb="65" eb="66">
      <t>ユ</t>
    </rPh>
    <rPh sb="76" eb="78">
      <t>ホオン</t>
    </rPh>
    <rPh sb="79" eb="82">
      <t>デンキダイ</t>
    </rPh>
    <rPh sb="83" eb="84">
      <t>ヤス</t>
    </rPh>
    <phoneticPr fontId="2"/>
  </si>
  <si>
    <t>電気ポットを保温し続けていると、保温のために、年間数千円の電気代がかかります。せめて使わない時には止めておきましょう。暖房代わりに使うとしても、少しロスが大きい使い方です。</t>
    <rPh sb="42" eb="43">
      <t>ツカ</t>
    </rPh>
    <rPh sb="46" eb="47">
      <t>トキ</t>
    </rPh>
    <rPh sb="49" eb="50">
      <t>ト</t>
    </rPh>
    <rPh sb="59" eb="61">
      <t>ダンボウ</t>
    </rPh>
    <rPh sb="61" eb="62">
      <t>ガ</t>
    </rPh>
    <rPh sb="65" eb="66">
      <t>ツカ</t>
    </rPh>
    <rPh sb="72" eb="73">
      <t>スコ</t>
    </rPh>
    <rPh sb="77" eb="78">
      <t>オオ</t>
    </rPh>
    <rPh sb="80" eb="81">
      <t>ツカ</t>
    </rPh>
    <rPh sb="82" eb="83">
      <t>カタ</t>
    </rPh>
    <phoneticPr fontId="2"/>
  </si>
  <si>
    <t>保温をせずにチンするほうが、電気の消費量は少なくなります。保温し続けていると、乾燥したり黄ばんだりするので、その面でも止めておいたほうがいいです。</t>
    <rPh sb="0" eb="2">
      <t>ホオン</t>
    </rPh>
    <rPh sb="14" eb="16">
      <t>デンキ</t>
    </rPh>
    <rPh sb="17" eb="20">
      <t>ショウヒリョウ</t>
    </rPh>
    <rPh sb="21" eb="22">
      <t>スク</t>
    </rPh>
    <rPh sb="29" eb="31">
      <t>ホオン</t>
    </rPh>
    <rPh sb="32" eb="33">
      <t>ツヅ</t>
    </rPh>
    <rPh sb="39" eb="41">
      <t>カンソウ</t>
    </rPh>
    <rPh sb="44" eb="45">
      <t>キ</t>
    </rPh>
    <rPh sb="56" eb="57">
      <t>メン</t>
    </rPh>
    <rPh sb="59" eb="60">
      <t>ト</t>
    </rPh>
    <phoneticPr fontId="2"/>
  </si>
  <si>
    <t>電気ポットが魔法瓶だったら省エネなのに、といわれ続けて、10年ほど前に完成しています。魔法瓶よりは、構造上熱が逃げやすいようですが、消費電力は大きく削減できます。</t>
    <rPh sb="0" eb="2">
      <t>デンキ</t>
    </rPh>
    <rPh sb="6" eb="9">
      <t>マホウビン</t>
    </rPh>
    <rPh sb="13" eb="14">
      <t>ショウ</t>
    </rPh>
    <rPh sb="24" eb="25">
      <t>ツヅ</t>
    </rPh>
    <rPh sb="30" eb="31">
      <t>ネン</t>
    </rPh>
    <rPh sb="33" eb="34">
      <t>マエ</t>
    </rPh>
    <rPh sb="35" eb="37">
      <t>カンセイ</t>
    </rPh>
    <rPh sb="43" eb="46">
      <t>マホウビン</t>
    </rPh>
    <rPh sb="50" eb="53">
      <t>コウゾウジョウ</t>
    </rPh>
    <rPh sb="53" eb="54">
      <t>ネツ</t>
    </rPh>
    <rPh sb="55" eb="56">
      <t>ニ</t>
    </rPh>
    <rPh sb="66" eb="69">
      <t>ショウヒデン</t>
    </rPh>
    <rPh sb="69" eb="70">
      <t>リョク</t>
    </rPh>
    <rPh sb="71" eb="72">
      <t>オオ</t>
    </rPh>
    <rPh sb="74" eb="76">
      <t>サクゲン</t>
    </rPh>
    <phoneticPr fontId="2"/>
  </si>
  <si>
    <t>洗濯機も省エネ化が進みましたが、その一つが乾燥機能のヒートポンプ化です。値段が高いのでまだ限られた機種ですし、いままで乾燥機を使ってこなかった家庭にとっては、増エネになりますので、注意してください。</t>
    <rPh sb="0" eb="3">
      <t>センタクキ</t>
    </rPh>
    <rPh sb="4" eb="5">
      <t>ショウ</t>
    </rPh>
    <rPh sb="7" eb="8">
      <t>カ</t>
    </rPh>
    <rPh sb="9" eb="10">
      <t>スス</t>
    </rPh>
    <rPh sb="18" eb="19">
      <t>ヒト</t>
    </rPh>
    <rPh sb="21" eb="25">
      <t>カンソウキノウ</t>
    </rPh>
    <rPh sb="32" eb="33">
      <t>カ</t>
    </rPh>
    <rPh sb="36" eb="38">
      <t>ネダン</t>
    </rPh>
    <rPh sb="39" eb="40">
      <t>タカ</t>
    </rPh>
    <rPh sb="45" eb="46">
      <t>カギ</t>
    </rPh>
    <rPh sb="49" eb="51">
      <t>キシュ</t>
    </rPh>
    <rPh sb="59" eb="62">
      <t>カンソウキ</t>
    </rPh>
    <rPh sb="63" eb="64">
      <t>ツカ</t>
    </rPh>
    <rPh sb="71" eb="73">
      <t>カテイ</t>
    </rPh>
    <rPh sb="79" eb="80">
      <t>ゾウ</t>
    </rPh>
    <rPh sb="90" eb="92">
      <t>チュウイ</t>
    </rPh>
    <phoneticPr fontId="2"/>
  </si>
  <si>
    <t>雨の日でも雨があたらない場所なら、干しておくと少しは乾きます。冬場は乾きにくいですが、エアコン暖房をかけた部屋で干すと、乾燥もやわらぐメリットもあります。&lt;br&gt;　1回につき、テレビ40時間分くらいの電気を消費します。これも一つの「自然エネルギーの利用」と言えます。</t>
    <rPh sb="0" eb="1">
      <t>アメ</t>
    </rPh>
    <rPh sb="2" eb="3">
      <t>ヒ</t>
    </rPh>
    <rPh sb="5" eb="6">
      <t>アメ</t>
    </rPh>
    <rPh sb="12" eb="14">
      <t>バショ</t>
    </rPh>
    <rPh sb="17" eb="18">
      <t>ホ</t>
    </rPh>
    <rPh sb="23" eb="24">
      <t>スコ</t>
    </rPh>
    <rPh sb="26" eb="27">
      <t>カワ</t>
    </rPh>
    <rPh sb="31" eb="33">
      <t>フユバ</t>
    </rPh>
    <rPh sb="34" eb="35">
      <t>カワ</t>
    </rPh>
    <rPh sb="47" eb="49">
      <t>ダンボウ</t>
    </rPh>
    <rPh sb="53" eb="55">
      <t>ヘヤ</t>
    </rPh>
    <rPh sb="56" eb="57">
      <t>ホ</t>
    </rPh>
    <rPh sb="60" eb="62">
      <t>カンソウ</t>
    </rPh>
    <rPh sb="83" eb="84">
      <t>カイ</t>
    </rPh>
    <rPh sb="93" eb="95">
      <t>ジカン</t>
    </rPh>
    <rPh sb="95" eb="96">
      <t>ブン</t>
    </rPh>
    <rPh sb="100" eb="102">
      <t>デンキ</t>
    </rPh>
    <rPh sb="103" eb="105">
      <t>ショウヒ</t>
    </rPh>
    <rPh sb="112" eb="113">
      <t>ヒト</t>
    </rPh>
    <rPh sb="116" eb="118">
      <t>シゼン</t>
    </rPh>
    <rPh sb="124" eb="126">
      <t>リヨウ</t>
    </rPh>
    <rPh sb="128" eb="129">
      <t>イ</t>
    </rPh>
    <phoneticPr fontId="2"/>
  </si>
  <si>
    <t>炎の温度が一番高いのは、輝いている一番先端です。その部分が鍋にかかっていないというのは、無駄にしているということです。少しひねるだけなので、調節してやってください。</t>
    <rPh sb="0" eb="1">
      <t>ホノオ</t>
    </rPh>
    <rPh sb="2" eb="4">
      <t>オンド</t>
    </rPh>
    <rPh sb="5" eb="7">
      <t>イチバン</t>
    </rPh>
    <rPh sb="7" eb="8">
      <t>タカ</t>
    </rPh>
    <rPh sb="12" eb="13">
      <t>カガヤ</t>
    </rPh>
    <rPh sb="17" eb="19">
      <t>イチバン</t>
    </rPh>
    <rPh sb="19" eb="21">
      <t>センタン</t>
    </rPh>
    <rPh sb="26" eb="28">
      <t>ブブン</t>
    </rPh>
    <rPh sb="29" eb="30">
      <t>ナベ</t>
    </rPh>
    <rPh sb="44" eb="46">
      <t>ムダ</t>
    </rPh>
    <rPh sb="59" eb="60">
      <t>スコ</t>
    </rPh>
    <rPh sb="70" eb="72">
      <t>チョウセツ</t>
    </rPh>
    <phoneticPr fontId="2"/>
  </si>
  <si>
    <t>省エネなのはもちろんですが、電気屋さんによると、虫が入らないので掃除をしなくてもいいのが、喜ばれているようです。蛍光灯のシーリングライトは、虫が入り込みやすく、大掃除で取り外そうとしてカバーを壊してしまう人が多いそうです。</t>
    <rPh sb="0" eb="1">
      <t>ショウ</t>
    </rPh>
    <rPh sb="14" eb="17">
      <t>デンキヤ</t>
    </rPh>
    <rPh sb="24" eb="25">
      <t>ムシ</t>
    </rPh>
    <rPh sb="26" eb="27">
      <t>ハイ</t>
    </rPh>
    <rPh sb="32" eb="34">
      <t>ソウジ</t>
    </rPh>
    <rPh sb="45" eb="46">
      <t>ヨロコ</t>
    </rPh>
    <rPh sb="56" eb="59">
      <t>ケイコウトウ</t>
    </rPh>
    <phoneticPr fontId="2"/>
  </si>
  <si>
    <t>白熱電球は手で触れないほどの、ヒータのようなものです。夏場につけていると、まさに暖房器具をつけているような暑さが伝わります。LEDは発熱が少なく、省エネに加えて、夏に涼しく過ごせるというメリットもあります。</t>
    <rPh sb="0" eb="2">
      <t>ハクネツ</t>
    </rPh>
    <rPh sb="2" eb="4">
      <t>デンキュウ</t>
    </rPh>
    <rPh sb="5" eb="6">
      <t>テ</t>
    </rPh>
    <rPh sb="7" eb="8">
      <t>サワ</t>
    </rPh>
    <rPh sb="27" eb="29">
      <t>ナツバ</t>
    </rPh>
    <rPh sb="40" eb="44">
      <t>ダンボウキグ</t>
    </rPh>
    <rPh sb="53" eb="54">
      <t>アツ</t>
    </rPh>
    <rPh sb="56" eb="57">
      <t>ツタ</t>
    </rPh>
    <rPh sb="66" eb="68">
      <t>ハツネツ</t>
    </rPh>
    <rPh sb="69" eb="70">
      <t>スク</t>
    </rPh>
    <rPh sb="73" eb="74">
      <t>ショウ</t>
    </rPh>
    <rPh sb="77" eb="78">
      <t>クワ</t>
    </rPh>
    <rPh sb="81" eb="82">
      <t>ナツ</t>
    </rPh>
    <rPh sb="83" eb="84">
      <t>スズ</t>
    </rPh>
    <rPh sb="86" eb="87">
      <t>ス</t>
    </rPh>
    <phoneticPr fontId="2"/>
  </si>
  <si>
    <t>トイレの照明では苦い思いをした人が多いと思われるセンサーですが、玄関や廊下、門灯などにはうってつけです。どろぼうも、突然点く照明は、やりにくいという話です（直接聞いたわけではありませんが）。&lt;br&gt;　ただあまりこうした自動消灯になれてしまうと、消さない習慣がついてしまうこともあり、注意が必要です。</t>
    <rPh sb="4" eb="6">
      <t>ショウメイ</t>
    </rPh>
    <rPh sb="8" eb="9">
      <t>ニガ</t>
    </rPh>
    <rPh sb="10" eb="11">
      <t>オモ</t>
    </rPh>
    <rPh sb="15" eb="16">
      <t>ヒト</t>
    </rPh>
    <rPh sb="17" eb="18">
      <t>オオ</t>
    </rPh>
    <rPh sb="20" eb="21">
      <t>オモ</t>
    </rPh>
    <rPh sb="32" eb="34">
      <t>ゲンカン</t>
    </rPh>
    <rPh sb="35" eb="37">
      <t>ロウカ</t>
    </rPh>
    <rPh sb="38" eb="40">
      <t>モントウ</t>
    </rPh>
    <rPh sb="58" eb="60">
      <t>トツゼン</t>
    </rPh>
    <rPh sb="60" eb="61">
      <t>ツ</t>
    </rPh>
    <rPh sb="62" eb="64">
      <t>ショウメイ</t>
    </rPh>
    <rPh sb="74" eb="75">
      <t>ハナ</t>
    </rPh>
    <rPh sb="78" eb="80">
      <t>チョクセツ</t>
    </rPh>
    <rPh sb="80" eb="81">
      <t>キ</t>
    </rPh>
    <rPh sb="109" eb="111">
      <t>ジドウ</t>
    </rPh>
    <rPh sb="111" eb="113">
      <t>ショウトウ</t>
    </rPh>
    <rPh sb="122" eb="123">
      <t>ケ</t>
    </rPh>
    <rPh sb="126" eb="128">
      <t>シュウカン</t>
    </rPh>
    <rPh sb="141" eb="143">
      <t>チュウイ</t>
    </rPh>
    <rPh sb="144" eb="146">
      <t>ヒツヨウ</t>
    </rPh>
    <phoneticPr fontId="2"/>
  </si>
  <si>
    <t>暖房なら暖気が残るので、早めに消すということができますが、照明は難しいですね。「早く寝ろ」ということでしょうか。それはそれで幸せかもしれません。</t>
    <rPh sb="0" eb="2">
      <t>ダンボウ</t>
    </rPh>
    <rPh sb="4" eb="6">
      <t>ダンキ</t>
    </rPh>
    <rPh sb="7" eb="8">
      <t>ノコ</t>
    </rPh>
    <rPh sb="12" eb="13">
      <t>ハヤ</t>
    </rPh>
    <rPh sb="15" eb="16">
      <t>ケ</t>
    </rPh>
    <rPh sb="29" eb="31">
      <t>ショウメイ</t>
    </rPh>
    <rPh sb="32" eb="33">
      <t>ムズカ</t>
    </rPh>
    <rPh sb="40" eb="41">
      <t>ハヤ</t>
    </rPh>
    <rPh sb="42" eb="43">
      <t>ネ</t>
    </rPh>
    <rPh sb="62" eb="63">
      <t>シアワ</t>
    </rPh>
    <phoneticPr fontId="2"/>
  </si>
  <si>
    <t>どの1時間を短くするかが、家族で話し合うと、話題がつきないでしょう。出かける前に早めに切るもよし、みなで早く寝るもよし、温まったとき1時間途中で止めておくもよし、最も減らしやすい時間はどこか探してみてください。出かける前に早めに消しても、しばらくは暖気が残っています。だんだん寒くなって、もう耐えられないというときに外出すると、いちばん省エネになります。&lt;br&gt;　暖房はトータルでみると、点ける回数と消す回数は一致しているはずです。あなたは暖房を点ける回数が多いですか、消す回数が多いですか。</t>
    <rPh sb="3" eb="5">
      <t>ジカン</t>
    </rPh>
    <rPh sb="6" eb="7">
      <t>ミジカ</t>
    </rPh>
    <rPh sb="13" eb="15">
      <t>カゾク</t>
    </rPh>
    <rPh sb="16" eb="17">
      <t>ハナ</t>
    </rPh>
    <rPh sb="18" eb="19">
      <t>ア</t>
    </rPh>
    <rPh sb="22" eb="24">
      <t>ワダイ</t>
    </rPh>
    <rPh sb="34" eb="35">
      <t>デ</t>
    </rPh>
    <rPh sb="38" eb="39">
      <t>マエ</t>
    </rPh>
    <rPh sb="40" eb="41">
      <t>ハヤ</t>
    </rPh>
    <rPh sb="43" eb="44">
      <t>キ</t>
    </rPh>
    <rPh sb="52" eb="53">
      <t>ハヤ</t>
    </rPh>
    <rPh sb="54" eb="55">
      <t>ネ</t>
    </rPh>
    <rPh sb="60" eb="61">
      <t>アタタ</t>
    </rPh>
    <rPh sb="67" eb="69">
      <t>ジカン</t>
    </rPh>
    <rPh sb="69" eb="71">
      <t>トチュウ</t>
    </rPh>
    <rPh sb="72" eb="73">
      <t>ト</t>
    </rPh>
    <rPh sb="81" eb="82">
      <t>モット</t>
    </rPh>
    <rPh sb="83" eb="84">
      <t>ヘ</t>
    </rPh>
    <rPh sb="89" eb="91">
      <t>ジカン</t>
    </rPh>
    <rPh sb="95" eb="96">
      <t>サガ</t>
    </rPh>
    <rPh sb="105" eb="106">
      <t>デ</t>
    </rPh>
    <rPh sb="109" eb="110">
      <t>マエ</t>
    </rPh>
    <rPh sb="111" eb="112">
      <t>ハヤ</t>
    </rPh>
    <rPh sb="114" eb="115">
      <t>ケ</t>
    </rPh>
    <rPh sb="124" eb="126">
      <t>ダンキ</t>
    </rPh>
    <rPh sb="127" eb="128">
      <t>ノコ</t>
    </rPh>
    <rPh sb="138" eb="139">
      <t>サム</t>
    </rPh>
    <rPh sb="146" eb="147">
      <t>タ</t>
    </rPh>
    <rPh sb="158" eb="160">
      <t>ガイシュツ</t>
    </rPh>
    <rPh sb="168" eb="169">
      <t>ショウ</t>
    </rPh>
    <rPh sb="194" eb="195">
      <t>ツ</t>
    </rPh>
    <rPh sb="197" eb="199">
      <t>カイスウ</t>
    </rPh>
    <rPh sb="200" eb="201">
      <t>ケ</t>
    </rPh>
    <rPh sb="202" eb="204">
      <t>カイスウ</t>
    </rPh>
    <rPh sb="205" eb="207">
      <t>イッチ</t>
    </rPh>
    <rPh sb="220" eb="222">
      <t>ダンボウ</t>
    </rPh>
    <rPh sb="223" eb="224">
      <t>ツ</t>
    </rPh>
    <rPh sb="226" eb="228">
      <t>カイスウ</t>
    </rPh>
    <rPh sb="229" eb="230">
      <t>オオ</t>
    </rPh>
    <rPh sb="235" eb="236">
      <t>ケ</t>
    </rPh>
    <rPh sb="237" eb="239">
      <t>カイスウ</t>
    </rPh>
    <rPh sb="240" eb="241">
      <t>オオ</t>
    </rPh>
    <phoneticPr fontId="2"/>
  </si>
  <si>
    <t>部屋を出るときに照明を消す</t>
    <rPh sb="0" eb="2">
      <t>ヘヤ</t>
    </rPh>
    <rPh sb="3" eb="4">
      <t>デ</t>
    </rPh>
    <rPh sb="8" eb="10">
      <t>ショウメイ</t>
    </rPh>
    <rPh sb="11" eb="12">
      <t>ケ</t>
    </rPh>
    <phoneticPr fontId="2"/>
  </si>
  <si>
    <t>公共交通</t>
    <rPh sb="0" eb="4">
      <t>コウキョウコウツウ</t>
    </rPh>
    <phoneticPr fontId="2"/>
  </si>
  <si>
    <t>購入して10年以内の新しい機種は、だいぶ待機電力削減の努力がされています。それ以前の機器を、なんとなくずっと使っている場合には、ぜひ抜いておきましょう。エアコンも利用季節が終わったときに、掃除をした上で抜いておくのがおすすめです。早めに抜いておくと、家族のだれかがリモコンで使おうとしても「あれ、つかないなあ」と諦めてくれることもあり、その分省エネになります。</t>
    <rPh sb="0" eb="2">
      <t>コウニュウ</t>
    </rPh>
    <rPh sb="6" eb="7">
      <t>ネン</t>
    </rPh>
    <rPh sb="7" eb="9">
      <t>イナイ</t>
    </rPh>
    <rPh sb="10" eb="11">
      <t>アタラ</t>
    </rPh>
    <rPh sb="13" eb="15">
      <t>キシュ</t>
    </rPh>
    <rPh sb="20" eb="24">
      <t>タイキデンリョク</t>
    </rPh>
    <rPh sb="24" eb="26">
      <t>サクゲン</t>
    </rPh>
    <rPh sb="27" eb="29">
      <t>ドリョク</t>
    </rPh>
    <rPh sb="39" eb="41">
      <t>イゼン</t>
    </rPh>
    <rPh sb="42" eb="44">
      <t>キキ</t>
    </rPh>
    <rPh sb="54" eb="55">
      <t>ツカ</t>
    </rPh>
    <rPh sb="59" eb="61">
      <t>バアイ</t>
    </rPh>
    <rPh sb="66" eb="67">
      <t>ヌ</t>
    </rPh>
    <rPh sb="81" eb="83">
      <t>リヨウ</t>
    </rPh>
    <rPh sb="83" eb="85">
      <t>キセツ</t>
    </rPh>
    <rPh sb="86" eb="87">
      <t>オ</t>
    </rPh>
    <rPh sb="94" eb="96">
      <t>ソウジ</t>
    </rPh>
    <rPh sb="99" eb="100">
      <t>ウエ</t>
    </rPh>
    <rPh sb="101" eb="102">
      <t>ヌ</t>
    </rPh>
    <rPh sb="115" eb="116">
      <t>ハヤ</t>
    </rPh>
    <rPh sb="118" eb="119">
      <t>ヌ</t>
    </rPh>
    <rPh sb="125" eb="127">
      <t>カゾク</t>
    </rPh>
    <rPh sb="137" eb="138">
      <t>ツカ</t>
    </rPh>
    <rPh sb="156" eb="157">
      <t>アキラ</t>
    </rPh>
    <rPh sb="170" eb="171">
      <t>ブン</t>
    </rPh>
    <rPh sb="171" eb="172">
      <t>ショウ</t>
    </rPh>
    <phoneticPr fontId="2"/>
  </si>
  <si>
    <t>どのくらいの距離までが「近く」なのかは、判断はお任せします。いつものくせで車のキーをさしている場合には、少し立ち止まって考えてみてください。道端の様子を眺め、季節を感じながら歩いたり自転車で走ったりするのもいいものです。&lt;br&gt;　街中ではだいぶ歩道や自転車道が整備されてきています。自動車を使わなくても暮らせる町が、ほんとうは一番住みやすい町なのかもしれません。</t>
    <rPh sb="6" eb="8">
      <t>キョリ</t>
    </rPh>
    <rPh sb="12" eb="13">
      <t>チカ</t>
    </rPh>
    <rPh sb="20" eb="22">
      <t>ハンダン</t>
    </rPh>
    <rPh sb="24" eb="25">
      <t>マカ</t>
    </rPh>
    <rPh sb="37" eb="38">
      <t>クルマ</t>
    </rPh>
    <rPh sb="47" eb="49">
      <t>バアイ</t>
    </rPh>
    <rPh sb="52" eb="53">
      <t>スコ</t>
    </rPh>
    <rPh sb="54" eb="55">
      <t>タ</t>
    </rPh>
    <rPh sb="56" eb="57">
      <t>ド</t>
    </rPh>
    <rPh sb="60" eb="61">
      <t>カンガ</t>
    </rPh>
    <rPh sb="70" eb="72">
      <t>ミチバタ</t>
    </rPh>
    <rPh sb="73" eb="75">
      <t>ヨウス</t>
    </rPh>
    <rPh sb="76" eb="77">
      <t>ナガ</t>
    </rPh>
    <rPh sb="79" eb="81">
      <t>キセツ</t>
    </rPh>
    <rPh sb="82" eb="83">
      <t>カン</t>
    </rPh>
    <rPh sb="87" eb="88">
      <t>アル</t>
    </rPh>
    <rPh sb="91" eb="94">
      <t>ジテンシャ</t>
    </rPh>
    <rPh sb="95" eb="96">
      <t>ハシ</t>
    </rPh>
    <rPh sb="115" eb="117">
      <t>マチナカ</t>
    </rPh>
    <rPh sb="122" eb="124">
      <t>ホドウ</t>
    </rPh>
    <rPh sb="125" eb="129">
      <t>ジテンシャドウ</t>
    </rPh>
    <rPh sb="130" eb="132">
      <t>セイビ</t>
    </rPh>
    <rPh sb="141" eb="144">
      <t>ジドウシャ</t>
    </rPh>
    <rPh sb="145" eb="146">
      <t>ツカ</t>
    </rPh>
    <rPh sb="151" eb="152">
      <t>ク</t>
    </rPh>
    <rPh sb="155" eb="156">
      <t>マチ</t>
    </rPh>
    <rPh sb="163" eb="165">
      <t>イチバン</t>
    </rPh>
    <rPh sb="165" eb="166">
      <t>ス</t>
    </rPh>
    <rPh sb="170" eb="171">
      <t>マチ</t>
    </rPh>
    <phoneticPr fontId="2"/>
  </si>
  <si>
    <t>車の利用を2割止める</t>
    <rPh sb="6" eb="7">
      <t>ワ</t>
    </rPh>
    <phoneticPr fontId="2"/>
  </si>
  <si>
    <t>車の利用2割減</t>
    <rPh sb="5" eb="7">
      <t>ワリゲン</t>
    </rPh>
    <phoneticPr fontId="2"/>
  </si>
  <si>
    <t>mCR20percent</t>
    <phoneticPr fontId="2"/>
  </si>
  <si>
    <t>全て使うなというのは無茶ですが、ほんとに必要なのか考えると、2割くらい工夫でどうにかなる分はあるのではないでしょうか。</t>
    <rPh sb="0" eb="1">
      <t>スベ</t>
    </rPh>
    <rPh sb="2" eb="3">
      <t>ツカ</t>
    </rPh>
    <rPh sb="10" eb="12">
      <t>ムチャ</t>
    </rPh>
    <rPh sb="20" eb="22">
      <t>ヒツヨウ</t>
    </rPh>
    <rPh sb="25" eb="26">
      <t>カンガ</t>
    </rPh>
    <rPh sb="31" eb="32">
      <t>ワ</t>
    </rPh>
    <rPh sb="35" eb="37">
      <t>クフウ</t>
    </rPh>
    <rPh sb="44" eb="45">
      <t>ブン</t>
    </rPh>
    <phoneticPr fontId="2"/>
  </si>
  <si>
    <t>便座のふたを閉める</t>
    <rPh sb="6" eb="7">
      <t>シ</t>
    </rPh>
    <phoneticPr fontId="2"/>
  </si>
  <si>
    <t>瞬間式保温便座</t>
    <rPh sb="3" eb="5">
      <t>ホオン</t>
    </rPh>
    <phoneticPr fontId="2"/>
  </si>
  <si>
    <t>冷房すると暑さは感じない</t>
    <rPh sb="0" eb="2">
      <t>レイボウ</t>
    </rPh>
    <rPh sb="5" eb="6">
      <t>アツ</t>
    </rPh>
    <rPh sb="8" eb="9">
      <t>カン</t>
    </rPh>
    <phoneticPr fontId="2"/>
  </si>
  <si>
    <t>部屋の暑さ</t>
    <rPh sb="0" eb="2">
      <t>ヘヤ</t>
    </rPh>
    <rPh sb="3" eb="4">
      <t>アツ</t>
    </rPh>
    <phoneticPr fontId="2"/>
  </si>
  <si>
    <t>consCOsum</t>
    <phoneticPr fontId="2"/>
  </si>
  <si>
    <t>部屋の寒さ</t>
    <rPh sb="0" eb="2">
      <t>ヘヤ</t>
    </rPh>
    <rPh sb="3" eb="4">
      <t>サム</t>
    </rPh>
    <phoneticPr fontId="2"/>
  </si>
  <si>
    <t>mHWshowerTime30</t>
    <phoneticPr fontId="2"/>
  </si>
  <si>
    <t>シャワーの利用時間を3割短くする</t>
    <rPh sb="5" eb="7">
      <t>リヨウ</t>
    </rPh>
    <rPh sb="7" eb="9">
      <t>ジカン</t>
    </rPh>
    <rPh sb="11" eb="12">
      <t>ワリ</t>
    </rPh>
    <rPh sb="12" eb="13">
      <t>ミジカ</t>
    </rPh>
    <phoneticPr fontId="2"/>
  </si>
  <si>
    <t>シャワー3割短縮</t>
    <rPh sb="5" eb="6">
      <t>ワ</t>
    </rPh>
    <phoneticPr fontId="2"/>
  </si>
  <si>
    <t>シャワーのエネルギー消費はとても大きく、お湯を出している状態で、テレビ300台分のエネルギーが消費されます。少し止めるだけでも大きな削減になります。身体を洗っているときには止めるなど、利用時間を減らすよう気を付けましょう。</t>
    <rPh sb="21" eb="22">
      <t>ユ</t>
    </rPh>
    <rPh sb="23" eb="24">
      <t>ダ</t>
    </rPh>
    <rPh sb="28" eb="30">
      <t>ジョウタイ</t>
    </rPh>
    <rPh sb="38" eb="39">
      <t>ダイ</t>
    </rPh>
    <rPh sb="39" eb="40">
      <t>ブン</t>
    </rPh>
    <rPh sb="47" eb="49">
      <t>ショウヒ</t>
    </rPh>
    <phoneticPr fontId="2"/>
  </si>
  <si>
    <t>mLIceilingLED</t>
    <phoneticPr fontId="2"/>
  </si>
  <si>
    <t>D6.setSenario()</t>
  </si>
  <si>
    <t>定義からのロジックの生成</t>
  </si>
  <si>
    <t>D6.calcAverage()</t>
  </si>
  <si>
    <t>平均値の計算</t>
  </si>
  <si>
    <t>D6.calcMeasures(cid)</t>
  </si>
  <si>
    <t>消費量・対策の計算</t>
  </si>
  <si>
    <t>cid:分野ID,-1なら全体を計算</t>
  </si>
  <si>
    <t>D6.inSet(id,val)</t>
  </si>
  <si>
    <t>入力値の設定</t>
  </si>
  <si>
    <t>id:入力番号</t>
  </si>
  <si>
    <t>val:入力値</t>
  </si>
  <si>
    <t>D6.measureAdd(mesId)</t>
  </si>
  <si>
    <t>対策の選択</t>
  </si>
  <si>
    <t>D6.measureDelete(mesid)</t>
  </si>
  <si>
    <t>対策の選択解除</t>
  </si>
  <si>
    <t>mesid:対策ID</t>
  </si>
  <si>
    <t>D6.addSet(consName)</t>
  </si>
  <si>
    <t>分野内の区分（機器・部屋）の追加</t>
  </si>
  <si>
    <t>consName:分野名コード</t>
  </si>
  <si>
    <t>D6.doc.serialize()</t>
  </si>
  <si>
    <t>入力データのシリアライズ</t>
  </si>
  <si>
    <t>D6.doc.loadDataSet(data)</t>
  </si>
  <si>
    <t>保存値の計算式への設定</t>
  </si>
  <si>
    <t>data:保存値</t>
  </si>
  <si>
    <t>計算ロジック</t>
    <rPh sb="0" eb="2">
      <t>ケイサン</t>
    </rPh>
    <phoneticPr fontId="2"/>
  </si>
  <si>
    <t>設定</t>
    <rPh sb="0" eb="2">
      <t>セッテイ</t>
    </rPh>
    <phoneticPr fontId="2"/>
  </si>
  <si>
    <t>IO</t>
    <phoneticPr fontId="2"/>
  </si>
  <si>
    <t>分野ごとの入力ページの生成(disp_input.js)</t>
  </si>
  <si>
    <t>D6.disp.showResultTable(consName)</t>
  </si>
  <si>
    <t>結果一覧の表示（デマンド以外）</t>
  </si>
  <si>
    <t>内訳グラフの表示（showResultTableに含まれる）</t>
  </si>
  <si>
    <t>consCode:分野名コード</t>
  </si>
  <si>
    <t>デマンドグラフ</t>
  </si>
  <si>
    <t>id:対策ID</t>
  </si>
  <si>
    <t>計算結果・画面出力情報作成</t>
    <rPh sb="0" eb="2">
      <t>ケイサン</t>
    </rPh>
    <rPh sb="2" eb="4">
      <t>ケッカ</t>
    </rPh>
    <rPh sb="5" eb="7">
      <t>ガメン</t>
    </rPh>
    <rPh sb="7" eb="9">
      <t>シュツリョク</t>
    </rPh>
    <rPh sb="9" eb="11">
      <t>ジョウホウ</t>
    </rPh>
    <rPh sb="11" eb="13">
      <t>サクセイ</t>
    </rPh>
    <phoneticPr fontId="2"/>
  </si>
  <si>
    <t>デマンド</t>
    <phoneticPr fontId="2"/>
  </si>
  <si>
    <t>結果</t>
    <rPh sb="0" eb="2">
      <t>ケッカ</t>
    </rPh>
    <phoneticPr fontId="2"/>
  </si>
  <si>
    <t>対策情報</t>
    <rPh sb="0" eb="2">
      <t>タイサク</t>
    </rPh>
    <rPh sb="2" eb="4">
      <t>ジョウホウ</t>
    </rPh>
    <phoneticPr fontId="2"/>
  </si>
  <si>
    <t>sort:表示対象(CO2,Energy,cost)</t>
    <phoneticPr fontId="2"/>
  </si>
  <si>
    <t>group[cname]</t>
    <phoneticPr fontId="2"/>
  </si>
  <si>
    <t>タブ名、cnameはconsShowに列挙されている消費名</t>
    <rPh sb="2" eb="3">
      <t>メイ</t>
    </rPh>
    <rPh sb="19" eb="21">
      <t>レッキョ</t>
    </rPh>
    <rPh sb="26" eb="28">
      <t>ショウヒ</t>
    </rPh>
    <rPh sb="28" eb="29">
      <t>メイ</t>
    </rPh>
    <phoneticPr fontId="2"/>
  </si>
  <si>
    <t>groupAddable[cname]</t>
    <phoneticPr fontId="2"/>
  </si>
  <si>
    <t>加算可能なタブ名</t>
    <rPh sb="0" eb="2">
      <t>カサン</t>
    </rPh>
    <rPh sb="2" eb="4">
      <t>カノウ</t>
    </rPh>
    <rPh sb="7" eb="8">
      <t>メイ</t>
    </rPh>
    <phoneticPr fontId="2"/>
  </si>
  <si>
    <t>subguide[cname][subgroup]</t>
    <phoneticPr fontId="2"/>
  </si>
  <si>
    <t>combos[cname][subgroup]</t>
    <phoneticPr fontId="2"/>
  </si>
  <si>
    <t>subgroup[cname]</t>
    <phoneticPr fontId="2"/>
  </si>
  <si>
    <t>サブグループ名</t>
    <rPh sb="6" eb="7">
      <t>メイ</t>
    </rPh>
    <phoneticPr fontId="2"/>
  </si>
  <si>
    <t>サブページのガイド</t>
    <phoneticPr fontId="2"/>
  </si>
  <si>
    <t>consName</t>
    <phoneticPr fontId="2"/>
  </si>
  <si>
    <t>caption</t>
    <phoneticPr fontId="2"/>
  </si>
  <si>
    <t>追加グループ名</t>
    <rPh sb="0" eb="2">
      <t>ツイカ</t>
    </rPh>
    <rPh sb="6" eb="7">
      <t>メイ</t>
    </rPh>
    <phoneticPr fontId="2"/>
  </si>
  <si>
    <t>質問ごとのコンボボックスhtml (cnameはconsNameと一致している場合のみ</t>
    <rPh sb="0" eb="2">
      <t>シツモン</t>
    </rPh>
    <rPh sb="33" eb="35">
      <t>イッチ</t>
    </rPh>
    <rPh sb="39" eb="41">
      <t>バアイ</t>
    </rPh>
    <phoneticPr fontId="2"/>
  </si>
  <si>
    <t>subName</t>
    <phoneticPr fontId="2"/>
  </si>
  <si>
    <t>分野名</t>
    <rPh sb="0" eb="2">
      <t>ブンヤ</t>
    </rPh>
    <rPh sb="2" eb="3">
      <t>メイ</t>
    </rPh>
    <phoneticPr fontId="2"/>
  </si>
  <si>
    <t>D6.disp.getInputPage(consName,subName)</t>
  </si>
  <si>
    <t>consName:分野名</t>
    <phoneticPr fontId="2"/>
  </si>
  <si>
    <t>返り値</t>
    <rPh sb="0" eb="1">
      <t>カエ</t>
    </rPh>
    <rPh sb="2" eb="3">
      <t>アタイ</t>
    </rPh>
    <phoneticPr fontId="2"/>
  </si>
  <si>
    <t>subName:分野名-サブ分野名</t>
    <rPh sb="8" eb="10">
      <t>ブンヤ</t>
    </rPh>
    <rPh sb="10" eb="11">
      <t>メイ</t>
    </rPh>
    <phoneticPr fontId="2"/>
  </si>
  <si>
    <t>分野名-サブ分野名</t>
  </si>
  <si>
    <t>advice</t>
    <phoneticPr fontId="2"/>
  </si>
  <si>
    <t>co2</t>
    <phoneticPr fontId="2"/>
  </si>
  <si>
    <t>co2Change</t>
    <phoneticPr fontId="2"/>
  </si>
  <si>
    <t>co2ChangeOriginal</t>
    <phoneticPr fontId="2"/>
  </si>
  <si>
    <t>total</t>
    <phoneticPr fontId="2"/>
  </si>
  <si>
    <t>(cons.total)</t>
    <phoneticPr fontId="2"/>
  </si>
  <si>
    <t>cost</t>
    <phoneticPr fontId="2"/>
  </si>
  <si>
    <t>costChangeOriginal</t>
    <phoneticPr fontId="2"/>
  </si>
  <si>
    <t>costTotalChange</t>
    <phoneticPr fontId="2"/>
  </si>
  <si>
    <t>costTotalChangeOriginal</t>
    <phoneticPr fontId="2"/>
  </si>
  <si>
    <t>costUnique</t>
    <phoneticPr fontId="2"/>
  </si>
  <si>
    <t>electricity</t>
    <phoneticPr fontId="2"/>
  </si>
  <si>
    <t>gas</t>
    <phoneticPr fontId="2"/>
  </si>
  <si>
    <t>kerosene</t>
    <phoneticPr fontId="2"/>
  </si>
  <si>
    <t>jules</t>
    <phoneticPr fontId="2"/>
  </si>
  <si>
    <t>groupID</t>
    <phoneticPr fontId="2"/>
  </si>
  <si>
    <t>title</t>
    <phoneticPr fontId="2"/>
  </si>
  <si>
    <t>measureName</t>
    <phoneticPr fontId="2"/>
  </si>
  <si>
    <t>mesID</t>
    <phoneticPr fontId="2"/>
  </si>
  <si>
    <t>payBackYear</t>
    <phoneticPr fontId="2"/>
  </si>
  <si>
    <t>priceOrg</t>
    <phoneticPr fontId="2"/>
  </si>
  <si>
    <t>priceNew</t>
    <phoneticPr fontId="2"/>
  </si>
  <si>
    <t>selected</t>
    <phoneticPr fontId="2"/>
  </si>
  <si>
    <t>water</t>
    <phoneticPr fontId="2"/>
  </si>
  <si>
    <t>car</t>
    <phoneticPr fontId="2"/>
  </si>
  <si>
    <t>co2Total</t>
    <phoneticPr fontId="2"/>
  </si>
  <si>
    <t>consTotal.co2</t>
    <phoneticPr fontId="2"/>
  </si>
  <si>
    <t>D6.disp.getMeasureDetail(id)</t>
    <phoneticPr fontId="2"/>
  </si>
  <si>
    <t>対策ごとの詳細情報</t>
    <rPh sb="5" eb="7">
      <t>ショウサイ</t>
    </rPh>
    <rPh sb="7" eb="9">
      <t>ジョウホウ</t>
    </rPh>
    <phoneticPr fontId="2"/>
  </si>
  <si>
    <t>data[n]</t>
    <phoneticPr fontId="2"/>
  </si>
  <si>
    <t>グラフの一要素</t>
    <rPh sb="4" eb="7">
      <t>イチヨウソ</t>
    </rPh>
    <phoneticPr fontId="2"/>
  </si>
  <si>
    <t>value</t>
    <phoneticPr fontId="2"/>
  </si>
  <si>
    <t>値(co2,jule,cost)</t>
    <rPh sb="0" eb="1">
      <t>アタイ</t>
    </rPh>
    <phoneticPr fontId="2"/>
  </si>
  <si>
    <t>item</t>
    <phoneticPr fontId="2"/>
  </si>
  <si>
    <t>分野</t>
    <rPh sb="0" eb="2">
      <t>ブンヤ</t>
    </rPh>
    <phoneticPr fontId="2"/>
  </si>
  <si>
    <t>percent</t>
    <phoneticPr fontId="2"/>
  </si>
  <si>
    <t>割合</t>
    <rPh sb="0" eb="2">
      <t>ワリアイ</t>
    </rPh>
    <phoneticPr fontId="2"/>
  </si>
  <si>
    <t>category</t>
    <phoneticPr fontId="2"/>
  </si>
  <si>
    <t>カテゴリー</t>
    <phoneticPr fontId="2"/>
  </si>
  <si>
    <t>ord[n]</t>
    <phoneticPr fontId="2"/>
  </si>
  <si>
    <t>分野の表示順</t>
    <rPh sb="0" eb="2">
      <t>ブンヤ</t>
    </rPh>
    <rPh sb="3" eb="5">
      <t>ヒョウジ</t>
    </rPh>
    <rPh sb="5" eb="6">
      <t>ジュン</t>
    </rPh>
    <phoneticPr fontId="2"/>
  </si>
  <si>
    <t>yaxis</t>
    <phoneticPr fontId="2"/>
  </si>
  <si>
    <t>Y軸の単位</t>
    <rPh sb="1" eb="2">
      <t>ジク</t>
    </rPh>
    <rPh sb="3" eb="5">
      <t>タンイ</t>
    </rPh>
    <phoneticPr fontId="2"/>
  </si>
  <si>
    <t>clist[n]</t>
    <phoneticPr fontId="2"/>
  </si>
  <si>
    <t>color</t>
    <phoneticPr fontId="2"/>
  </si>
  <si>
    <t>target</t>
    <phoneticPr fontId="2"/>
  </si>
  <si>
    <t>title</t>
    <phoneticPr fontId="2"/>
  </si>
  <si>
    <t>値？</t>
    <rPh sb="0" eb="1">
      <t>アタイ</t>
    </rPh>
    <phoneticPr fontId="2"/>
  </si>
  <si>
    <t>averageCaption</t>
    <phoneticPr fontId="2"/>
  </si>
  <si>
    <t>平均値の表示</t>
    <rPh sb="0" eb="3">
      <t>ヘイキンチ</t>
    </rPh>
    <rPh sb="4" eb="6">
      <t>ヒョウジ</t>
    </rPh>
    <phoneticPr fontId="2"/>
  </si>
  <si>
    <t>captions</t>
    <phoneticPr fontId="2"/>
  </si>
  <si>
    <t>カテゴリー名</t>
    <rPh sb="5" eb="6">
      <t>メイ</t>
    </rPh>
    <phoneticPr fontId="2"/>
  </si>
  <si>
    <t>consTitle</t>
    <phoneticPr fontId="2"/>
  </si>
  <si>
    <t>タイトル</t>
    <phoneticPr fontId="2"/>
  </si>
  <si>
    <t>D6.disp.showItemizeGraph(consCode, sort )</t>
    <phoneticPr fontId="2"/>
  </si>
  <si>
    <t>graphItemize</t>
  </si>
  <si>
    <t>内訳グラフデータ</t>
    <rPh sb="0" eb="2">
      <t>ウチワケ</t>
    </rPh>
    <phoneticPr fontId="2"/>
  </si>
  <si>
    <t>graphMonthly</t>
    <phoneticPr fontId="2"/>
  </si>
  <si>
    <t>月変化グラフ</t>
    <rPh sb="0" eb="1">
      <t>ツキ</t>
    </rPh>
    <rPh sb="1" eb="3">
      <t>ヘンカ</t>
    </rPh>
    <phoneticPr fontId="2"/>
  </si>
  <si>
    <t>エネルギー種類</t>
    <rPh sb="5" eb="7">
      <t>シュルイ</t>
    </rPh>
    <phoneticPr fontId="2"/>
  </si>
  <si>
    <t>month</t>
    <phoneticPr fontId="2"/>
  </si>
  <si>
    <t>月</t>
    <rPh sb="0" eb="1">
      <t>ツキ</t>
    </rPh>
    <phoneticPr fontId="2"/>
  </si>
  <si>
    <t>cost</t>
    <phoneticPr fontId="2"/>
  </si>
  <si>
    <t>光熱費</t>
    <rPh sb="0" eb="3">
      <t>コウネツヒ</t>
    </rPh>
    <phoneticPr fontId="2"/>
  </si>
  <si>
    <t>average</t>
    <phoneticPr fontId="2"/>
  </si>
  <si>
    <t>measure</t>
    <phoneticPr fontId="2"/>
  </si>
  <si>
    <t>inpage</t>
    <phoneticPr fontId="2"/>
  </si>
  <si>
    <t>D6.disp.getInputPage(consName,subName)</t>
    <phoneticPr fontId="2"/>
  </si>
  <si>
    <t>you</t>
    <phoneticPr fontId="2"/>
  </si>
  <si>
    <t>after</t>
    <phoneticPr fontId="2"/>
  </si>
  <si>
    <t>av</t>
    <phoneticPr fontId="2"/>
  </si>
  <si>
    <t>youc</t>
    <phoneticPr fontId="2"/>
  </si>
  <si>
    <t>afterc</t>
    <phoneticPr fontId="2"/>
  </si>
  <si>
    <t>avc</t>
    <phoneticPr fontId="2"/>
  </si>
  <si>
    <t>rank100</t>
    <phoneticPr fontId="2"/>
  </si>
  <si>
    <t>afterrank100</t>
    <phoneticPr fontId="2"/>
  </si>
  <si>
    <t>平均値</t>
    <rPh sb="0" eb="3">
      <t>ヘイキンチ</t>
    </rPh>
    <phoneticPr fontId="2"/>
  </si>
  <si>
    <t>あなた金額</t>
    <rPh sb="3" eb="5">
      <t>キンガク</t>
    </rPh>
    <phoneticPr fontId="2"/>
  </si>
  <si>
    <t>対策後金額</t>
    <rPh sb="0" eb="2">
      <t>タイサク</t>
    </rPh>
    <rPh sb="2" eb="3">
      <t>ゴ</t>
    </rPh>
    <rPh sb="3" eb="5">
      <t>キンガク</t>
    </rPh>
    <phoneticPr fontId="2"/>
  </si>
  <si>
    <t>平均金額</t>
    <rPh sb="0" eb="2">
      <t>ヘイキン</t>
    </rPh>
    <rPh sb="2" eb="4">
      <t>キンガク</t>
    </rPh>
    <phoneticPr fontId="2"/>
  </si>
  <si>
    <t>あなたCO2</t>
    <phoneticPr fontId="2"/>
  </si>
  <si>
    <t>対策後CO2</t>
    <rPh sb="0" eb="2">
      <t>タイサク</t>
    </rPh>
    <rPh sb="2" eb="3">
      <t>ゴ</t>
    </rPh>
    <phoneticPr fontId="2"/>
  </si>
  <si>
    <t>平均CO2</t>
    <rPh sb="0" eb="2">
      <t>ヘイキン</t>
    </rPh>
    <phoneticPr fontId="2"/>
  </si>
  <si>
    <t>対策後順位</t>
    <rPh sb="0" eb="2">
      <t>タイサク</t>
    </rPh>
    <rPh sb="2" eb="3">
      <t>ゴ</t>
    </rPh>
    <rPh sb="3" eb="5">
      <t>ジュンイ</t>
    </rPh>
    <phoneticPr fontId="2"/>
  </si>
  <si>
    <t>samehome</t>
    <phoneticPr fontId="2"/>
  </si>
  <si>
    <t>sameoffice</t>
    <phoneticPr fontId="2"/>
  </si>
  <si>
    <t>同様の家庭に関する情報</t>
    <rPh sb="0" eb="2">
      <t>ドウヨウ</t>
    </rPh>
    <rPh sb="3" eb="5">
      <t>カテイ</t>
    </rPh>
    <rPh sb="6" eb="7">
      <t>カン</t>
    </rPh>
    <rPh sb="9" eb="11">
      <t>ジョウホウ</t>
    </rPh>
    <phoneticPr fontId="2"/>
  </si>
  <si>
    <t>同様の事業所に関する情報</t>
    <rPh sb="0" eb="2">
      <t>ドウヨウ</t>
    </rPh>
    <rPh sb="3" eb="6">
      <t>ジギョウショ</t>
    </rPh>
    <rPh sb="7" eb="8">
      <t>カン</t>
    </rPh>
    <rPh sb="10" eb="12">
      <t>ジョウホウ</t>
    </rPh>
    <phoneticPr fontId="2"/>
  </si>
  <si>
    <t>consCode</t>
    <phoneticPr fontId="2"/>
  </si>
  <si>
    <t>消費コード</t>
    <rPh sb="0" eb="2">
      <t>ショウヒ</t>
    </rPh>
    <phoneticPr fontId="2"/>
  </si>
  <si>
    <t>cons[i]</t>
    <phoneticPr fontId="2"/>
  </si>
  <si>
    <t>sumConsName</t>
  </si>
  <si>
    <t>sumCons2Name</t>
  </si>
  <si>
    <t>consName</t>
  </si>
  <si>
    <t>subID</t>
  </si>
  <si>
    <t xml:space="preserve">countCall </t>
  </si>
  <si>
    <t>electricity</t>
    <phoneticPr fontId="2"/>
  </si>
  <si>
    <t>nightelectricity</t>
    <phoneticPr fontId="2"/>
  </si>
  <si>
    <t>gas</t>
    <phoneticPr fontId="2"/>
  </si>
  <si>
    <t>water</t>
    <phoneticPr fontId="2"/>
  </si>
  <si>
    <t>集約側分野名</t>
    <rPh sb="0" eb="2">
      <t>シュウヤク</t>
    </rPh>
    <rPh sb="2" eb="3">
      <t>ガワ</t>
    </rPh>
    <rPh sb="3" eb="5">
      <t>ブニャ</t>
    </rPh>
    <rPh sb="5" eb="6">
      <t>メイ</t>
    </rPh>
    <phoneticPr fontId="2"/>
  </si>
  <si>
    <t>CO2</t>
    <phoneticPr fontId="2"/>
  </si>
  <si>
    <t>全体でのCO2</t>
    <rPh sb="0" eb="2">
      <t>ゼンタイ</t>
    </rPh>
    <phoneticPr fontId="2"/>
  </si>
  <si>
    <t>分野消費量：消費が多い分野順</t>
    <rPh sb="0" eb="2">
      <t>ブンヤ</t>
    </rPh>
    <rPh sb="2" eb="5">
      <t>ショウヒリョウ</t>
    </rPh>
    <rPh sb="6" eb="8">
      <t>ショウヒ</t>
    </rPh>
    <rPh sb="9" eb="10">
      <t>オオ</t>
    </rPh>
    <rPh sb="11" eb="13">
      <t>ブンヤ</t>
    </rPh>
    <rPh sb="13" eb="14">
      <t>ジュン</t>
    </rPh>
    <phoneticPr fontId="2"/>
  </si>
  <si>
    <t>mesID</t>
    <phoneticPr fontId="2"/>
  </si>
  <si>
    <t>title</t>
    <phoneticPr fontId="2"/>
  </si>
  <si>
    <t>consconsName</t>
    <phoneticPr fontId="2"/>
  </si>
  <si>
    <t>conssumConsName</t>
    <phoneticPr fontId="2"/>
  </si>
  <si>
    <t>conssumCons2Name</t>
    <phoneticPr fontId="2"/>
  </si>
  <si>
    <t>co2ChangeOriginal</t>
  </si>
  <si>
    <t>costChangeOriginal</t>
    <phoneticPr fontId="2"/>
  </si>
  <si>
    <t xml:space="preserve">conssubID </t>
    <phoneticPr fontId="2"/>
  </si>
  <si>
    <t>consmesTitlePrefix</t>
  </si>
  <si>
    <t>relation</t>
    <phoneticPr fontId="2"/>
  </si>
  <si>
    <t>対策ID</t>
    <rPh sb="0" eb="2">
      <t>タイサク</t>
    </rPh>
    <phoneticPr fontId="2"/>
  </si>
  <si>
    <t>対策名</t>
    <rPh sb="0" eb="2">
      <t>タイサク</t>
    </rPh>
    <rPh sb="2" eb="3">
      <t>メイ</t>
    </rPh>
    <phoneticPr fontId="2"/>
  </si>
  <si>
    <t>選択中かどうか</t>
    <rPh sb="0" eb="2">
      <t>センタク</t>
    </rPh>
    <rPh sb="2" eb="3">
      <t>チュウ</t>
    </rPh>
    <phoneticPr fontId="2"/>
  </si>
  <si>
    <t>現在表示の消費名</t>
    <rPh sb="0" eb="2">
      <t>ゲンザイ</t>
    </rPh>
    <rPh sb="2" eb="4">
      <t>ヒョウジ</t>
    </rPh>
    <rPh sb="5" eb="7">
      <t>ショウヒ</t>
    </rPh>
    <rPh sb="7" eb="8">
      <t>メイ</t>
    </rPh>
    <phoneticPr fontId="2"/>
  </si>
  <si>
    <t>関連消費名</t>
    <rPh sb="0" eb="2">
      <t>カンレン</t>
    </rPh>
    <rPh sb="2" eb="4">
      <t>ショウヒ</t>
    </rPh>
    <rPh sb="4" eb="5">
      <t>メイ</t>
    </rPh>
    <phoneticPr fontId="2"/>
  </si>
  <si>
    <t>関連消費の集約消費名</t>
    <rPh sb="0" eb="2">
      <t>カンレン</t>
    </rPh>
    <rPh sb="2" eb="4">
      <t>ショウヒ</t>
    </rPh>
    <rPh sb="5" eb="7">
      <t>シュウヤク</t>
    </rPh>
    <rPh sb="7" eb="9">
      <t>ショウヒ</t>
    </rPh>
    <rPh sb="9" eb="10">
      <t>メイ</t>
    </rPh>
    <phoneticPr fontId="2"/>
  </si>
  <si>
    <t>CO2変化</t>
    <rPh sb="3" eb="5">
      <t>ヘンカ</t>
    </rPh>
    <phoneticPr fontId="2"/>
  </si>
  <si>
    <t>コスト変化</t>
    <rPh sb="3" eb="5">
      <t>ヘンカ</t>
    </rPh>
    <phoneticPr fontId="2"/>
  </si>
  <si>
    <t>分野のサブID</t>
    <rPh sb="0" eb="2">
      <t>ブンヤ</t>
    </rPh>
    <phoneticPr fontId="2"/>
  </si>
  <si>
    <t>他分野に関連付けられているか</t>
    <rPh sb="0" eb="1">
      <t>ホカ</t>
    </rPh>
    <rPh sb="1" eb="3">
      <t>ブンヤ</t>
    </rPh>
    <rPh sb="4" eb="6">
      <t>カンレン</t>
    </rPh>
    <rPh sb="6" eb="7">
      <t>ヅ</t>
    </rPh>
    <phoneticPr fontId="2"/>
  </si>
  <si>
    <t>デマンド1時間毎入力</t>
    <rPh sb="5" eb="8">
      <t>ジカンゴト</t>
    </rPh>
    <rPh sb="8" eb="10">
      <t>ニュウリョク</t>
    </rPh>
    <phoneticPr fontId="2"/>
  </si>
  <si>
    <t>デマンド積み上げ入力</t>
    <rPh sb="8" eb="10">
      <t>ニュウリョク</t>
    </rPh>
    <phoneticPr fontId="2"/>
  </si>
  <si>
    <t>D6.disp.getInputDemandSumup()</t>
    <phoneticPr fontId="2"/>
  </si>
  <si>
    <t>D6.disp.getInputDemandLog()</t>
    <phoneticPr fontId="2"/>
  </si>
  <si>
    <t>i時における数値入力欄</t>
    <rPh sb="1" eb="2">
      <t>ジ</t>
    </rPh>
    <rPh sb="6" eb="8">
      <t>スウチ</t>
    </rPh>
    <rPh sb="8" eb="10">
      <t>ニュウリョク</t>
    </rPh>
    <rPh sb="10" eb="11">
      <t>ラン</t>
    </rPh>
    <phoneticPr fontId="2"/>
  </si>
  <si>
    <t>consName:消費カテゴリー名</t>
    <rPh sb="9" eb="11">
      <t>ショウヒ</t>
    </rPh>
    <rPh sb="16" eb="17">
      <t>メイ</t>
    </rPh>
    <phoneticPr fontId="2"/>
  </si>
  <si>
    <t>i:連番</t>
    <rPh sb="2" eb="4">
      <t>レンバン</t>
    </rPh>
    <phoneticPr fontId="2"/>
  </si>
  <si>
    <t>j:表示位置</t>
    <rPh sb="2" eb="4">
      <t>ヒョウジ</t>
    </rPh>
    <rPh sb="4" eb="6">
      <t>イチ</t>
    </rPh>
    <phoneticPr fontId="2"/>
  </si>
  <si>
    <t>log[time]</t>
    <phoneticPr fontId="2"/>
  </si>
  <si>
    <t>時間ごとの値</t>
    <rPh sb="0" eb="2">
      <t>ジカン</t>
    </rPh>
    <rPh sb="5" eb="6">
      <t>アタイ</t>
    </rPh>
    <phoneticPr fontId="2"/>
  </si>
  <si>
    <t>equip</t>
    <phoneticPr fontId="2"/>
  </si>
  <si>
    <t>機器</t>
    <rPh sb="0" eb="2">
      <t>キキ</t>
    </rPh>
    <phoneticPr fontId="2"/>
  </si>
  <si>
    <t>demandlog[i]</t>
    <phoneticPr fontId="2"/>
  </si>
  <si>
    <t>time</t>
    <phoneticPr fontId="2"/>
  </si>
  <si>
    <t>時刻</t>
    <rPh sb="0" eb="2">
      <t>ジコク</t>
    </rPh>
    <phoneticPr fontId="2"/>
  </si>
  <si>
    <t>electricity(kW)</t>
    <phoneticPr fontId="2"/>
  </si>
  <si>
    <t>消費電力</t>
    <rPh sb="0" eb="4">
      <t>ショウヒデンリョク</t>
    </rPh>
    <phoneticPr fontId="2"/>
  </si>
  <si>
    <t>clist</t>
    <phoneticPr fontId="2"/>
  </si>
  <si>
    <t>sumup[i]</t>
    <phoneticPr fontId="2"/>
  </si>
  <si>
    <t>機器ごとのグラフ</t>
    <rPh sb="0" eb="2">
      <t>キキ</t>
    </rPh>
    <phoneticPr fontId="2"/>
  </si>
  <si>
    <t>色リスト</t>
    <rPh sb="0" eb="1">
      <t>イロ</t>
    </rPh>
    <phoneticPr fontId="2"/>
  </si>
  <si>
    <t>D6.disp.getDemandGraph()</t>
    <phoneticPr fontId="2"/>
  </si>
  <si>
    <t>data[consName][i][j]</t>
    <phoneticPr fontId="2"/>
  </si>
  <si>
    <t>title[consName]</t>
    <phoneticPr fontId="2"/>
  </si>
  <si>
    <t>タイトル</t>
    <phoneticPr fontId="2"/>
  </si>
  <si>
    <t>2015年度</t>
    <rPh sb="4" eb="6">
      <t>ネンド</t>
    </rPh>
    <phoneticPr fontId="2"/>
  </si>
  <si>
    <t>2016年度</t>
    <rPh sb="4" eb="6">
      <t>ネンド</t>
    </rPh>
    <phoneticPr fontId="2"/>
  </si>
  <si>
    <t>2017年度以降</t>
    <rPh sb="4" eb="6">
      <t>ネンド</t>
    </rPh>
    <rPh sb="6" eb="8">
      <t>イコウ</t>
    </rPh>
    <phoneticPr fontId="2"/>
  </si>
  <si>
    <t>1ヶ月あたりのおおよその灯油使用量を選んでください。</t>
    <rPh sb="2" eb="3">
      <t>ゲツ</t>
    </rPh>
    <phoneticPr fontId="2"/>
  </si>
  <si>
    <t>ホームタンクが設置されている場合はその容量を選んでください</t>
    <rPh sb="7" eb="9">
      <t>セッチ</t>
    </rPh>
    <rPh sb="14" eb="16">
      <t>バアイ</t>
    </rPh>
    <rPh sb="19" eb="21">
      <t>ヨウリョウ</t>
    </rPh>
    <rPh sb="22" eb="23">
      <t>エラ</t>
    </rPh>
    <phoneticPr fontId="2"/>
  </si>
  <si>
    <t>灯油のホームタンクに年間に入れる回数を選んでください</t>
    <rPh sb="0" eb="2">
      <t>トウユ</t>
    </rPh>
    <rPh sb="10" eb="12">
      <t>ネンカン</t>
    </rPh>
    <rPh sb="13" eb="14">
      <t>イ</t>
    </rPh>
    <rPh sb="16" eb="18">
      <t>カイスウ</t>
    </rPh>
    <rPh sb="19" eb="20">
      <t>エラ</t>
    </rPh>
    <phoneticPr fontId="2"/>
  </si>
  <si>
    <t>浴槽・ユニットバス</t>
    <rPh sb="0" eb="2">
      <t>ヨクソウ</t>
    </rPh>
    <phoneticPr fontId="2"/>
  </si>
  <si>
    <t>ユニットバスですか。また浴槽は断熱型ですか</t>
    <rPh sb="12" eb="14">
      <t>ヨクソウ</t>
    </rPh>
    <rPh sb="15" eb="17">
      <t>ダンネツ</t>
    </rPh>
    <rPh sb="17" eb="18">
      <t>ガタ</t>
    </rPh>
    <phoneticPr fontId="2"/>
  </si>
  <si>
    <t>自動保温では、頻繁に風呂のお湯を屋外の給湯器まで送り出して温めるため、配管部分の熱の無駄が大きくなります。続けて入ることで保温しなくてもすみますが、時間があいて冷めてしまう場合には自動保温をせず、後から入る直前に温め直すことで省エネになります。</t>
    <rPh sb="35" eb="37">
      <t>ハイカン</t>
    </rPh>
    <rPh sb="37" eb="39">
      <t>ブブン</t>
    </rPh>
    <phoneticPr fontId="2"/>
  </si>
  <si>
    <t>暖房時は窓やサッシから逃げる熱の割合が多く、通常のシングルガラスを複層ガラスに取り替えることで熱の逃げ方を半分程度に抑えることができます。省エネだけでなく、結露がつきにくくなるというメリットもあります。窓から吹き下ろしてくる冷たい風も和らぎ、快適性も向上します。家屋に応じた手法がありますので、工務店などに相談してください。</t>
    <rPh sb="33" eb="35">
      <t>フクソウ</t>
    </rPh>
    <phoneticPr fontId="2"/>
  </si>
  <si>
    <t>暖房時は窓やサッシから逃げる熱の割合が多く、通常のシングルガラスを複層ガラスに取り替えることで熱の逃げ方を半分程度に抑えることができます。省エネだけでなく、結露がつきにくくなるというメリットもあります。窓から吹き下ろしてくる冷たい風も和らいだり、冬の朝方の寒さが改善されたりなど、快適性も向上します。家屋に応じた手法がありますので、工務店などに相談してください。</t>
    <rPh sb="33" eb="35">
      <t>フクソウ</t>
    </rPh>
    <rPh sb="123" eb="124">
      <t>フユ</t>
    </rPh>
    <rPh sb="125" eb="127">
      <t>アサガタ</t>
    </rPh>
    <rPh sb="128" eb="129">
      <t>サム</t>
    </rPh>
    <rPh sb="131" eb="133">
      <t>カイゼン</t>
    </rPh>
    <phoneticPr fontId="2"/>
  </si>
  <si>
    <t>車の利用は多くのエネルギーを消費します。必要性の薄い用途には使わないなどの工夫が大切です。</t>
    <rPh sb="22" eb="23">
      <t>セイ</t>
    </rPh>
    <rPh sb="24" eb="25">
      <t>ウス</t>
    </rPh>
    <phoneticPr fontId="2"/>
  </si>
  <si>
    <t>mHTdoubleGlassAll</t>
    <phoneticPr fontId="2"/>
  </si>
  <si>
    <t>mHTuchimadoAll</t>
    <phoneticPr fontId="2"/>
  </si>
  <si>
    <t>mHTloweAll</t>
    <phoneticPr fontId="2"/>
  </si>
  <si>
    <t>i065</t>
    <phoneticPr fontId="2"/>
  </si>
  <si>
    <t>i066</t>
    <phoneticPr fontId="2"/>
  </si>
  <si>
    <t>練炭購入量</t>
    <rPh sb="0" eb="2">
      <t>レンタン</t>
    </rPh>
    <rPh sb="2" eb="5">
      <t>コウニュウリョウ</t>
    </rPh>
    <phoneticPr fontId="2"/>
  </si>
  <si>
    <t>1ヶ月あたりのおおよその練炭購入量を選んでください。</t>
    <rPh sb="2" eb="3">
      <t>ゲツ</t>
    </rPh>
    <rPh sb="12" eb="14">
      <t>レンタン</t>
    </rPh>
    <rPh sb="14" eb="16">
      <t>コウニュウ</t>
    </rPh>
    <phoneticPr fontId="2"/>
  </si>
  <si>
    <t>暖房用の地域熱供給はありますか</t>
    <rPh sb="0" eb="3">
      <t>ダンボウヨウ</t>
    </rPh>
    <rPh sb="4" eb="6">
      <t>チイキ</t>
    </rPh>
    <rPh sb="6" eb="7">
      <t>ネツ</t>
    </rPh>
    <rPh sb="7" eb="9">
      <t>キョウキュウ</t>
    </rPh>
    <phoneticPr fontId="2"/>
  </si>
  <si>
    <t>地域熱供給</t>
    <rPh sb="0" eb="2">
      <t>チイキ</t>
    </rPh>
    <rPh sb="2" eb="3">
      <t>ネツ</t>
    </rPh>
    <rPh sb="3" eb="5">
      <t>キョウキュウ</t>
    </rPh>
    <phoneticPr fontId="2"/>
  </si>
  <si>
    <t>使っている</t>
    <rPh sb="0" eb="1">
      <t>ツカ</t>
    </rPh>
    <phoneticPr fontId="2"/>
  </si>
  <si>
    <t>テレビの時間の半分をラジオにする</t>
    <rPh sb="4" eb="6">
      <t>ジカン</t>
    </rPh>
    <rPh sb="7" eb="9">
      <t>ハンブン</t>
    </rPh>
    <phoneticPr fontId="2"/>
  </si>
  <si>
    <t>プログラム記述コード</t>
    <phoneticPr fontId="2"/>
  </si>
  <si>
    <t>id</t>
    <phoneticPr fontId="2"/>
  </si>
  <si>
    <t>refCons</t>
    <phoneticPr fontId="2"/>
  </si>
  <si>
    <t>consTVsum</t>
    <phoneticPr fontId="2"/>
  </si>
  <si>
    <t>consTV</t>
    <phoneticPr fontId="2"/>
  </si>
  <si>
    <t>消費量クラス一覧（ソースコードで設定）</t>
    <rPh sb="0" eb="3">
      <t>ショウヒリョウ</t>
    </rPh>
    <rPh sb="6" eb="8">
      <t>イチラン</t>
    </rPh>
    <rPh sb="16" eb="18">
      <t>セッテイ</t>
    </rPh>
    <phoneticPr fontId="2"/>
  </si>
  <si>
    <t>消費量関連図</t>
    <rPh sb="0" eb="3">
      <t>ショウヒリョウ</t>
    </rPh>
    <rPh sb="3" eb="5">
      <t>カンレン</t>
    </rPh>
    <rPh sb="5" eb="6">
      <t>ズ</t>
    </rPh>
    <phoneticPr fontId="2"/>
  </si>
  <si>
    <t>LEDシーリングライト</t>
    <phoneticPr fontId="2"/>
  </si>
  <si>
    <t>電球型LED</t>
    <rPh sb="0" eb="2">
      <t>デンキュウ</t>
    </rPh>
    <rPh sb="2" eb="3">
      <t>ガタ</t>
    </rPh>
    <phoneticPr fontId="2"/>
  </si>
  <si>
    <t>暖房器具（ストーブ）</t>
    <phoneticPr fontId="2"/>
  </si>
  <si>
    <t>対策番号（自動生成）</t>
    <rPh sb="0" eb="2">
      <t>タイサク</t>
    </rPh>
    <rPh sb="2" eb="4">
      <t>バンゴウ</t>
    </rPh>
    <rPh sb="5" eb="7">
      <t>ジドウ</t>
    </rPh>
    <rPh sb="7" eb="9">
      <t>セイセイ</t>
    </rPh>
    <phoneticPr fontId="2"/>
  </si>
  <si>
    <t>入力番号（自動生成）</t>
    <rPh sb="0" eb="2">
      <t>ニュウリョク</t>
    </rPh>
    <rPh sb="2" eb="4">
      <t>バンゴウ</t>
    </rPh>
    <rPh sb="5" eb="7">
      <t>ジドウ</t>
    </rPh>
    <rPh sb="7" eb="9">
      <t>セイセイ</t>
    </rPh>
    <phoneticPr fontId="2"/>
  </si>
  <si>
    <t>できる</t>
    <phoneticPr fontId="2"/>
  </si>
  <si>
    <t>できない</t>
    <phoneticPr fontId="2"/>
  </si>
  <si>
    <t>朝</t>
    <rPh sb="0" eb="1">
      <t>アサ</t>
    </rPh>
    <phoneticPr fontId="2"/>
  </si>
  <si>
    <t>昼</t>
    <rPh sb="0" eb="1">
      <t>ヒル</t>
    </rPh>
    <phoneticPr fontId="2"/>
  </si>
  <si>
    <t>夕方</t>
    <rPh sb="0" eb="2">
      <t>ユウガタ</t>
    </rPh>
    <phoneticPr fontId="2"/>
  </si>
  <si>
    <t>夜</t>
    <rPh sb="0" eb="1">
      <t>ヨル</t>
    </rPh>
    <phoneticPr fontId="2"/>
  </si>
  <si>
    <t>advice</t>
    <phoneticPr fontId="2"/>
  </si>
  <si>
    <t>Input Style</t>
    <phoneticPr fontId="2"/>
  </si>
  <si>
    <t>title(reference)</t>
    <phoneticPr fontId="2"/>
  </si>
  <si>
    <t>unit</t>
    <phoneticPr fontId="2"/>
  </si>
  <si>
    <t>unit(reference)</t>
    <phoneticPr fontId="2"/>
  </si>
  <si>
    <t>advice(reference)</t>
    <phoneticPr fontId="2"/>
  </si>
  <si>
    <t>inputType</t>
    <phoneticPr fontId="2"/>
  </si>
  <si>
    <t>reference</t>
    <phoneticPr fontId="2"/>
  </si>
  <si>
    <t>reference</t>
    <phoneticPr fontId="2"/>
  </si>
  <si>
    <t>(auto)</t>
    <phoneticPr fontId="2"/>
  </si>
  <si>
    <t>reference(not used)</t>
    <phoneticPr fontId="2"/>
  </si>
  <si>
    <t>refernce</t>
    <phoneticPr fontId="2"/>
  </si>
  <si>
    <t>Input definition</t>
    <phoneticPr fontId="2"/>
  </si>
  <si>
    <t>Field Code</t>
    <phoneticPr fontId="2"/>
  </si>
  <si>
    <t>Field name</t>
    <phoneticPr fontId="2"/>
  </si>
  <si>
    <t>Input field name</t>
    <phoneticPr fontId="2"/>
  </si>
  <si>
    <t>reference name</t>
    <phoneticPr fontId="2"/>
  </si>
  <si>
    <t>reference input</t>
    <phoneticPr fontId="2"/>
  </si>
  <si>
    <t>Input Code</t>
    <phoneticPr fontId="2"/>
  </si>
  <si>
    <t>range 100 is field ID</t>
    <phoneticPr fontId="2"/>
  </si>
  <si>
    <t>measure Code</t>
    <phoneticPr fontId="2"/>
  </si>
  <si>
    <t>code name is "m" + fieldcode + name</t>
    <phoneticPr fontId="2"/>
  </si>
  <si>
    <t>measures definition</t>
    <phoneticPr fontId="2"/>
  </si>
  <si>
    <t>measure ID</t>
  </si>
  <si>
    <t>code</t>
  </si>
  <si>
    <t>target consumption</t>
  </si>
  <si>
    <t>short title</t>
  </si>
  <si>
    <t>easyness（5easy,1difficult,-1:not show)</t>
    <phoneticPr fontId="2"/>
  </si>
  <si>
    <t>Level(0:always,5:detail only)</t>
  </si>
  <si>
    <t>picture ID</t>
  </si>
  <si>
    <t>lifetime(year)</t>
  </si>
  <si>
    <t>price</t>
  </si>
  <si>
    <t>use loan</t>
  </si>
  <si>
    <t>compare to standard type</t>
  </si>
  <si>
    <t xml:space="preserve">subsidy </t>
    <phoneticPr fontId="2"/>
  </si>
  <si>
    <t>advice message</t>
    <phoneticPr fontId="2"/>
  </si>
  <si>
    <t>lifestylle</t>
  </si>
  <si>
    <t>season(winter,spring,summer)</t>
    <phoneticPr fontId="2"/>
  </si>
  <si>
    <t>joyfull advice</t>
    <phoneticPr fontId="2"/>
  </si>
  <si>
    <t>input code</t>
  </si>
  <si>
    <t>target consumption</t>
    <phoneticPr fontId="2"/>
  </si>
  <si>
    <t>align-right=1</t>
  </si>
  <si>
    <t>treatment</t>
  </si>
  <si>
    <t>variable type</t>
  </si>
  <si>
    <t>minimum</t>
  </si>
  <si>
    <t>maximum</t>
  </si>
  <si>
    <t>defaultValue</t>
  </si>
  <si>
    <t>display in case of -1</t>
    <phoneticPr fontId="2"/>
  </si>
  <si>
    <t>selectID</t>
  </si>
  <si>
    <t>display value</t>
  </si>
  <si>
    <t xml:space="preserve">;	</t>
  </si>
  <si>
    <t>家庭の省エネ診断</t>
  </si>
  <si>
    <t>家庭の省エネ診断（お気楽版）</t>
  </si>
  <si>
    <t>事業所簡易省エネ診断</t>
  </si>
  <si>
    <t xml:space="preserve">	</t>
  </si>
  <si>
    <t>（動作モデルのため提案数値の保証はありません。ニーズに応じた開発ができます。）</t>
  </si>
  <si>
    <t>快適生活のための簡単エコチェック</t>
  </si>
  <si>
    <t>質問</t>
  </si>
  <si>
    <t>比較</t>
  </si>
  <si>
    <t>特徴</t>
  </si>
  <si>
    <t>対策</t>
  </si>
  <si>
    <t>家の光熱費を安くしてみませんか</t>
  </si>
  <si>
    <t>　日本では「省エネ」が誤解されています。決して「がまんする」ものではなく、より生活を豊かにするものです。光熱費も安くなり、生活が快適になり、それで未来の子どもたちのためにもなります。</t>
  </si>
  <si>
    <t>診断をはじめる</t>
  </si>
  <si>
    <t>　解説　</t>
  </si>
  <si>
    <t>　おおよそあてはまる選択肢を選んでください。わからない場合には、回答しなくても構いません。</t>
  </si>
  <si>
    <t>結果をみる</t>
  </si>
  <si>
    <t>平均世帯とくらべて</t>
  </si>
  <si>
    <t>大きな原因を明らかにします</t>
  </si>
  <si>
    <t>あなたの生活の特徴</t>
  </si>
  <si>
    <t>　CO2がどこから出ているのか分析した結果です。左があなた、右は条件があなたに似た家庭の標準値を示しています。</t>
  </si>
  <si>
    <t>おすすめの対策はこちら</t>
  </si>
  <si>
    <t>一番おすすめの対策</t>
  </si>
  <si>
    <t>　あなたの家庭に合わせた、おすすめの省エネ対策です。タイトルをクリックすると、詳しく解説されます。お得の★マークは、購入費用があっても元を取れる対策です。</t>
  </si>
  <si>
    <t>　これは概算です。詳しい診断で、よりあなたにあった提案をすることもできます。</t>
  </si>
  <si>
    <t>さらに詳しい診断はこちらからできます</t>
  </si>
  <si>
    <t>家電製品の買い換えを考えているかた</t>
  </si>
  <si>
    <t>　一覧モード</t>
  </si>
  <si>
    <t>最初のページに戻る</t>
  </si>
  <si>
    <t>戻る</t>
  </si>
  <si>
    <t>診断画面</t>
  </si>
  <si>
    <t>クリア</t>
  </si>
  <si>
    <t>新規保存</t>
  </si>
  <si>
    <t>保存</t>
  </si>
  <si>
    <t>解説</t>
  </si>
  <si>
    <t>開く</t>
  </si>
  <si>
    <t>閉じる</t>
  </si>
  <si>
    <t>全機能版</t>
  </si>
  <si>
    <t>全て表示</t>
  </si>
  <si>
    <t>一覧モード</t>
  </si>
  <si>
    <t>トップ</t>
  </si>
  <si>
    <t>現状記入</t>
  </si>
  <si>
    <t>対策検討</t>
  </si>
  <si>
    <t>評価分野設定</t>
  </si>
  <si>
    <t>デマンド</t>
  </si>
  <si>
    <t>CO2排出量</t>
  </si>
  <si>
    <t>一次エネルギー量</t>
  </si>
  <si>
    <t>光熱費</t>
  </si>
  <si>
    <t>ようこそ新省エネ診断ソフト(D6)へ。いまのエネルギーの使い方を入力することで、有効な省エネ対策を計算して提案できます。</t>
  </si>
  <si>
    <t>わかる範囲で、今のエネルギーの使い方を選んでください。おおよそでも構いませんし、わからない質問は飛ばしてください。</t>
  </si>
  <si>
    <t>入力に応じた分析結果が随時表示されます。</t>
  </si>
  <si>
    <t>CO2排出量を用途別に分析した推計結果です。左があなたの現状です。右が比較として、同様の家庭（事業者）を示しています。中央は、対策を選択したときの削減成果が示されます。</t>
  </si>
  <si>
    <t>月別の光熱費をグラフにしています。</t>
  </si>
  <si>
    <t>有効な省エネ対策が随時表示されます。タイトルをクリックすると、詳しく解説されます。お得の★は、購入費用があっても元を取れる対策です。右の列をクリックして選択すると、対策をした場合の成果が、中央のグラフに反映されます。</t>
  </si>
  <si>
    <t>ブラウザに入力情報を保存しておくことができます。</t>
  </si>
  <si>
    <t>この画面は20項目程度の限られた質問だけですが、詳しく診断することもできます。ではさっそく[Done]を押して診断をはじめてください。</t>
  </si>
  <si>
    <t>ja</t>
  </si>
  <si>
    <t>全体（簡易）</t>
  </si>
  <si>
    <t>入力データを全て削除します。よろしいですか。</t>
  </si>
  <si>
    <t>効果的な対策</t>
  </si>
  <si>
    <t>ブラウザに保存しました。</t>
  </si>
  <si>
    <t>保存値は以下のとおりです。</t>
  </si>
  <si>
    <t>　組み合わせると</t>
  </si>
  <si>
    <t>%、年間</t>
  </si>
  <si>
    <t>円の光熱費と、</t>
  </si>
  <si>
    <t>kgのCO2が削減できます。すでに取り組んでいる場合、これだけの成果があがるエコ生活ができていることを意味しています。</t>
  </si>
  <si>
    <t>追加</t>
  </si>
  <si>
    <t>あなた</t>
  </si>
  <si>
    <t>世帯</t>
  </si>
  <si>
    <t>御社</t>
  </si>
  <si>
    <t>事業所</t>
  </si>
  <si>
    <t>家庭全体</t>
  </si>
  <si>
    <t>事業所全体</t>
  </si>
  <si>
    <t>同じ規模の</t>
  </si>
  <si>
    <t>現状</t>
  </si>
  <si>
    <t>対策後</t>
  </si>
  <si>
    <t>平均</t>
  </si>
  <si>
    <t>CO2削減効果</t>
  </si>
  <si>
    <t>光熱費削減</t>
  </si>
  <si>
    <t>初期投資額</t>
  </si>
  <si>
    <t>年間負担額</t>
  </si>
  <si>
    <t>一次エネルギー消費量</t>
  </si>
  <si>
    <t>取り組みが効果的です。</t>
  </si>
  <si>
    <t>年間</t>
  </si>
  <si>
    <t>kgのCO2を減らすことができます。</t>
  </si>
  <si>
    <t>これは</t>
  </si>
  <si>
    <t>の</t>
  </si>
  <si>
    <t>%を減らすことに相当します。</t>
  </si>
  <si>
    <t>CO2を排出しない生活が達成できます。</t>
  </si>
  <si>
    <t xml:space="preserve"> ※詳細の記入がないため概算です。</t>
  </si>
  <si>
    <t>年間約</t>
  </si>
  <si>
    <t>円お得な取り組みです。</t>
  </si>
  <si>
    <t>光熱費等の変化はありません。</t>
  </si>
  <si>
    <t>新たに購入するために、約</t>
  </si>
  <si>
    <t>円（参考価格）かかり、</t>
  </si>
  <si>
    <t>年の寿命で割ると、年間約</t>
  </si>
  <si>
    <t>円の負担になります。</t>
  </si>
  <si>
    <t>一方、光熱費が毎年約</t>
  </si>
  <si>
    <t>円お得となります。</t>
  </si>
  <si>
    <t>1ヶ月以内に元をとれます。</t>
  </si>
  <si>
    <t>約</t>
  </si>
  <si>
    <t>ヶ月で元をとれます。</t>
  </si>
  <si>
    <t>年で元をとれます。</t>
  </si>
  <si>
    <t>なお、製品の寿命までに、光熱費削減額で元をとることはできません。</t>
  </si>
  <si>
    <t>光熱費は年間約</t>
  </si>
  <si>
    <t>円安くなります。</t>
  </si>
  <si>
    <t>中順位</t>
  </si>
  <si>
    <t>位</t>
  </si>
  <si>
    <t>倍です。</t>
  </si>
  <si>
    <t>平均よりもだいぶ少ないです。とてもすてきな暮らしです。</t>
  </si>
  <si>
    <t>平均よりも少なめです。すてきな暮らしです。</t>
  </si>
  <si>
    <t>平均と同じ程度です。</t>
  </si>
  <si>
    <t>平均よりもやや多めです。改善により光熱費が下がる余地は大きそうです。</t>
  </si>
  <si>
    <t>平均よりも多めです。改善により光熱費が下がる余地は大きそうです。</t>
  </si>
  <si>
    <t>が100</t>
  </si>
  <si>
    <t>あったとすると、少ないほうから</t>
  </si>
  <si>
    <t>番目です。&lt;br&gt;</t>
  </si>
  <si>
    <t xml:space="preserve">//itemize-----------	</t>
  </si>
  <si>
    <t>内訳</t>
  </si>
  <si>
    <t>分野</t>
  </si>
  <si>
    <t>割合(%)</t>
  </si>
  <si>
    <t>地域熱</t>
  </si>
  <si>
    <t>ガソリン</t>
  </si>
  <si>
    <t>お得</t>
  </si>
  <si>
    <t>選択</t>
  </si>
  <si>
    <t>の割合が大きく、この3分野で</t>
  </si>
  <si>
    <t>%を占めます。こうした大きい分野の対策が効果的です。</t>
  </si>
  <si>
    <t xml:space="preserve">//monthly-----------	</t>
  </si>
  <si>
    <t>月ごとの光熱費推計</t>
  </si>
  <si>
    <t>月</t>
  </si>
  <si>
    <t>エネルギー</t>
  </si>
  <si>
    <t>円の負担ですみます。</t>
  </si>
  <si>
    <t xml:space="preserve">	円安くなるため、トータルでは年間約</t>
  </si>
  <si>
    <t xml:space="preserve"> </t>
    <phoneticPr fontId="2"/>
  </si>
  <si>
    <t>language set</t>
    <phoneticPr fontId="2"/>
  </si>
  <si>
    <t>refernce</t>
    <phoneticPr fontId="2"/>
  </si>
  <si>
    <t>measure titile(if you want not to show start with # )</t>
    <phoneticPr fontId="2"/>
  </si>
  <si>
    <t>question titlee(if you want not to show start with # )</t>
    <phoneticPr fontId="2"/>
  </si>
  <si>
    <t xml:space="preserve"> </t>
    <phoneticPr fontId="2"/>
  </si>
  <si>
    <t xml:space="preserve"> </t>
    <phoneticPr fontId="2"/>
  </si>
  <si>
    <t>練炭</t>
    <rPh sb="0" eb="2">
      <t>レンタン</t>
    </rPh>
    <phoneticPr fontId="2"/>
  </si>
  <si>
    <t>Fill cells of this color</t>
    <phoneticPr fontId="2"/>
  </si>
  <si>
    <t>Fill cells of this color and set character color to red in usual case as refrence ( more than 5% of people )</t>
    <phoneticPr fontId="2"/>
  </si>
  <si>
    <t>ある</t>
    <phoneticPr fontId="2"/>
  </si>
  <si>
    <t>ない</t>
    <phoneticPr fontId="2"/>
  </si>
  <si>
    <t>ある</t>
    <phoneticPr fontId="2"/>
  </si>
  <si>
    <t>使わない</t>
    <rPh sb="0" eb="1">
      <t>ツカ</t>
    </rPh>
    <phoneticPr fontId="2"/>
  </si>
  <si>
    <t xml:space="preserve"> 不要な荷物を積まない</t>
    <rPh sb="7" eb="8">
      <t>ツ</t>
    </rPh>
    <phoneticPr fontId="2"/>
  </si>
  <si>
    <t>暖機運転せずに走行する</t>
    <rPh sb="7" eb="9">
      <t>ソウコウ</t>
    </rPh>
    <phoneticPr fontId="2"/>
  </si>
  <si>
    <t>タイヤの空気圧のチェック</t>
    <phoneticPr fontId="2"/>
  </si>
  <si>
    <t>set in D6/senariofix.js</t>
    <phoneticPr fontId="2"/>
  </si>
  <si>
    <t>language set</t>
    <phoneticPr fontId="2"/>
  </si>
  <si>
    <t>refernce</t>
    <phoneticPr fontId="2"/>
  </si>
  <si>
    <t xml:space="preserve">D6.consAC.title = </t>
  </si>
  <si>
    <t>room air conditioning</t>
  </si>
  <si>
    <t xml:space="preserve">D6.consAC.countCall = </t>
  </si>
  <si>
    <t>room</t>
  </si>
  <si>
    <t xml:space="preserve">D6.consACcool.title = </t>
  </si>
  <si>
    <t xml:space="preserve">D6.consACcool.addable = </t>
  </si>
  <si>
    <t xml:space="preserve">D6.consACcool.countCall = </t>
  </si>
  <si>
    <t xml:space="preserve">D6.consACcool.inputGuide = </t>
  </si>
  <si>
    <t>how to use air conditioning for each room</t>
  </si>
  <si>
    <t xml:space="preserve">D6.consACheat.title = </t>
  </si>
  <si>
    <t>room heating</t>
  </si>
  <si>
    <t xml:space="preserve">D6.consACheat.addable = </t>
  </si>
  <si>
    <t xml:space="preserve">D6.consACheat.countCall = </t>
  </si>
  <si>
    <t xml:space="preserve">D6.consACheat.inputGuide = </t>
  </si>
  <si>
    <t>how to use each room heating</t>
  </si>
  <si>
    <t xml:space="preserve">D6.consCKcook.title = </t>
  </si>
  <si>
    <t>Cooking</t>
  </si>
  <si>
    <t xml:space="preserve">D6.consCKcook.inputGuide = </t>
  </si>
  <si>
    <t>How to use cooking to focus on the stove</t>
  </si>
  <si>
    <t xml:space="preserve">D6.consCKpot.title = </t>
  </si>
  <si>
    <t>adiabatic</t>
  </si>
  <si>
    <t xml:space="preserve">D6.consCKpot.inputGuide = </t>
  </si>
  <si>
    <t>How to use insulation</t>
  </si>
  <si>
    <t xml:space="preserve">D6.consCKrice.title = </t>
  </si>
  <si>
    <t xml:space="preserve">D6.consCKrice.inputGuide = </t>
  </si>
  <si>
    <t xml:space="preserve">D6.consCKsum.title = </t>
  </si>
  <si>
    <t xml:space="preserve">D6.consCKsum.inputGuide = </t>
  </si>
  <si>
    <t>How to use cooking related</t>
  </si>
  <si>
    <t xml:space="preserve">D6.consCOsum.title = </t>
  </si>
  <si>
    <t>cool</t>
  </si>
  <si>
    <t xml:space="preserve">D6.consCOsum.inputGuide = </t>
  </si>
  <si>
    <t>how to use air conditioning in the whole house</t>
  </si>
  <si>
    <t xml:space="preserve">D6.consCR.title = </t>
  </si>
  <si>
    <t>vehicle</t>
  </si>
  <si>
    <t xml:space="preserve">D6.consCR.addable = </t>
  </si>
  <si>
    <t xml:space="preserve">D6.consCR.countCall = </t>
  </si>
  <si>
    <t xml:space="preserve">D6.consCR.inputGuide = </t>
  </si>
  <si>
    <t>on the performance and use of each car will be held</t>
  </si>
  <si>
    <t xml:space="preserve">D6.consCRsum.title = </t>
  </si>
  <si>
    <t xml:space="preserve">D6.consCRsum.inputGuide = </t>
  </si>
  <si>
    <t>How to use cars, bicycles</t>
  </si>
  <si>
    <t xml:space="preserve">D6.consCRtrip.title = </t>
  </si>
  <si>
    <t>movement</t>
  </si>
  <si>
    <t xml:space="preserve">D6.consCRtrip.countCall = </t>
  </si>
  <si>
    <t xml:space="preserve">D6.consCRtrip.addable = </t>
  </si>
  <si>
    <t>destination</t>
  </si>
  <si>
    <t xml:space="preserve">D6.consCRtrip.inputGuide = </t>
  </si>
  <si>
    <t>how to use cars and other destinations</t>
  </si>
  <si>
    <t xml:space="preserve">D6.consDRsum.title = </t>
  </si>
  <si>
    <t>laundry washing</t>
  </si>
  <si>
    <t xml:space="preserve">D6.consDRsum.inputGuide = </t>
  </si>
  <si>
    <t>Clean the vacuum cleaner, how to use the washing machine and clothes dryer</t>
  </si>
  <si>
    <t xml:space="preserve">D6.consEnergy.title = </t>
  </si>
  <si>
    <t>General Energy Set</t>
  </si>
  <si>
    <t xml:space="preserve">D6.consEnergy.inputGuide = </t>
  </si>
  <si>
    <t>the use of the whole house and the energy, monthly electricity bills</t>
  </si>
  <si>
    <t xml:space="preserve">D6.consHTcold.title = </t>
  </si>
  <si>
    <t>In the cold climate</t>
  </si>
  <si>
    <t xml:space="preserve">D6.consHTcold.inputGuide = </t>
  </si>
  <si>
    <t>How to use heating in cold weather</t>
  </si>
  <si>
    <t xml:space="preserve">D6.consHTsum.title = </t>
  </si>
  <si>
    <t>heating</t>
  </si>
  <si>
    <t xml:space="preserve">D6.consHTsum.inputGuide = </t>
  </si>
  <si>
    <t>how to use the whole house heating</t>
  </si>
  <si>
    <t xml:space="preserve">D6.consHWdishwash.title = </t>
  </si>
  <si>
    <t>Wash</t>
  </si>
  <si>
    <t xml:space="preserve">D6.consHWdishwash.inputGuide = </t>
  </si>
  <si>
    <t>How to use the dishwasher</t>
  </si>
  <si>
    <t xml:space="preserve">D6.consHWdresser.title = </t>
  </si>
  <si>
    <t>wash</t>
  </si>
  <si>
    <t xml:space="preserve">D6.consHWdresser.inputGuide = </t>
  </si>
  <si>
    <t>How to wash hot water in the basin</t>
  </si>
  <si>
    <t xml:space="preserve">D6.consHWshower.title = </t>
  </si>
  <si>
    <t>shower</t>
  </si>
  <si>
    <t xml:space="preserve">D6.consHWshower.inputGuide = </t>
  </si>
  <si>
    <t>how to use shower</t>
  </si>
  <si>
    <t xml:space="preserve">D6.consHWsum.title = </t>
  </si>
  <si>
    <t>hot water supply</t>
  </si>
  <si>
    <t xml:space="preserve">D6.consHWsum.inputGuide = </t>
  </si>
  <si>
    <t>how to use hot water supply in general</t>
  </si>
  <si>
    <t xml:space="preserve">D6.consHWtoilet.title = </t>
  </si>
  <si>
    <t>toilet</t>
  </si>
  <si>
    <t xml:space="preserve">D6.consHWtoilet.inputGuide = </t>
  </si>
  <si>
    <t>How to use toilet water and heat insulation</t>
  </si>
  <si>
    <t xml:space="preserve">D6.consHWtub.title = </t>
  </si>
  <si>
    <t>Bath</t>
  </si>
  <si>
    <t xml:space="preserve">D6.consHWtub.inputGuide = </t>
  </si>
  <si>
    <t>how to use hot tub</t>
  </si>
  <si>
    <t xml:space="preserve">D6.consLI.title = </t>
  </si>
  <si>
    <t>light</t>
  </si>
  <si>
    <t xml:space="preserve">D6.consLI.addable = </t>
  </si>
  <si>
    <t>room lighting</t>
  </si>
  <si>
    <t xml:space="preserve">D6.consLI.countCall = </t>
  </si>
  <si>
    <t xml:space="preserve">D6.consLI.inputGuide = </t>
  </si>
  <si>
    <t>how to use a single room lighting</t>
  </si>
  <si>
    <t xml:space="preserve">D6.consLIsum.title = </t>
  </si>
  <si>
    <t xml:space="preserve">D6.consLIsum.inputGuide = </t>
  </si>
  <si>
    <t>how to use the whole house lighting</t>
  </si>
  <si>
    <t xml:space="preserve">D6.consRF.title = </t>
  </si>
  <si>
    <t>refrigerator</t>
  </si>
  <si>
    <t xml:space="preserve">D6.consRF.addable = </t>
  </si>
  <si>
    <t xml:space="preserve">D6.consRF.countCall = </t>
  </si>
  <si>
    <t xml:space="preserve">D6.consRF.inputGuide = </t>
  </si>
  <si>
    <t>How to use personal refrigerator</t>
  </si>
  <si>
    <t xml:space="preserve">D6.consRFsum.title = </t>
  </si>
  <si>
    <t xml:space="preserve">D6.consRFsum.inputGuide = </t>
  </si>
  <si>
    <t>use the refrigerator in the whole house</t>
  </si>
  <si>
    <t xml:space="preserve">D6.consSeason.inputGuide = </t>
  </si>
  <si>
    <t>For monthly water and electricity charges per season. Please fill in the approximate value.</t>
  </si>
  <si>
    <t xml:space="preserve">D6.consTotal.title = </t>
  </si>
  <si>
    <t>whole</t>
  </si>
  <si>
    <t xml:space="preserve">D6.consTotal.inputGuide = </t>
  </si>
  <si>
    <t>Basic information about the area and house</t>
  </si>
  <si>
    <t xml:space="preserve">D6.consTV.title = </t>
  </si>
  <si>
    <t xml:space="preserve">D6.consTV.addable = </t>
  </si>
  <si>
    <t xml:space="preserve">D6.consTV.countCall = </t>
  </si>
  <si>
    <t xml:space="preserve">D6.consTV.inputGuide = </t>
  </si>
  <si>
    <t>How to use personalized TV</t>
  </si>
  <si>
    <t xml:space="preserve">D6.consTVsum.title = </t>
  </si>
  <si>
    <t xml:space="preserve">D6.consTVsum.inputGuide = </t>
  </si>
  <si>
    <t>how to use the whole house of TV</t>
  </si>
  <si>
    <t>$lang['home_title']=</t>
  </si>
  <si>
    <t>$lang['home_joy_title']=</t>
  </si>
  <si>
    <t>$lang['office_title']=</t>
  </si>
  <si>
    <t>$lang['home_easy_title']=</t>
  </si>
  <si>
    <t>$lang['home_easy_step1']=</t>
  </si>
  <si>
    <t>$lang['home_easy_step2']=</t>
  </si>
  <si>
    <t>$lang['home_easy_step3']=</t>
  </si>
  <si>
    <t>$lang['home_easy_step4']=</t>
  </si>
  <si>
    <t>$lang['home_easy_toptitle']=</t>
  </si>
  <si>
    <t>$lang['home_easy_top1']=</t>
  </si>
  <si>
    <t>$lang['home_easy_top2']=</t>
  </si>
  <si>
    <t>$lang['home_easy_top3sm']=</t>
  </si>
  <si>
    <t>$lang['home_easy_top_button_start']=</t>
  </si>
  <si>
    <t>$lang['home_easy_top_button_about']=</t>
  </si>
  <si>
    <t>$lang['home_easy_p5title']=</t>
  </si>
  <si>
    <t>$lang['home_easy_p5_1']=</t>
  </si>
  <si>
    <t>$lang['home_easy_p5_button_next']=</t>
  </si>
  <si>
    <t>$lang['home_easy_p2title']=</t>
  </si>
  <si>
    <t>$lang['home_easy_p2_button_next']=</t>
  </si>
  <si>
    <t>$lang['home_easy_p3title']=</t>
  </si>
  <si>
    <t>$lang['home_easy_p3_1']=</t>
  </si>
  <si>
    <t>$lang['home_easy_p3_button_next']=</t>
  </si>
  <si>
    <t>$lang['home_easy_p4_button_next']=</t>
  </si>
  <si>
    <t>$lang['home_easy_p4_2']=</t>
  </si>
  <si>
    <t>$lang['home_easy_p4_button_next2']=</t>
  </si>
  <si>
    <t>$lang['home_easy_p4_button_next3']=</t>
  </si>
  <si>
    <t>$lang['button_back_toppage']=</t>
  </si>
  <si>
    <t>$lang['button_back']=</t>
  </si>
  <si>
    <t>$lang['button_diagnosis']=</t>
  </si>
  <si>
    <t>$lang['button_clear']=</t>
  </si>
  <si>
    <t>$lang['button_savenew']=</t>
  </si>
  <si>
    <t>$lang['button_save']=</t>
  </si>
  <si>
    <t>$lang['button_about']=</t>
  </si>
  <si>
    <t>$lang['button_open']=</t>
  </si>
  <si>
    <t>$lang['button_close']=</t>
  </si>
  <si>
    <t>$lang['button_fullversion']=</t>
  </si>
  <si>
    <t>$lang['button_showall']=</t>
  </si>
  <si>
    <t>$lang['clear_confirm']=</t>
  </si>
  <si>
    <t>$lang['button_top']=</t>
  </si>
  <si>
    <t>$lang['button_input']=</t>
  </si>
  <si>
    <t>$lang['button_measures']=</t>
  </si>
  <si>
    <t>$lang['button_selectcategory']=</t>
  </si>
  <si>
    <t>$lang['button_demand']=</t>
  </si>
  <si>
    <t>$lang['button_co2emission']=</t>
  </si>
  <si>
    <t>$lang['button_firstenergy']=</t>
  </si>
  <si>
    <t>$lang['button_energyfee']=</t>
  </si>
  <si>
    <t>$lang['intro1']=</t>
  </si>
  <si>
    <t>$lang['intro2']=</t>
  </si>
  <si>
    <t>$lang['intro3']=</t>
  </si>
  <si>
    <t>$lang['intro4']=</t>
  </si>
  <si>
    <t>$lang['intro5']=</t>
  </si>
  <si>
    <t>$lang['intro6']=</t>
  </si>
  <si>
    <t>$lang['intro7']=</t>
  </si>
  <si>
    <t>$lang['intro8']=</t>
  </si>
  <si>
    <t>;</t>
    <phoneticPr fontId="2"/>
  </si>
  <si>
    <t xml:space="preserve">//--createpage-----------------	</t>
  </si>
  <si>
    <t>日射カット</t>
    <rPh sb="0" eb="2">
      <t>ニッシャ</t>
    </rPh>
    <phoneticPr fontId="2"/>
  </si>
  <si>
    <t>エネファーム</t>
    <phoneticPr fontId="2"/>
  </si>
  <si>
    <t>シングルレバー水栓</t>
    <rPh sb="7" eb="9">
      <t>スイセン</t>
    </rPh>
    <phoneticPr fontId="2"/>
  </si>
  <si>
    <t>こたつ</t>
    <phoneticPr fontId="2"/>
  </si>
  <si>
    <t>換気</t>
    <rPh sb="0" eb="2">
      <t>カンキ</t>
    </rPh>
    <phoneticPr fontId="2"/>
  </si>
  <si>
    <t>mCRwalk</t>
    <phoneticPr fontId="2"/>
  </si>
  <si>
    <t>program code in senarioset.js</t>
    <phoneticPr fontId="2"/>
  </si>
  <si>
    <t>$defMeasures = [];</t>
    <phoneticPr fontId="2"/>
  </si>
  <si>
    <t>　あなたの家庭でのエネルギー機器や、その使い方に応じて、有効な省エネ対策を提案します。家庭でのエネルギーの使い方について20問程度の質問があります。答えられる質問だけで結構ですので、回答いただくと、あなたの家庭にあった対策を提案することができます。</t>
  </si>
  <si>
    <t>　入力された情報については、この端末を利用するあなただけが閲覧でき、サーバーには蓄積されません。</t>
  </si>
  <si>
    <t>診断をはじめる</t>
    <rPh sb="0" eb="2">
      <t>シンダン</t>
    </rPh>
    <phoneticPr fontId="2"/>
  </si>
  <si>
    <t>この診断について</t>
  </si>
  <si>
    <t>結果をみる</t>
    <rPh sb="0" eb="2">
      <t>ケッカ</t>
    </rPh>
    <phoneticPr fontId="2"/>
  </si>
  <si>
    <t>回答しなおす</t>
  </si>
  <si>
    <t>平均比較</t>
    <rPh sb="0" eb="2">
      <t>ヘイキン</t>
    </rPh>
    <rPh sb="2" eb="4">
      <t>ヒカク</t>
    </rPh>
    <phoneticPr fontId="2"/>
  </si>
  <si>
    <t>月変化</t>
    <rPh sb="0" eb="3">
      <t>ツキヘンカ</t>
    </rPh>
    <phoneticPr fontId="2"/>
  </si>
  <si>
    <t>有効な対策</t>
    <rPh sb="0" eb="2">
      <t>ユウコウ</t>
    </rPh>
    <rPh sb="3" eb="5">
      <t>タイサク</t>
    </rPh>
    <phoneticPr fontId="2"/>
  </si>
  <si>
    <t>　平均との比較をグラフにしました。「有効な対策」を実行した場合の効果が中央のグラフに表示されます。</t>
  </si>
  <si>
    <t xml:space="preserve"> </t>
    <phoneticPr fontId="2"/>
  </si>
  <si>
    <t>　有効な対策の一覧です。「選択」にチェックをすると、効果がグラフで表示されます。</t>
    <phoneticPr fontId="2"/>
  </si>
  <si>
    <t>前へ</t>
    <rPh sb="0" eb="1">
      <t>マエ</t>
    </rPh>
    <phoneticPr fontId="2"/>
  </si>
  <si>
    <t>次へ</t>
    <rPh sb="0" eb="1">
      <t>ツギ</t>
    </rPh>
    <phoneticPr fontId="2"/>
  </si>
  <si>
    <t>$lang['button_queslist']=</t>
    <phoneticPr fontId="2"/>
  </si>
  <si>
    <t>質問一覧</t>
    <rPh sb="0" eb="2">
      <t>シツモン</t>
    </rPh>
    <rPh sb="2" eb="4">
      <t>イチラン</t>
    </rPh>
    <phoneticPr fontId="2"/>
  </si>
  <si>
    <t>$lang['button_calcresult']=</t>
    <phoneticPr fontId="2"/>
  </si>
  <si>
    <t>計算結果</t>
    <rPh sb="0" eb="2">
      <t>ケイサン</t>
    </rPh>
    <rPh sb="2" eb="4">
      <t>ケッカ</t>
    </rPh>
    <phoneticPr fontId="2"/>
  </si>
  <si>
    <t>　分野を指定して詳しく回答しなおすことができます。「追加」で部屋や機器を追加できます。</t>
    <phoneticPr fontId="2"/>
  </si>
  <si>
    <t>　有効な対策の一覧です。「選択」にチェックをすると、効果がグラフで表示されます。</t>
  </si>
  <si>
    <t>　分野を指定して詳しく回答しなおすことができます。「追加」で部屋や機器を追加できます。</t>
  </si>
  <si>
    <t>$lang['button_menu']=</t>
    <phoneticPr fontId="2"/>
  </si>
  <si>
    <t>メニュー</t>
    <phoneticPr fontId="2"/>
  </si>
  <si>
    <t xml:space="preserve"> </t>
    <phoneticPr fontId="2"/>
  </si>
  <si>
    <t xml:space="preserve"> "（" + numques +"問中" + nowques + "問目）"</t>
    <phoneticPr fontId="2"/>
  </si>
  <si>
    <t>$lang['button_prev']=</t>
    <phoneticPr fontId="2"/>
  </si>
  <si>
    <t>$lang['button_next']=</t>
    <phoneticPr fontId="2"/>
  </si>
  <si>
    <t>この質問にお答えください</t>
    <phoneticPr fontId="2"/>
  </si>
  <si>
    <t>$lang['home_easy_p4title_pre']=</t>
    <phoneticPr fontId="2"/>
  </si>
  <si>
    <t>$lang['home_easy_p4title_after']=</t>
    <phoneticPr fontId="2"/>
  </si>
  <si>
    <t>つのおすすめ対策</t>
    <phoneticPr fontId="2"/>
  </si>
  <si>
    <t>;</t>
    <phoneticPr fontId="2"/>
  </si>
  <si>
    <t>　</t>
    <phoneticPr fontId="2"/>
  </si>
  <si>
    <t>save data (no need to cange exept price unit)</t>
    <phoneticPr fontId="2"/>
  </si>
  <si>
    <t>index</t>
    <phoneticPr fontId="2"/>
  </si>
  <si>
    <t>Level1)large equal than</t>
    <phoneticPr fontId="2"/>
  </si>
  <si>
    <t>Level2)large equal than</t>
    <phoneticPr fontId="2"/>
  </si>
  <si>
    <t>Level3)large equal than</t>
    <phoneticPr fontId="2"/>
  </si>
  <si>
    <t>(2)Good Investment Index</t>
    <phoneticPr fontId="2"/>
  </si>
  <si>
    <t>(3)Eco Action and Atitude Index</t>
    <phoneticPr fontId="2"/>
  </si>
  <si>
    <t>3 direction Eco Index</t>
    <phoneticPr fontId="2"/>
  </si>
  <si>
    <t>index of no answer</t>
    <phoneticPr fontId="2"/>
  </si>
  <si>
    <t>weight</t>
    <phoneticPr fontId="2"/>
  </si>
  <si>
    <t>weight</t>
    <phoneticPr fontId="2"/>
  </si>
  <si>
    <t>(1)Sustainability Index</t>
    <phoneticPr fontId="2"/>
  </si>
  <si>
    <t>エアコンの性能</t>
    <rPh sb="5" eb="7">
      <t>セイノウ</t>
    </rPh>
    <phoneticPr fontId="2"/>
  </si>
  <si>
    <t>i221</t>
    <phoneticPr fontId="2"/>
  </si>
  <si>
    <t>わからない</t>
    <phoneticPr fontId="2"/>
  </si>
  <si>
    <t>エアコンの省エネ性能はよいですか</t>
    <phoneticPr fontId="2"/>
  </si>
  <si>
    <t>とてもよい</t>
  </si>
  <si>
    <t>とてもよい</t>
    <phoneticPr fontId="2"/>
  </si>
  <si>
    <t>ふつう</t>
    <phoneticPr fontId="2"/>
  </si>
  <si>
    <t>あまりよくない</t>
  </si>
  <si>
    <t>あまりよくない</t>
    <phoneticPr fontId="2"/>
  </si>
  <si>
    <t>温水器の性能</t>
    <rPh sb="0" eb="3">
      <t>オンスイキ</t>
    </rPh>
    <rPh sb="4" eb="6">
      <t>セイノウ</t>
    </rPh>
    <phoneticPr fontId="2"/>
  </si>
  <si>
    <t>温水器の省エネ性能は良いですか。（1級ですか）</t>
    <rPh sb="0" eb="3">
      <t>オンスイキ</t>
    </rPh>
    <rPh sb="4" eb="5">
      <t>ショウ</t>
    </rPh>
    <rPh sb="7" eb="9">
      <t>セイノウ</t>
    </rPh>
    <rPh sb="10" eb="11">
      <t>ヨ</t>
    </rPh>
    <rPh sb="18" eb="19">
      <t>キュウ</t>
    </rPh>
    <phoneticPr fontId="2"/>
  </si>
  <si>
    <t>エアコンの省エネ性能は良いですか（1級ですか）</t>
    <rPh sb="5" eb="6">
      <t>ショウ</t>
    </rPh>
    <rPh sb="8" eb="10">
      <t>セイノウ</t>
    </rPh>
    <rPh sb="11" eb="12">
      <t>ヨ</t>
    </rPh>
    <phoneticPr fontId="2"/>
  </si>
  <si>
    <t>i121</t>
    <phoneticPr fontId="2"/>
  </si>
  <si>
    <t>テレビの性能</t>
    <rPh sb="4" eb="6">
      <t>セイノウ</t>
    </rPh>
    <phoneticPr fontId="2"/>
  </si>
  <si>
    <t>テレビの省エネ性能は良いですか。（1級ですか）</t>
    <rPh sb="4" eb="5">
      <t>ショウ</t>
    </rPh>
    <rPh sb="7" eb="9">
      <t>セイノウ</t>
    </rPh>
    <rPh sb="10" eb="11">
      <t>ヨ</t>
    </rPh>
    <rPh sb="18" eb="19">
      <t>キュウ</t>
    </rPh>
    <phoneticPr fontId="2"/>
  </si>
  <si>
    <t>テレビの省エネ性能はよいですか</t>
    <phoneticPr fontId="2"/>
  </si>
  <si>
    <t>温水器の省エネ性能はよいですか</t>
    <rPh sb="0" eb="3">
      <t>オンスイキ</t>
    </rPh>
    <phoneticPr fontId="2"/>
  </si>
  <si>
    <t>i621</t>
    <phoneticPr fontId="2"/>
  </si>
  <si>
    <t>consTVsum</t>
    <phoneticPr fontId="2"/>
  </si>
  <si>
    <t>洗濯機の性能</t>
    <rPh sb="0" eb="3">
      <t>センタクキ</t>
    </rPh>
    <rPh sb="4" eb="6">
      <t>セイノウ</t>
    </rPh>
    <phoneticPr fontId="2"/>
  </si>
  <si>
    <t>洗濯機の省エネ性能は良いですか。（1級ですか）</t>
    <rPh sb="0" eb="3">
      <t>センタクキ</t>
    </rPh>
    <rPh sb="4" eb="5">
      <t>ショウ</t>
    </rPh>
    <rPh sb="7" eb="9">
      <t>セイノウ</t>
    </rPh>
    <rPh sb="10" eb="11">
      <t>ヨ</t>
    </rPh>
    <rPh sb="18" eb="19">
      <t>キュウ</t>
    </rPh>
    <phoneticPr fontId="2"/>
  </si>
  <si>
    <t>洗濯機の省エネ性能はよいですか</t>
    <rPh sb="0" eb="3">
      <t>センタクキ</t>
    </rPh>
    <phoneticPr fontId="2"/>
  </si>
  <si>
    <t>i421</t>
    <phoneticPr fontId="2"/>
  </si>
  <si>
    <t>冷蔵庫の性能</t>
    <rPh sb="0" eb="3">
      <t>レイゾウコ</t>
    </rPh>
    <rPh sb="4" eb="6">
      <t>セイノウ</t>
    </rPh>
    <phoneticPr fontId="2"/>
  </si>
  <si>
    <t>冷蔵庫の性能</t>
    <rPh sb="4" eb="6">
      <t>セイノウ</t>
    </rPh>
    <phoneticPr fontId="2"/>
  </si>
  <si>
    <t>冷蔵庫の省エネ性能は良いですか。（1級ですか）</t>
    <rPh sb="4" eb="5">
      <t>ショウ</t>
    </rPh>
    <rPh sb="7" eb="9">
      <t>セイノウ</t>
    </rPh>
    <rPh sb="10" eb="11">
      <t>ヨ</t>
    </rPh>
    <rPh sb="18" eb="19">
      <t>キュウ</t>
    </rPh>
    <phoneticPr fontId="2"/>
  </si>
  <si>
    <t>冷蔵庫の省エネ性能はよいですか</t>
    <phoneticPr fontId="2"/>
  </si>
  <si>
    <t>i721</t>
    <phoneticPr fontId="2"/>
  </si>
  <si>
    <t>consRFsum</t>
    <phoneticPr fontId="2"/>
  </si>
  <si>
    <t>Home Energy Diagnosis system language definition sheets</t>
    <phoneticPr fontId="2"/>
  </si>
  <si>
    <t xml:space="preserve">use this sheets to magage parameters and translation </t>
    <phoneticPr fontId="2"/>
  </si>
  <si>
    <t>sheet name</t>
    <phoneticPr fontId="2"/>
  </si>
  <si>
    <t>target</t>
    <phoneticPr fontId="2"/>
  </si>
  <si>
    <t>Field</t>
    <phoneticPr fontId="2"/>
  </si>
  <si>
    <t>Items</t>
    <phoneticPr fontId="2"/>
  </si>
  <si>
    <t>reference</t>
    <phoneticPr fontId="2"/>
  </si>
  <si>
    <t>please translate right color cell to left one.</t>
    <phoneticPr fontId="2"/>
  </si>
  <si>
    <t>fill this sheet and copy "source code" cells to program code.</t>
    <phoneticPr fontId="2"/>
  </si>
  <si>
    <t>source code to paste</t>
    <phoneticPr fontId="2"/>
  </si>
  <si>
    <t>not use</t>
    <phoneticPr fontId="2"/>
  </si>
  <si>
    <t>"Field Name" and "Input field name"</t>
    <phoneticPr fontId="2"/>
  </si>
  <si>
    <t>fill "Language set"</t>
    <phoneticPr fontId="2"/>
  </si>
  <si>
    <t>d6/logic_**/senarofix.js</t>
    <phoneticPr fontId="2"/>
  </si>
  <si>
    <t>Measures</t>
    <phoneticPr fontId="2"/>
  </si>
  <si>
    <t xml:space="preserve">title, title short, easyness, subsidy, advice, </t>
    <phoneticPr fontId="2"/>
  </si>
  <si>
    <t>for program source code</t>
    <phoneticPr fontId="2"/>
  </si>
  <si>
    <t>program code in php( not use)</t>
    <phoneticPr fontId="2"/>
  </si>
  <si>
    <t>d6/logic_**/senaroset.js</t>
    <phoneticPr fontId="2"/>
  </si>
  <si>
    <t>title, unit, text, Input type, display value, save data</t>
    <phoneticPr fontId="2"/>
  </si>
  <si>
    <t>Language</t>
    <phoneticPr fontId="2"/>
  </si>
  <si>
    <t>language/lang_**.php</t>
    <phoneticPr fontId="2"/>
  </si>
  <si>
    <t>average templature</t>
    <phoneticPr fontId="2"/>
  </si>
  <si>
    <t>similar templature area in Japan</t>
    <phoneticPr fontId="2"/>
  </si>
  <si>
    <t>summer</t>
    <phoneticPr fontId="2"/>
  </si>
  <si>
    <t>winter</t>
    <phoneticPr fontId="2"/>
  </si>
  <si>
    <t>Paris</t>
    <phoneticPr fontId="2"/>
  </si>
  <si>
    <t>秋田</t>
    <rPh sb="0" eb="2">
      <t>アキタ</t>
    </rPh>
    <phoneticPr fontId="2"/>
  </si>
  <si>
    <t>Lyon</t>
    <phoneticPr fontId="2"/>
  </si>
  <si>
    <t>新潟</t>
    <rPh sb="0" eb="2">
      <t>ニイガタ</t>
    </rPh>
    <phoneticPr fontId="2"/>
  </si>
  <si>
    <t>Marseille</t>
    <phoneticPr fontId="2"/>
  </si>
  <si>
    <t>鹿児島</t>
    <rPh sb="0" eb="3">
      <t>カゴシマ</t>
    </rPh>
    <phoneticPr fontId="2"/>
  </si>
  <si>
    <t>Place/Area</t>
    <phoneticPr fontId="2"/>
  </si>
  <si>
    <t>Place/Area, average templature(summer, winter)</t>
    <phoneticPr fontId="2"/>
  </si>
  <si>
    <t>d6/logic_**/senaroset.js manual setting</t>
    <phoneticPr fontId="2"/>
  </si>
  <si>
    <t>ver 2.1</t>
    <phoneticPr fontId="2"/>
  </si>
  <si>
    <t>create this readme sheet</t>
    <phoneticPr fontId="2"/>
  </si>
  <si>
    <t>東京</t>
  </si>
  <si>
    <t>京都</t>
  </si>
  <si>
    <t>大阪</t>
  </si>
  <si>
    <t>annual average templature</t>
    <phoneticPr fontId="2"/>
  </si>
  <si>
    <t>Measures:change name hojoGov to subsidy</t>
    <phoneticPr fontId="2"/>
  </si>
  <si>
    <t>Input: insert action valuation parameters</t>
    <phoneticPr fontId="2"/>
  </si>
  <si>
    <t>Input: insert action valuation questions</t>
    <phoneticPr fontId="2"/>
  </si>
  <si>
    <t>部屋空調</t>
  </si>
  <si>
    <t>部屋目</t>
  </si>
  <si>
    <t>部屋目</t>
    <phoneticPr fontId="2"/>
  </si>
  <si>
    <t>部屋冷房</t>
    <phoneticPr fontId="2"/>
  </si>
  <si>
    <t>冷暖房する部屋</t>
  </si>
  <si>
    <t>冷暖房する部屋</t>
    <phoneticPr fontId="2"/>
  </si>
  <si>
    <t>部屋ごとの冷房の使い方について</t>
  </si>
  <si>
    <t>部屋暖房</t>
  </si>
  <si>
    <t>部屋ごとの暖房の使い方について</t>
  </si>
  <si>
    <t>調理</t>
  </si>
  <si>
    <t>コンロを中心とした調理の使い方について</t>
  </si>
  <si>
    <t>room #</t>
    <phoneticPr fontId="2"/>
  </si>
  <si>
    <t>room #</t>
    <phoneticPr fontId="2"/>
  </si>
  <si>
    <t>保温</t>
  </si>
  <si>
    <t>保温器具の使い方について</t>
  </si>
  <si>
    <t>炊飯</t>
  </si>
  <si>
    <t>炊飯の使い方について</t>
  </si>
  <si>
    <t>how to use a rice cooker</t>
    <phoneticPr fontId="2"/>
  </si>
  <si>
    <t>調理関連の使い方について</t>
  </si>
  <si>
    <t>冷房</t>
  </si>
  <si>
    <t>家全体での冷房の使い方について</t>
  </si>
  <si>
    <t>車両</t>
  </si>
  <si>
    <t>台目</t>
  </si>
  <si>
    <t>car #</t>
    <phoneticPr fontId="2"/>
  </si>
  <si>
    <t>保有する車ごとの性能・使い方について</t>
  </si>
  <si>
    <t>車</t>
  </si>
  <si>
    <t>車・バイクの使い方について</t>
  </si>
  <si>
    <t>移動</t>
  </si>
  <si>
    <t>ヶ所目</t>
  </si>
  <si>
    <t>destination #</t>
    <phoneticPr fontId="2"/>
  </si>
  <si>
    <t>移動先</t>
  </si>
  <si>
    <t>移動先ごとの車等の使い方について</t>
  </si>
  <si>
    <t>掃除洗濯</t>
  </si>
  <si>
    <t>掃除機、洗濯機や衣類乾燥機の使い方について</t>
  </si>
  <si>
    <t>寒冷地</t>
  </si>
  <si>
    <t>寒冷地での暖房の使い方について</t>
  </si>
  <si>
    <t>全般エネルギー設定</t>
  </si>
  <si>
    <t>家全体でのエネルギーの使い方や、1ヶ月あたりの光熱費について</t>
  </si>
  <si>
    <t>暖房</t>
  </si>
  <si>
    <t>家全体での暖房の使い方について</t>
  </si>
  <si>
    <t>食器洗い</t>
  </si>
  <si>
    <t>食器洗いの使い方について</t>
  </si>
  <si>
    <t>洗面</t>
  </si>
  <si>
    <t>洗面でのお湯の使い方について</t>
  </si>
  <si>
    <t>シャワー</t>
  </si>
  <si>
    <t>シャワーの使い方について</t>
  </si>
  <si>
    <t>給湯</t>
  </si>
  <si>
    <t>給湯全般の使い方について</t>
  </si>
  <si>
    <t>トイレ</t>
  </si>
  <si>
    <t>トイレの水や保温の使い方について</t>
  </si>
  <si>
    <t>浴槽のお湯の使い方について</t>
  </si>
  <si>
    <t>照明</t>
  </si>
  <si>
    <t>照明する部屋</t>
  </si>
  <si>
    <t>room #</t>
    <phoneticPr fontId="2"/>
  </si>
  <si>
    <t>個別部屋の照明の使い方について</t>
  </si>
  <si>
    <t>家全体での照明の使い方について</t>
  </si>
  <si>
    <t>#</t>
    <phoneticPr fontId="2"/>
  </si>
  <si>
    <t>個別の冷蔵庫の使い方について</t>
  </si>
  <si>
    <t>家全体での冷蔵庫の使い方について</t>
  </si>
  <si>
    <t>季節ごとの1ヶ月あたりの光熱費について。おおよその値でご記入ください。</t>
  </si>
  <si>
    <t xml:space="preserve">D6.consSeason.titleList[1] = </t>
    <phoneticPr fontId="2"/>
  </si>
  <si>
    <t xml:space="preserve">D6.consSeason.titleList[2] = </t>
    <phoneticPr fontId="2"/>
  </si>
  <si>
    <t xml:space="preserve">D6.consSeason.titleList[3] = </t>
    <phoneticPr fontId="2"/>
  </si>
  <si>
    <t>冬</t>
    <rPh sb="0" eb="1">
      <t>フユ</t>
    </rPh>
    <phoneticPr fontId="2"/>
  </si>
  <si>
    <t>春秋</t>
    <rPh sb="0" eb="1">
      <t>ハル</t>
    </rPh>
    <rPh sb="1" eb="2">
      <t>アキ</t>
    </rPh>
    <phoneticPr fontId="2"/>
  </si>
  <si>
    <t>夏</t>
    <rPh sb="0" eb="1">
      <t>ナツ</t>
    </rPh>
    <phoneticPr fontId="2"/>
  </si>
  <si>
    <t>winter</t>
    <phoneticPr fontId="2"/>
  </si>
  <si>
    <t>spring/fall</t>
    <phoneticPr fontId="2"/>
  </si>
  <si>
    <t>summer</t>
    <phoneticPr fontId="2"/>
  </si>
  <si>
    <t>全体</t>
    <rPh sb="0" eb="2">
      <t>ゼンタイ</t>
    </rPh>
    <phoneticPr fontId="2"/>
  </si>
  <si>
    <t>Items: add season</t>
    <phoneticPr fontId="2"/>
  </si>
  <si>
    <t>テレビ</t>
    <phoneticPr fontId="2"/>
  </si>
  <si>
    <t>台目</t>
    <phoneticPr fontId="2"/>
  </si>
  <si>
    <t>#</t>
    <phoneticPr fontId="2"/>
  </si>
  <si>
    <t>テレビ</t>
    <phoneticPr fontId="2"/>
  </si>
  <si>
    <t>地域や家の基本情報について</t>
  </si>
  <si>
    <t>個別のテレビの使い方について</t>
  </si>
  <si>
    <t>家全体のテレビの使い方について</t>
  </si>
  <si>
    <t>$lang['countfix_pre_after']=</t>
    <phoneticPr fontId="2"/>
  </si>
  <si>
    <t>　かんたんな質問で、あなたの生活にあった対策を示します。3分間でできるエコチェックしてみてください。</t>
    <phoneticPr fontId="2"/>
  </si>
  <si>
    <t>　かんたんな質問で、あなたの生活にあった対策を示します。3分間でできるエコチェックしてみてください。</t>
    <phoneticPr fontId="2"/>
  </si>
  <si>
    <t>Language: countfix_pre_after</t>
    <phoneticPr fontId="2"/>
  </si>
  <si>
    <t>$lang['home_action_title']=</t>
    <phoneticPr fontId="2"/>
  </si>
  <si>
    <t>$lang['home_action_step1']=</t>
    <phoneticPr fontId="2"/>
  </si>
  <si>
    <t>$lang['home_action_step2']=</t>
    <phoneticPr fontId="2"/>
  </si>
  <si>
    <t>$lang['home_action_step3']=</t>
    <phoneticPr fontId="2"/>
  </si>
  <si>
    <t>$lang['home_action_toptitle']=</t>
    <phoneticPr fontId="2"/>
  </si>
  <si>
    <t>$lang['home_action_top1']=</t>
    <phoneticPr fontId="2"/>
  </si>
  <si>
    <t>$lang['home_action_top2']=</t>
    <phoneticPr fontId="2"/>
  </si>
  <si>
    <t>低炭素生活のための簡単エコチェック</t>
  </si>
  <si>
    <t>評価</t>
  </si>
  <si>
    <t>めざせ低炭素家庭</t>
  </si>
  <si>
    <t>削減ができます</t>
  </si>
  <si>
    <t>かんたんな方法で</t>
  </si>
  <si>
    <t>持続可能性</t>
  </si>
  <si>
    <t>省エネ機器</t>
  </si>
  <si>
    <t>$lang['home_action_axis2']=</t>
    <phoneticPr fontId="2"/>
  </si>
  <si>
    <t>$lang['home_action_axis3']=</t>
    <phoneticPr fontId="2"/>
  </si>
  <si>
    <t>省エネ行動</t>
  </si>
  <si>
    <t>$lang['home_action_axis1']=</t>
    <phoneticPr fontId="2"/>
  </si>
  <si>
    <t>すばらしい！</t>
  </si>
  <si>
    <t>まあまあよい</t>
  </si>
  <si>
    <t>ちょっと残念</t>
  </si>
  <si>
    <t>$lang['home_action_label1']=</t>
    <phoneticPr fontId="2"/>
  </si>
  <si>
    <t>$lang['home_action_label2']=</t>
  </si>
  <si>
    <t>$lang['home_action_label3']=</t>
  </si>
  <si>
    <t>;</t>
    <phoneticPr fontId="2"/>
  </si>
  <si>
    <t xml:space="preserve">//--common unit-----------------	</t>
    <phoneticPr fontId="2"/>
  </si>
  <si>
    <t>年</t>
    <rPh sb="0" eb="1">
      <t>ネン</t>
    </rPh>
    <phoneticPr fontId="2"/>
  </si>
  <si>
    <t>月</t>
    <rPh sb="0" eb="1">
      <t>ツキ</t>
    </rPh>
    <phoneticPr fontId="2"/>
  </si>
  <si>
    <t>$lang['home_button_intro1']=</t>
  </si>
  <si>
    <t>$lang['home_button_intro2']=</t>
  </si>
  <si>
    <t>$lang['home_button_startdiagnosis']=</t>
  </si>
  <si>
    <t>$lang['home_button_about']=</t>
  </si>
  <si>
    <t>$lang['home_button_result']=</t>
  </si>
  <si>
    <t>$lang['home_button_retry']=</t>
  </si>
  <si>
    <t>$lang['home_button_average']=</t>
  </si>
  <si>
    <t>$lang['home_button_monthly']=</t>
  </si>
  <si>
    <t>$lang['home_button_measure']=</t>
  </si>
  <si>
    <t>$lang['home_button_resultmessage']=</t>
  </si>
  <si>
    <t>$lang['home_button_measuremessage']=</t>
  </si>
  <si>
    <t>$lang['home_button_pagemessage']=</t>
  </si>
  <si>
    <t>$lang['home_focus_title_after']=</t>
    <phoneticPr fontId="2"/>
  </si>
  <si>
    <t>$lang["code"]=</t>
  </si>
  <si>
    <t>$lang["show_electricity"]=</t>
  </si>
  <si>
    <t>$lang["show_gas"]=</t>
  </si>
  <si>
    <t>$lang["show_kerosene"]=</t>
  </si>
  <si>
    <t>$lang["show_briquet"]=</t>
  </si>
  <si>
    <t>$lang["show_area"]=</t>
  </si>
  <si>
    <t>$lang["show_gasoline"]=</t>
  </si>
  <si>
    <t>$lang["startPageName"]=</t>
  </si>
  <si>
    <t>$lang["dataClear"]=</t>
  </si>
  <si>
    <t>$lang["effectivemeasures"]=</t>
  </si>
  <si>
    <t>$lang["savetobrowser"]=</t>
  </si>
  <si>
    <t>$lang["savedataisshown"]=</t>
  </si>
  <si>
    <t>$lang["add"]=</t>
  </si>
  <si>
    <t>$lang["youcall"]=</t>
  </si>
  <si>
    <t>$lang["youcount"]=</t>
  </si>
  <si>
    <t>$lang["officecall"]=</t>
  </si>
  <si>
    <t>$lang["officecount"]=</t>
  </si>
  <si>
    <t>$lang["totalhome"]=</t>
  </si>
  <si>
    <t>$lang["totaloffice"]=</t>
  </si>
  <si>
    <t>$lang["youafter"]=</t>
  </si>
  <si>
    <t>$lang["average"]=</t>
  </si>
  <si>
    <t>$lang["compare"]=</t>
  </si>
  <si>
    <t>$lang["co2emission"]=</t>
  </si>
  <si>
    <t>$lang["co2reductiontitle"]=</t>
  </si>
  <si>
    <t>$lang["fee"]=</t>
  </si>
  <si>
    <t>$lang["feereductiontitle"]=</t>
  </si>
  <si>
    <t>$lang["initialcosttitle"]=</t>
  </si>
  <si>
    <t>$lang["priceunit"]=</t>
  </si>
  <si>
    <t>$lang["loadperyear"]=</t>
  </si>
  <si>
    <t>$lang["primaryenergy"]=</t>
  </si>
  <si>
    <t>$lang["co2minus"]=</t>
  </si>
  <si>
    <t>$lang["error"]=</t>
  </si>
  <si>
    <t>$lang["feenochange"]=</t>
  </si>
  <si>
    <t>$lang["payback1month"]=</t>
  </si>
  <si>
    <t>$lang["paybacknever"]=</t>
  </si>
  <si>
    <t>$lang["rankcall"]=</t>
  </si>
  <si>
    <t>$lang["co2compare06"]=</t>
  </si>
  <si>
    <t>$lang["co2compare08"]=</t>
  </si>
  <si>
    <t>$lang["co2compare10"]=</t>
  </si>
  <si>
    <t>$lang["co2compare12"]=</t>
  </si>
  <si>
    <t>$lang["co2compare14"]=</t>
  </si>
  <si>
    <t>$lang["itemize"]=</t>
  </si>
  <si>
    <t>$lang["itemname"]=</t>
  </si>
  <si>
    <t>$lang["percent"]=</t>
  </si>
  <si>
    <t>$lang["electricitytitle"]=</t>
  </si>
  <si>
    <t>$lang["gastitle"]=</t>
  </si>
  <si>
    <t>$lang["kerosenetitle"]=</t>
  </si>
  <si>
    <t>$lang["gasolinetitle"]=</t>
  </si>
  <si>
    <t>$lang["areatitle"]=</t>
  </si>
  <si>
    <t>$lang["briquettitle"]=</t>
  </si>
  <si>
    <t>$lang["measure"]=</t>
  </si>
  <si>
    <t>$lang["merit"]=</t>
  </si>
  <si>
    <t>$lang["select"]=</t>
  </si>
  <si>
    <t>$lang["monthlytitle"]=</t>
  </si>
  <si>
    <t>$lang["month"]=</t>
  </si>
  <si>
    <t>$lang["energy"]=</t>
  </si>
  <si>
    <t xml:space="preserve">// </t>
    <phoneticPr fontId="2"/>
  </si>
  <si>
    <t xml:space="preserve">// </t>
    <phoneticPr fontId="2"/>
  </si>
  <si>
    <t xml:space="preserve">// </t>
    <phoneticPr fontId="2"/>
  </si>
  <si>
    <t xml:space="preserve">//----------buttons -----------------------------------------------	</t>
    <phoneticPr fontId="2"/>
  </si>
  <si>
    <t xml:space="preserve">//---------- 3 easy mode page -----------------------------------------------	</t>
    <phoneticPr fontId="2"/>
  </si>
  <si>
    <t xml:space="preserve">//---------- 2 focus mode page -----------------------------------------------	</t>
    <phoneticPr fontId="2"/>
  </si>
  <si>
    <t xml:space="preserve">//-- 6 action page-----------------	</t>
    <phoneticPr fontId="2"/>
  </si>
  <si>
    <t xml:space="preserve">//---- 1 button mode -----------	</t>
    <phoneticPr fontId="2"/>
  </si>
  <si>
    <t>$lang['home_easy_p4_1']=</t>
    <phoneticPr fontId="2"/>
  </si>
  <si>
    <t>num</t>
  </si>
  <si>
    <t>num</t>
    <phoneticPr fontId="2"/>
  </si>
  <si>
    <t>param</t>
    <phoneticPr fontId="2"/>
  </si>
  <si>
    <t>template</t>
    <phoneticPr fontId="2"/>
  </si>
  <si>
    <t xml:space="preserve">//----------system title-----------------------------------------------	</t>
    <phoneticPr fontId="2"/>
  </si>
  <si>
    <t xml:space="preserve">//----------for office -----------------------------------------------	</t>
    <phoneticPr fontId="2"/>
  </si>
  <si>
    <t xml:space="preserve">//--compare-----------------	</t>
    <phoneticPr fontId="2"/>
  </si>
  <si>
    <t xml:space="preserve">//--result-----------------	</t>
    <phoneticPr fontId="2"/>
  </si>
  <si>
    <t xml:space="preserve">//--common page-----------------	</t>
    <phoneticPr fontId="2"/>
  </si>
  <si>
    <t xml:space="preserve">//result payback----------------------------	</t>
    <phoneticPr fontId="2"/>
  </si>
  <si>
    <t xml:space="preserve">//--question page-----------------	</t>
    <phoneticPr fontId="2"/>
  </si>
  <si>
    <t>num + "番目におすすめを表示"</t>
    <rPh sb="7" eb="9">
      <t>バンメ</t>
    </rPh>
    <rPh sb="15" eb="17">
      <t>ヒョウジ</t>
    </rPh>
    <phoneticPr fontId="2"/>
  </si>
  <si>
    <t xml:space="preserve">//--energy -----------------	</t>
    <phoneticPr fontId="2"/>
  </si>
  <si>
    <t>$lang['point_disp']=</t>
    <phoneticPr fontId="2"/>
  </si>
  <si>
    <t>num + "点"</t>
    <rPh sb="7" eb="8">
      <t>テン</t>
    </rPh>
    <phoneticPr fontId="2"/>
  </si>
  <si>
    <t>$lang["electricityunit"]=</t>
    <phoneticPr fontId="2"/>
  </si>
  <si>
    <t>$lang["gasunit"]=</t>
    <phoneticPr fontId="2"/>
  </si>
  <si>
    <t>$lang["keroseneunit"]=</t>
    <phoneticPr fontId="2"/>
  </si>
  <si>
    <t>$lang["briquetunit"]=</t>
    <phoneticPr fontId="2"/>
  </si>
  <si>
    <t>$lang["areaunit"]=</t>
    <phoneticPr fontId="2"/>
  </si>
  <si>
    <t>$lang["gasolineunit"]=</t>
    <phoneticPr fontId="2"/>
  </si>
  <si>
    <t>kWh</t>
  </si>
  <si>
    <t>kWh</t>
    <phoneticPr fontId="2"/>
  </si>
  <si>
    <t>m3</t>
  </si>
  <si>
    <t>m3</t>
    <phoneticPr fontId="2"/>
  </si>
  <si>
    <t>L</t>
  </si>
  <si>
    <t>L</t>
    <phoneticPr fontId="2"/>
  </si>
  <si>
    <t>kg</t>
  </si>
  <si>
    <t>kg</t>
    <phoneticPr fontId="2"/>
  </si>
  <si>
    <t>MJ</t>
  </si>
  <si>
    <t>MJ</t>
    <phoneticPr fontId="2"/>
  </si>
  <si>
    <t>L</t>
    <phoneticPr fontId="2"/>
  </si>
  <si>
    <t>numques, nowques</t>
  </si>
  <si>
    <t xml:space="preserve"> "（" + numques +"問中" + nowques + "問目）"</t>
    <phoneticPr fontId="2"/>
  </si>
  <si>
    <t>$lang["QuestionNumber"]=</t>
    <phoneticPr fontId="2"/>
  </si>
  <si>
    <t>target</t>
  </si>
  <si>
    <t>target</t>
    <phoneticPr fontId="2"/>
  </si>
  <si>
    <t>"同じ世帯人数の"+target+"の家庭"</t>
  </si>
  <si>
    <t>"同じ世帯人数の"+target+"の家庭"</t>
    <phoneticPr fontId="2"/>
  </si>
  <si>
    <t>$lang["comparehome"]=</t>
    <phoneticPr fontId="2"/>
  </si>
  <si>
    <t>count</t>
    <phoneticPr fontId="2"/>
  </si>
  <si>
    <t>$lang["rankin100"]=</t>
    <phoneticPr fontId="2"/>
  </si>
  <si>
    <t>"100" + count +"中順位"</t>
    <rPh sb="16" eb="17">
      <t>チュウ</t>
    </rPh>
    <rPh sb="17" eb="19">
      <t>ジュンイ</t>
    </rPh>
    <phoneticPr fontId="2"/>
  </si>
  <si>
    <t>ratio</t>
  </si>
  <si>
    <t>ratio</t>
    <phoneticPr fontId="2"/>
  </si>
  <si>
    <t>"　CO2排出量は、平均の" + ratio +"倍です。"</t>
    <rPh sb="25" eb="26">
      <t>バイ</t>
    </rPh>
    <phoneticPr fontId="2"/>
  </si>
  <si>
    <t>same,youcount,rank</t>
  </si>
  <si>
    <t>$lang["rankcomment"]=</t>
    <phoneticPr fontId="2"/>
  </si>
  <si>
    <t>main3,sum</t>
  </si>
  <si>
    <t>main3+"の割合が大きく、この3分野で" + sum+"%を占めます。こうした大きい分野の対策が効果的です。"</t>
    <phoneticPr fontId="2"/>
  </si>
  <si>
    <t>percent,fee,co2</t>
  </si>
  <si>
    <t>"　組み合わせると" + percent+"%、年間" + ( hidePrice != 1  ? fee +"円の光熱費と、":"") + co2+"kgのCO2が削減できます。すでに取り組んでいる場合、これだけの成果があがるエコ生活ができていることを意味しています。"</t>
    <phoneticPr fontId="2"/>
  </si>
  <si>
    <t xml:space="preserve"> title+"取り組みが効果的です。"</t>
  </si>
  <si>
    <t>co2</t>
  </si>
  <si>
    <t>$lang["titlemessage"]=</t>
    <phoneticPr fontId="2"/>
  </si>
  <si>
    <t>$lang["co2reduction"]=</t>
    <phoneticPr fontId="2"/>
  </si>
  <si>
    <t>name,percent</t>
  </si>
  <si>
    <t>$lang["reducepercent"]=</t>
    <phoneticPr fontId="2"/>
  </si>
  <si>
    <t>fee</t>
  </si>
  <si>
    <t>"年間約" + fee+"円お得な取り組みです。"</t>
    <phoneticPr fontId="2"/>
  </si>
  <si>
    <t>price,lifetime,load</t>
  </si>
  <si>
    <t>$lang["initialcost"]=</t>
    <phoneticPr fontId="2"/>
  </si>
  <si>
    <t>"新たに購入するために、約" + price+"円（参考価格）かかり、" + lifetime+"年の寿命で割ると、年間約"+ load+"円の負担になります。"</t>
    <phoneticPr fontId="2"/>
  </si>
  <si>
    <t>change,totalchange,down</t>
  </si>
  <si>
    <t>$lang["payback"]=</t>
    <phoneticPr fontId="2"/>
  </si>
  <si>
    <t xml:space="preserve"> </t>
    <phoneticPr fontId="2"/>
  </si>
  <si>
    <t>"一方、光熱費が毎年約" + change+ "円安くなるため、トータルでは年間約" + totalchange +(down?"円お得となります。":"円の負担ですみます。" )</t>
    <phoneticPr fontId="2"/>
  </si>
  <si>
    <t>month</t>
  </si>
  <si>
    <t>$lang["paybackmonth"]=</t>
    <phoneticPr fontId="2"/>
  </si>
  <si>
    <t>year</t>
    <phoneticPr fontId="2"/>
  </si>
  <si>
    <t>$lang["paybackyear"]=</t>
    <phoneticPr fontId="2"/>
  </si>
  <si>
    <t>"約" + year+"年で元をとれます。"</t>
    <phoneticPr fontId="2"/>
  </si>
  <si>
    <t>"光熱費は年間約" + fee+"円安くなります。"</t>
    <phoneticPr fontId="2"/>
  </si>
  <si>
    <t>$lang["notinstallfee"]=</t>
    <phoneticPr fontId="2"/>
  </si>
  <si>
    <t>GJ</t>
    <phoneticPr fontId="2"/>
  </si>
  <si>
    <t>GJ</t>
    <phoneticPr fontId="2"/>
  </si>
  <si>
    <t>kg</t>
    <phoneticPr fontId="2"/>
  </si>
  <si>
    <t>$lang["compareoffice"]=</t>
    <phoneticPr fontId="2"/>
  </si>
  <si>
    <t>"同じ規模の" + target</t>
    <phoneticPr fontId="2"/>
  </si>
  <si>
    <t>&lt;?php // set to Language/*.php ========================</t>
    <phoneticPr fontId="2"/>
  </si>
  <si>
    <t>$lang['co2unit']=</t>
    <phoneticPr fontId="2"/>
  </si>
  <si>
    <t>$lang['energyunit']=</t>
    <phoneticPr fontId="2"/>
  </si>
  <si>
    <t>$lang['monthunit']=</t>
    <phoneticPr fontId="2"/>
  </si>
  <si>
    <t>$lang['yearunit']=</t>
    <phoneticPr fontId="2"/>
  </si>
  <si>
    <t>$lang["co2ratio"]=</t>
    <phoneticPr fontId="2"/>
  </si>
  <si>
    <t>$lang["feereduction"]=</t>
    <phoneticPr fontId="2"/>
  </si>
  <si>
    <t>$lang["comment_combined_reduce"]=</t>
    <phoneticPr fontId="2"/>
  </si>
  <si>
    <t>;</t>
    <phoneticPr fontId="2"/>
  </si>
  <si>
    <t>same +"が100" + youcount + "あったとすると、少ないほうから" +   youcount+ "番目です。&lt;br&gt;"</t>
    <phoneticPr fontId="2"/>
  </si>
  <si>
    <t>"年間" + co2+"kgのCO2を減らすことができます。"</t>
    <phoneticPr fontId="2"/>
  </si>
  <si>
    <t>"これは" + name+"の" +percent+"%を減らすことに相当します。"</t>
    <phoneticPr fontId="2"/>
  </si>
  <si>
    <t>$lang["itemizecomment"]=</t>
    <phoneticPr fontId="2"/>
  </si>
  <si>
    <t>$lang["comparetoaverage"]=</t>
    <phoneticPr fontId="2"/>
  </si>
  <si>
    <t>$lang["officenow"]=</t>
    <phoneticPr fontId="2"/>
  </si>
  <si>
    <t>$lang["younow"]=</t>
    <phoneticPr fontId="2"/>
  </si>
  <si>
    <t>$lang['header_attension']=</t>
    <phoneticPr fontId="2"/>
  </si>
  <si>
    <t>"約" + month+"ヶ月で元をとれます。"</t>
    <phoneticPr fontId="2"/>
  </si>
  <si>
    <t xml:space="preserve"> </t>
    <phoneticPr fontId="2"/>
  </si>
  <si>
    <t>　日本では「省エネ」が誤解されています。決して「がまんする」ものではなく、より生活を豊かにするものです。光熱費も安くなり、生活が快適になり、それで未来の子どもたちのためにもなります。</t>
    <phoneticPr fontId="2"/>
  </si>
  <si>
    <t>Ver3.0</t>
    <phoneticPr fontId="2"/>
  </si>
  <si>
    <t>not use js Language set combined to PHP</t>
    <phoneticPr fontId="2"/>
  </si>
  <si>
    <t>rice cook</t>
    <phoneticPr fontId="2"/>
  </si>
  <si>
    <t>""check</t>
    <phoneticPr fontId="2"/>
  </si>
  <si>
    <t>draw data from v2</t>
    <phoneticPr fontId="2"/>
  </si>
  <si>
    <t>treat</t>
    <phoneticPr fontId="2"/>
  </si>
  <si>
    <t>$lang['home_action_good_point']=</t>
    <phoneticPr fontId="2"/>
  </si>
  <si>
    <t>$lang['home_action_bad_point']=</t>
    <phoneticPr fontId="2"/>
  </si>
  <si>
    <t>良い点</t>
    <rPh sb="0" eb="1">
      <t>ヨ</t>
    </rPh>
    <rPh sb="2" eb="3">
      <t>テン</t>
    </rPh>
    <phoneticPr fontId="2"/>
  </si>
  <si>
    <t>改善点</t>
    <rPh sb="0" eb="2">
      <t>カイゼン</t>
    </rPh>
    <rPh sb="2" eb="3">
      <t>テン</t>
    </rPh>
    <phoneticPr fontId="2"/>
  </si>
  <si>
    <t xml:space="preserve">//--5 maintenance page-----------------	</t>
    <phoneticPr fontId="2"/>
  </si>
  <si>
    <t>$lang['home_maintenance_message']=</t>
    <phoneticPr fontId="2"/>
  </si>
  <si>
    <t>$lang['home_maintenance_list']=</t>
    <phoneticPr fontId="2"/>
  </si>
  <si>
    <t>選択した対策</t>
    <rPh sb="0" eb="2">
      <t>センタク</t>
    </rPh>
    <rPh sb="4" eb="6">
      <t>タイサク</t>
    </rPh>
    <phoneticPr fontId="2"/>
  </si>
  <si>
    <t>　あなたの選択した対策は以下のとおりです。取り組めていますか？</t>
  </si>
  <si>
    <t>　あなたの選択した対策は以下のとおりです。取り組めていますか？</t>
    <phoneticPr fontId="2"/>
  </si>
  <si>
    <t>この中からあなたにあった対策を厳選します</t>
  </si>
  <si>
    <t>この中からあなたにあった対策を厳選します</t>
    <rPh sb="2" eb="3">
      <t>ナカ</t>
    </rPh>
    <rPh sb="12" eb="14">
      <t>タイサク</t>
    </rPh>
    <rPh sb="15" eb="17">
      <t>ゲンセン</t>
    </rPh>
    <phoneticPr fontId="2"/>
  </si>
  <si>
    <t xml:space="preserve">//--99 list page-----------------	</t>
    <phoneticPr fontId="2"/>
  </si>
  <si>
    <t>$lang['home_list_message']=</t>
    <phoneticPr fontId="2"/>
  </si>
  <si>
    <t>この対策を選択しました</t>
  </si>
  <si>
    <t>この対策を選択しました</t>
    <rPh sb="2" eb="4">
      <t>タイサク</t>
    </rPh>
    <rPh sb="5" eb="7">
      <t>センタク</t>
    </rPh>
    <phoneticPr fontId="2"/>
  </si>
  <si>
    <t>$lang['home_maintenance_selected']=</t>
    <phoneticPr fontId="2"/>
  </si>
  <si>
    <t xml:space="preserve">$lang['home_easy_measure_show']= </t>
    <phoneticPr fontId="2"/>
  </si>
  <si>
    <t xml:space="preserve">//----------7 lifegame -----------------------------------------------	</t>
    <phoneticPr fontId="2"/>
  </si>
  <si>
    <t>$lang['home_lifegame_title']=</t>
    <phoneticPr fontId="2"/>
  </si>
  <si>
    <t>CO2ゼロ時代サバイバル</t>
    <rPh sb="5" eb="7">
      <t>ジダイ</t>
    </rPh>
    <phoneticPr fontId="2"/>
  </si>
  <si>
    <t>$lang['home_lifegame_toptitle']=</t>
    <phoneticPr fontId="2"/>
  </si>
  <si>
    <t>$lang['home_lifegame_top1']=</t>
    <phoneticPr fontId="2"/>
  </si>
  <si>
    <t>$lang['home_lifegame_top2']=</t>
    <phoneticPr fontId="2"/>
  </si>
  <si>
    <t>あなたの月の収入が1万円あがりました！</t>
    <rPh sb="4" eb="5">
      <t>ツキ</t>
    </rPh>
    <rPh sb="6" eb="8">
      <t>シュウニュウ</t>
    </rPh>
    <rPh sb="10" eb="12">
      <t>マンエン</t>
    </rPh>
    <phoneticPr fontId="2"/>
  </si>
  <si>
    <t>　景気が良くなったのか、あなたの仕事が認められるようになったのかわかりませんが、収入が月1万円増えました。おめでとうございます。え？たいした額ではないですって？　まあそう謙遜しなくても結構です。</t>
    <rPh sb="1" eb="3">
      <t>ケイキ</t>
    </rPh>
    <rPh sb="4" eb="5">
      <t>ヨ</t>
    </rPh>
    <rPh sb="16" eb="18">
      <t>シゴト</t>
    </rPh>
    <rPh sb="19" eb="20">
      <t>ミト</t>
    </rPh>
    <rPh sb="40" eb="42">
      <t>シュウニュウ</t>
    </rPh>
    <rPh sb="43" eb="44">
      <t>ツキ</t>
    </rPh>
    <rPh sb="45" eb="47">
      <t>マンエン</t>
    </rPh>
    <rPh sb="47" eb="48">
      <t>フ</t>
    </rPh>
    <rPh sb="70" eb="71">
      <t>ガク</t>
    </rPh>
    <rPh sb="85" eb="87">
      <t>ケンソン</t>
    </rPh>
    <rPh sb="92" eb="94">
      <t>ケッコウ</t>
    </rPh>
    <phoneticPr fontId="2"/>
  </si>
  <si>
    <t>$lang['home_lifegame_top3']=</t>
    <phoneticPr fontId="2"/>
  </si>
  <si>
    <t>$lang['button_end']=</t>
    <phoneticPr fontId="2"/>
  </si>
  <si>
    <t>やめる</t>
    <phoneticPr fontId="2"/>
  </si>
  <si>
    <t>$lang['home_lifegame_toptitle99']=</t>
    <phoneticPr fontId="2"/>
  </si>
  <si>
    <t>死にました。おつかれさまでした。</t>
    <rPh sb="0" eb="1">
      <t>シ</t>
    </rPh>
    <phoneticPr fontId="2"/>
  </si>
  <si>
    <t>$lang['home_lifegame_top99']=</t>
    <phoneticPr fontId="2"/>
  </si>
  <si>
    <t>　人類は地球温暖化の進行を止めることができず、巨大な暴風雨で都市が壊滅状態となることが繰り返されました。世界の食料生産地では水不足が深刻化し、食料が世界的に不足し、食料をめぐる戦争が各地で起こりました。幸いなことに、あなたは、小さな子どもたちが苦しみ悲しむ姿を見ることなく、無事にあの世に行くことができました。よかったですね。</t>
    <rPh sb="1" eb="3">
      <t>ジンルイ</t>
    </rPh>
    <rPh sb="4" eb="9">
      <t>チキュウオンダンカ</t>
    </rPh>
    <rPh sb="10" eb="12">
      <t>シンコウ</t>
    </rPh>
    <rPh sb="13" eb="14">
      <t>ト</t>
    </rPh>
    <rPh sb="23" eb="25">
      <t>キョダイ</t>
    </rPh>
    <rPh sb="26" eb="29">
      <t>ボウフウウ</t>
    </rPh>
    <rPh sb="30" eb="32">
      <t>トシ</t>
    </rPh>
    <rPh sb="33" eb="37">
      <t>カイメツジョウタイ</t>
    </rPh>
    <rPh sb="43" eb="44">
      <t>ク</t>
    </rPh>
    <rPh sb="45" eb="46">
      <t>カエ</t>
    </rPh>
    <rPh sb="52" eb="54">
      <t>セカイ</t>
    </rPh>
    <rPh sb="55" eb="57">
      <t>ショクリョウ</t>
    </rPh>
    <rPh sb="57" eb="60">
      <t>セイサンチ</t>
    </rPh>
    <rPh sb="62" eb="65">
      <t>ミズブソク</t>
    </rPh>
    <rPh sb="66" eb="69">
      <t>シンコクカ</t>
    </rPh>
    <rPh sb="71" eb="73">
      <t>ショクリョウ</t>
    </rPh>
    <rPh sb="74" eb="77">
      <t>セカイテキ</t>
    </rPh>
    <rPh sb="78" eb="80">
      <t>フソク</t>
    </rPh>
    <rPh sb="82" eb="84">
      <t>ショクリョウ</t>
    </rPh>
    <rPh sb="88" eb="90">
      <t>センソウ</t>
    </rPh>
    <rPh sb="94" eb="95">
      <t>オ</t>
    </rPh>
    <rPh sb="101" eb="102">
      <t>サイワ</t>
    </rPh>
    <rPh sb="113" eb="114">
      <t>チイ</t>
    </rPh>
    <rPh sb="116" eb="117">
      <t>コ</t>
    </rPh>
    <rPh sb="122" eb="123">
      <t>クル</t>
    </rPh>
    <rPh sb="125" eb="126">
      <t>カナ</t>
    </rPh>
    <rPh sb="128" eb="129">
      <t>スガタ</t>
    </rPh>
    <rPh sb="130" eb="131">
      <t>ミ</t>
    </rPh>
    <rPh sb="137" eb="139">
      <t>ブジ</t>
    </rPh>
    <rPh sb="142" eb="143">
      <t>ヨ</t>
    </rPh>
    <rPh sb="144" eb="145">
      <t>イ</t>
    </rPh>
    <phoneticPr fontId="2"/>
  </si>
  <si>
    <t>すみません、やります。</t>
    <phoneticPr fontId="2"/>
  </si>
  <si>
    <t>$lang['home_lifegame_top3b']=</t>
    <phoneticPr fontId="2"/>
  </si>
  <si>
    <t>　ところであなたは、もしかして、&lt;br&gt;&lt;ul&gt;&lt;li&gt;25歳独身、賃貸アパートぐらし&lt;/li&gt;&lt;li&gt;光熱費日本平均&lt;/li&gt;&lt;/ul&gt;の生活をされている方ですか？</t>
    <rPh sb="30" eb="31">
      <t>サイ</t>
    </rPh>
    <rPh sb="31" eb="33">
      <t>ドクシン</t>
    </rPh>
    <rPh sb="34" eb="36">
      <t>チンタイ</t>
    </rPh>
    <rPh sb="52" eb="55">
      <t>コウネツヒ</t>
    </rPh>
    <rPh sb="55" eb="57">
      <t>ニホン</t>
    </rPh>
    <rPh sb="57" eb="59">
      <t>ヘイキン</t>
    </rPh>
    <rPh sb="70" eb="72">
      <t>セイカツ</t>
    </rPh>
    <rPh sb="78" eb="79">
      <t>カタ</t>
    </rPh>
    <phoneticPr fontId="2"/>
  </si>
  <si>
    <t>ちがいます</t>
    <phoneticPr fontId="2"/>
  </si>
  <si>
    <t>まあ、それでいいです。</t>
    <phoneticPr fontId="2"/>
  </si>
  <si>
    <t>$lang['button_agree']=</t>
    <phoneticPr fontId="2"/>
  </si>
  <si>
    <t>設定する</t>
    <rPh sb="0" eb="2">
      <t>セッテイ</t>
    </rPh>
    <phoneticPr fontId="2"/>
  </si>
  <si>
    <t>$lang['home_lifegame_button_sel99']=</t>
    <phoneticPr fontId="2"/>
  </si>
  <si>
    <t>$lang['home_lifegame_button_sel3a']=</t>
    <phoneticPr fontId="2"/>
  </si>
  <si>
    <t>$lang['home_lifegame_button_sel3b']=</t>
    <phoneticPr fontId="2"/>
  </si>
  <si>
    <t>$lang['home_lifegame_toptitle90']=</t>
    <phoneticPr fontId="2"/>
  </si>
  <si>
    <t>$lang['home_lifegame_top90']=</t>
    <phoneticPr fontId="2"/>
  </si>
  <si>
    <t>あなたの設定を選んでください</t>
    <rPh sb="4" eb="6">
      <t>セッテイ</t>
    </rPh>
    <rPh sb="7" eb="8">
      <t>エラ</t>
    </rPh>
    <phoneticPr fontId="2"/>
  </si>
  <si>
    <t>　現在の生活を選ぶと、現在から本当にCO2をゼロにしていくシミュレーションが始まります。</t>
    <rPh sb="1" eb="3">
      <t>ゲンザイ</t>
    </rPh>
    <rPh sb="4" eb="6">
      <t>セイカツ</t>
    </rPh>
    <rPh sb="7" eb="8">
      <t>エラ</t>
    </rPh>
    <rPh sb="11" eb="13">
      <t>ゲンザイ</t>
    </rPh>
    <rPh sb="15" eb="17">
      <t>ホントウ</t>
    </rPh>
    <rPh sb="38" eb="39">
      <t>ハジ</t>
    </rPh>
    <phoneticPr fontId="2"/>
  </si>
  <si>
    <t>$lang['button_commit']=</t>
    <phoneticPr fontId="2"/>
  </si>
  <si>
    <t>実行します</t>
    <rPh sb="0" eb="2">
      <t>ジッコウ</t>
    </rPh>
    <phoneticPr fontId="2"/>
  </si>
  <si>
    <t>$lang['home_lifegame_toptitle4']=</t>
    <phoneticPr fontId="2"/>
  </si>
  <si>
    <t>$lang['home_lifegame_top4']=</t>
    <phoneticPr fontId="2"/>
  </si>
  <si>
    <t>$lang['home_lifegame_toptitle5']=</t>
    <phoneticPr fontId="2"/>
  </si>
  <si>
    <t>$lang['home_lifegame_top5']=</t>
    <phoneticPr fontId="2"/>
  </si>
  <si>
    <t>取り組みを選んでください</t>
    <rPh sb="0" eb="1">
      <t>ト</t>
    </rPh>
    <rPh sb="2" eb="3">
      <t>ク</t>
    </rPh>
    <rPh sb="5" eb="6">
      <t>エラ</t>
    </rPh>
    <phoneticPr fontId="2"/>
  </si>
  <si>
    <t>　最初なので、まだ使える予算は1万円しかありません。1万円以内で取り組めること、お金がかからない取り組みにはこのようなものがあります。ただし、1回の選択では3項目までしか選ぶことはできません。それ以上選んでも、人間は忘れてしまいます。</t>
    <rPh sb="1" eb="3">
      <t>サイショ</t>
    </rPh>
    <rPh sb="9" eb="10">
      <t>ツカ</t>
    </rPh>
    <rPh sb="12" eb="14">
      <t>ヨサン</t>
    </rPh>
    <rPh sb="16" eb="18">
      <t>マンエン</t>
    </rPh>
    <rPh sb="27" eb="29">
      <t>マンエン</t>
    </rPh>
    <rPh sb="29" eb="31">
      <t>イナイ</t>
    </rPh>
    <rPh sb="32" eb="33">
      <t>ト</t>
    </rPh>
    <rPh sb="34" eb="35">
      <t>ク</t>
    </rPh>
    <rPh sb="41" eb="42">
      <t>カネ</t>
    </rPh>
    <rPh sb="48" eb="49">
      <t>ト</t>
    </rPh>
    <rPh sb="50" eb="51">
      <t>ク</t>
    </rPh>
    <rPh sb="72" eb="73">
      <t>カイ</t>
    </rPh>
    <rPh sb="74" eb="76">
      <t>センタク</t>
    </rPh>
    <rPh sb="79" eb="81">
      <t>コウモク</t>
    </rPh>
    <rPh sb="85" eb="86">
      <t>エラ</t>
    </rPh>
    <rPh sb="98" eb="100">
      <t>イジョウ</t>
    </rPh>
    <rPh sb="100" eb="101">
      <t>エラ</t>
    </rPh>
    <rPh sb="105" eb="107">
      <t>ニンゲン</t>
    </rPh>
    <rPh sb="108" eb="109">
      <t>ワス</t>
    </rPh>
    <phoneticPr fontId="2"/>
  </si>
  <si>
    <t>取り組みありがとうございます</t>
    <rPh sb="0" eb="1">
      <t>ト</t>
    </rPh>
    <rPh sb="2" eb="3">
      <t>ク</t>
    </rPh>
    <phoneticPr fontId="2"/>
  </si>
  <si>
    <t>$lang['home_lifegame_top6']=</t>
    <phoneticPr fontId="2"/>
  </si>
  <si>
    <t>　○○、○○の取り組みを実行しました。このため○万円のお金が使われ、残りは○万円になりました。</t>
    <rPh sb="7" eb="8">
      <t>ト</t>
    </rPh>
    <rPh sb="9" eb="10">
      <t>ク</t>
    </rPh>
    <rPh sb="12" eb="14">
      <t>ジッコウ</t>
    </rPh>
    <rPh sb="24" eb="26">
      <t>マンエン</t>
    </rPh>
    <rPh sb="28" eb="29">
      <t>カネ</t>
    </rPh>
    <rPh sb="30" eb="31">
      <t>ツカ</t>
    </rPh>
    <rPh sb="34" eb="35">
      <t>ノコ</t>
    </rPh>
    <rPh sb="38" eb="40">
      <t>マンエン</t>
    </rPh>
    <phoneticPr fontId="2"/>
  </si>
  <si>
    <t>効果があらわれました</t>
    <rPh sb="0" eb="2">
      <t>コウカ</t>
    </rPh>
    <phoneticPr fontId="2"/>
  </si>
  <si>
    <t>　けれども、取り組みにより毎月○万円が追加で安くなりました。もし何もしなかった場合と比較すると、今までの積み重ねで、毎月○万円安くなっています。CO2排出量は、初期状態から○%減になっています。</t>
    <rPh sb="6" eb="7">
      <t>ト</t>
    </rPh>
    <rPh sb="8" eb="9">
      <t>ク</t>
    </rPh>
    <rPh sb="13" eb="15">
      <t>マイツキ</t>
    </rPh>
    <rPh sb="16" eb="17">
      <t>マン</t>
    </rPh>
    <rPh sb="17" eb="18">
      <t>エン</t>
    </rPh>
    <rPh sb="19" eb="21">
      <t>ツイカ</t>
    </rPh>
    <rPh sb="22" eb="23">
      <t>ヤス</t>
    </rPh>
    <rPh sb="32" eb="33">
      <t>ナニ</t>
    </rPh>
    <rPh sb="39" eb="41">
      <t>バアイ</t>
    </rPh>
    <rPh sb="42" eb="44">
      <t>ヒカク</t>
    </rPh>
    <rPh sb="48" eb="49">
      <t>イマ</t>
    </rPh>
    <rPh sb="52" eb="53">
      <t>ツ</t>
    </rPh>
    <rPh sb="54" eb="55">
      <t>カサ</t>
    </rPh>
    <rPh sb="58" eb="60">
      <t>マイツキ</t>
    </rPh>
    <rPh sb="61" eb="63">
      <t>マンエン</t>
    </rPh>
    <rPh sb="63" eb="64">
      <t>ヤス</t>
    </rPh>
    <rPh sb="75" eb="78">
      <t>ハイシュツリョウ</t>
    </rPh>
    <rPh sb="80" eb="84">
      <t>ショキジョウタイ</t>
    </rPh>
    <rPh sb="88" eb="89">
      <t>ゲン</t>
    </rPh>
    <phoneticPr fontId="2"/>
  </si>
  <si>
    <t>　1年間が経過し、収入が上がった分、12万円が追加で使えます。加えて、1年の光熱費削減により、○万円が使えます。使えるお金は、○万円から○万円に増加しました。</t>
    <rPh sb="2" eb="4">
      <t>ネンカン</t>
    </rPh>
    <rPh sb="5" eb="7">
      <t>ケイカ</t>
    </rPh>
    <rPh sb="9" eb="11">
      <t>シュウニュウ</t>
    </rPh>
    <rPh sb="12" eb="13">
      <t>ア</t>
    </rPh>
    <rPh sb="16" eb="17">
      <t>ブン</t>
    </rPh>
    <rPh sb="20" eb="22">
      <t>マンエン</t>
    </rPh>
    <rPh sb="23" eb="25">
      <t>ツイカ</t>
    </rPh>
    <rPh sb="26" eb="27">
      <t>ツカ</t>
    </rPh>
    <rPh sb="31" eb="32">
      <t>クワ</t>
    </rPh>
    <rPh sb="36" eb="37">
      <t>ネン</t>
    </rPh>
    <rPh sb="38" eb="41">
      <t>コウネツヒ</t>
    </rPh>
    <rPh sb="41" eb="43">
      <t>サクゲン</t>
    </rPh>
    <rPh sb="48" eb="50">
      <t>マンエン</t>
    </rPh>
    <rPh sb="51" eb="52">
      <t>ツカ</t>
    </rPh>
    <rPh sb="56" eb="57">
      <t>ツカ</t>
    </rPh>
    <rPh sb="60" eb="61">
      <t>カネ</t>
    </rPh>
    <rPh sb="64" eb="66">
      <t>マンエン</t>
    </rPh>
    <rPh sb="69" eb="71">
      <t>マンエン</t>
    </rPh>
    <rPh sb="72" eb="74">
      <t>ゾウカ</t>
    </rPh>
    <phoneticPr fontId="2"/>
  </si>
  <si>
    <t>$lang['home_lifegame_top6b']=</t>
    <phoneticPr fontId="2"/>
  </si>
  <si>
    <t>　現在、使える予算は○万円あります。この金額以内で取り組めること、お金がかからない取り組みにはこのようなものがあります。取り組む項目を選んでください。</t>
    <rPh sb="1" eb="3">
      <t>ゲンザイ</t>
    </rPh>
    <rPh sb="4" eb="5">
      <t>ツカ</t>
    </rPh>
    <rPh sb="7" eb="9">
      <t>ヨサン</t>
    </rPh>
    <rPh sb="11" eb="13">
      <t>マンエン</t>
    </rPh>
    <rPh sb="22" eb="24">
      <t>イナイ</t>
    </rPh>
    <rPh sb="25" eb="26">
      <t>ト</t>
    </rPh>
    <rPh sb="27" eb="28">
      <t>ク</t>
    </rPh>
    <rPh sb="34" eb="35">
      <t>カネ</t>
    </rPh>
    <rPh sb="41" eb="42">
      <t>ト</t>
    </rPh>
    <rPh sb="43" eb="44">
      <t>ク</t>
    </rPh>
    <rPh sb="60" eb="61">
      <t>ト</t>
    </rPh>
    <rPh sb="62" eb="63">
      <t>ク</t>
    </rPh>
    <rPh sb="64" eb="66">
      <t>コウモク</t>
    </rPh>
    <rPh sb="67" eb="68">
      <t>エラ</t>
    </rPh>
    <phoneticPr fontId="2"/>
  </si>
  <si>
    <t>取り組み時期になりました</t>
    <rPh sb="0" eb="1">
      <t>ト</t>
    </rPh>
    <rPh sb="2" eb="3">
      <t>ク</t>
    </rPh>
    <rPh sb="4" eb="6">
      <t>ジキ</t>
    </rPh>
    <phoneticPr fontId="2"/>
  </si>
  <si>
    <t>　何に使おうが自由なのですが、あまり自由に消費すると、人類がこの地球上で生存できなくなることが明らかになっています。気候変動（地球温暖化）問題です。21世紀中には石油や石炭が使えなくすることが、世界中で合意されています。というわけで、この毎月の1万円を使って、あなたの生活のCO2排出をゼロにしてください。</t>
    <rPh sb="1" eb="2">
      <t>ナニ</t>
    </rPh>
    <rPh sb="3" eb="4">
      <t>ツカ</t>
    </rPh>
    <rPh sb="7" eb="9">
      <t>ジユウ</t>
    </rPh>
    <rPh sb="18" eb="20">
      <t>ジユウ</t>
    </rPh>
    <rPh sb="21" eb="23">
      <t>ショウヒ</t>
    </rPh>
    <rPh sb="27" eb="29">
      <t>ジンルイ</t>
    </rPh>
    <rPh sb="32" eb="35">
      <t>チキュウジョウ</t>
    </rPh>
    <rPh sb="36" eb="38">
      <t>セイゾン</t>
    </rPh>
    <rPh sb="47" eb="48">
      <t>アキ</t>
    </rPh>
    <rPh sb="58" eb="62">
      <t>キコウヘンドウ</t>
    </rPh>
    <rPh sb="63" eb="68">
      <t>チキュウオンダンカ</t>
    </rPh>
    <rPh sb="69" eb="71">
      <t>モンダイ</t>
    </rPh>
    <rPh sb="76" eb="79">
      <t>セイキチュウ</t>
    </rPh>
    <rPh sb="81" eb="83">
      <t>セキユ</t>
    </rPh>
    <rPh sb="84" eb="86">
      <t>セキタン</t>
    </rPh>
    <rPh sb="87" eb="88">
      <t>ツカ</t>
    </rPh>
    <rPh sb="97" eb="99">
      <t>セカイ</t>
    </rPh>
    <rPh sb="99" eb="100">
      <t>ジュウ</t>
    </rPh>
    <rPh sb="101" eb="103">
      <t>ゴウイ</t>
    </rPh>
    <rPh sb="119" eb="121">
      <t>マイツキ</t>
    </rPh>
    <rPh sb="123" eb="125">
      <t>マンエン</t>
    </rPh>
    <rPh sb="126" eb="127">
      <t>ツカ</t>
    </rPh>
    <rPh sb="134" eb="136">
      <t>セイカツ</t>
    </rPh>
    <rPh sb="140" eb="142">
      <t>ハイシュツ</t>
    </rPh>
    <phoneticPr fontId="2"/>
  </si>
  <si>
    <t>　ありがとうございます。何年かかっても構いませんが、生きている間にはゼロにしましょう。ただし追加で支払うお金は、月1万円です。</t>
    <rPh sb="12" eb="14">
      <t>ナンネン</t>
    </rPh>
    <rPh sb="19" eb="20">
      <t>カマ</t>
    </rPh>
    <rPh sb="26" eb="27">
      <t>イ</t>
    </rPh>
    <rPh sb="31" eb="32">
      <t>アイダ</t>
    </rPh>
    <rPh sb="46" eb="48">
      <t>ツイカ</t>
    </rPh>
    <rPh sb="49" eb="51">
      <t>シハラ</t>
    </rPh>
    <rPh sb="53" eb="54">
      <t>カネ</t>
    </rPh>
    <rPh sb="56" eb="57">
      <t>ツキ</t>
    </rPh>
    <rPh sb="58" eb="60">
      <t>マンエン</t>
    </rPh>
    <phoneticPr fontId="2"/>
  </si>
  <si>
    <t>$lang['home_lifegame_toptitle6']=</t>
    <phoneticPr fontId="2"/>
  </si>
  <si>
    <t>$lang['home_lifegame_toptitle7']=</t>
    <phoneticPr fontId="2"/>
  </si>
  <si>
    <t>$lang['home_lifegame_top7']=</t>
    <phoneticPr fontId="2"/>
  </si>
  <si>
    <t>mTOsolar</t>
    <phoneticPr fontId="2"/>
  </si>
  <si>
    <t xml:space="preserve">//----------8 uchieco web -----------------------------------------------	</t>
    <phoneticPr fontId="2"/>
  </si>
  <si>
    <t>$lang['home_uchieco_title']=</t>
    <phoneticPr fontId="2"/>
  </si>
  <si>
    <t>うちエコ診断WEB</t>
    <rPh sb="4" eb="6">
      <t>シンダン</t>
    </rPh>
    <phoneticPr fontId="2"/>
  </si>
  <si>
    <t>$lang["other"]=</t>
    <phoneticPr fontId="2"/>
  </si>
  <si>
    <t>other　misspelling</t>
    <phoneticPr fontId="2"/>
  </si>
  <si>
    <t>暖かい時期の晴れた日なら、太陽の熱で沸かしたお湯だけでお風呂に入ることができます。冬でも加温することで利用することができ、お湯のエネルギー消費を大幅に減らせます。比較的簡単なしくみでお湯をわかすことができ、有効な温暖化対策として、世界中で利用が拡大しています。</t>
  </si>
  <si>
    <t>洗剤で洗っているときにはお湯を止めるなど、なるべくお湯を出す時間を短く工夫してください。油汚れは古布等で先にふき取っておくと、すすぎも早く済みます。</t>
  </si>
  <si>
    <t>食器をお湯で流し洗いするのに比べると、お湯をためて洗浄しているため、食器洗浄乾燥機のほうが省エネとなります。なおお湯ではなく水で洗う場合には、食器洗浄機よりも省エネとなります。手洗いで工夫するのも有効な方法です。</t>
  </si>
  <si>
    <t>新製品では省エネ機能があり、ふたを開けた瞬間に温めるタイプなど、消費電力が少なくてすみます。カタログに表示されている年間消費電力量を参考に省エネ型を選んでください。</t>
  </si>
  <si>
    <t>寒くない時期は保温を切ったり、温度設定を低めに設定することで省エネができます。便座にカバーをかけると、冷たさを感じにくくなります。</t>
  </si>
  <si>
    <t>便座のふたを上げた状態にしておくと、保温の熱が逃げやすく、消費電力が増えます。用を終えたら、ふたを閉めることで省エネになります。寒くなければ、保温をしないようにすることも省エネにつながります。</t>
  </si>
  <si>
    <t>暖房時は窓やサッシから逃げる熱の割合が多く、現在の窓やサッシの内側に追加して「内窓」をつけることでより熱が逃げにくくなります。内窓は比較的工事費が安く、約1時間で工事も完了し、結露防止や防犯にも効果があります。詳しくは工務店などに相談してください。</t>
  </si>
  <si>
    <t>暖房時は窓やサッシから逃げる熱の割合が多く、現在の窓やサッシの内側に追加して「内窓」をつけることでより熱が逃げにくくなります。内窓は比較的工事費が安く、約1時間で工事も完了し、結露防止や防犯にも効果があります。窓から吹き下ろしてくる冷たい風も和ら、冬の朝方の寒さが改善されたりなど、快適性も向上します。詳しくは工務店などに相談してください。</t>
  </si>
  <si>
    <t>エアコンは1ヶ月利用するごとにフィルター掃除するのが望ましいです。フィルターの目が詰まると、送風が弱くなり、特に暖房での効率が大きく落ちてしまいます。特にキッチンを含む部屋では、油煙がつきやすいのでこまめに掃除してください。最近のエアコンでは、自動的にフィルターを掃除する機種もあります。</t>
  </si>
  <si>
    <t>暖房はつい長い時間つけっぱなしにしがちです。暖かくなったら止めるようにしましょう。就寝前や外出時などは30分前に止めるのも一つの方法です。また、人がいない部屋を暖房するのは無駄ですので、なるべく切るようにしましょう。</t>
  </si>
  <si>
    <t>広い部屋を暖房するのには多くのエネルギーが必要です。ふすまや扉などで部屋を区切ると、小さい暖房器具でもよく暖まります。逆に吹き抜け構造など天井が高い場合は、多くの暖房が必要になります。</t>
  </si>
  <si>
    <t>家族が別々の部屋で過ごすと、それぞれに暖房や照明をつける必要があります。いっしょの部屋で過ごすことで、暖房も照明も減らすことができます。ぜひ団らんの時間を楽しみながら、省エネをしてみてください。</t>
  </si>
  <si>
    <t>衣類乾燥機や乾燥機能付き洗濯機の中で、ヒートポンプ式のものは、通常の乾燥機に比べてエネルギー消費が半分程度で済みます。よく乾燥機能を利用する場合には、光熱費の削減額も大きく効いてきます。ただし、乾燥機能自体が多くのエネルギーを使うため、なるべく乾燥機能を使わないことが望ましいです。</t>
  </si>
  <si>
    <t>テレビの画面の明るさを調節できるようになっています。販売時には明るく設定がされており、このままでは家ではまぶしすぎ、消費電力も多くなります。明るさを控えめに設定することで、2～4割程度消費電力が削減されます。新しいテレビでは、センサーで自動調節するタイプもあります。</t>
  </si>
  <si>
    <t>以前の機種に比べると半分くらいの電気ですむ省エネ型冷蔵庫があります。選ぶ時には、統一省エネラベルの★マークの数が多いものや、年間電気代の表示を参考に省エネ型を選んでください。買換のときには、古い冷蔵庫は家電リサイクルの制度で引き取ってもらうようにしましょう。</t>
  </si>
  <si>
    <t>冷蔵庫は壁から5cm程度離すのが目安です。冷蔵庫は側面や天井面から熱を逃がしていますが、壁に接していると熱が逃げにくくなり、消費電力が1割程度増えてしまいます。</t>
  </si>
  <si>
    <t>アイドリングストップのほか、発進時にふんわりスタートすることにより、燃費を1割程度向上させることができます。</t>
  </si>
  <si>
    <t>i010</t>
  </si>
  <si>
    <t>JP</t>
    <phoneticPr fontId="2"/>
  </si>
  <si>
    <t>fm</t>
    <phoneticPr fontId="2"/>
  </si>
  <si>
    <t>other</t>
    <phoneticPr fontId="2"/>
  </si>
  <si>
    <t>JP office</t>
    <phoneticPr fontId="2"/>
  </si>
  <si>
    <t>error</t>
    <phoneticPr fontId="2"/>
  </si>
  <si>
    <t>reason</t>
    <phoneticPr fontId="2"/>
  </si>
  <si>
    <t>JP IE11</t>
    <phoneticPr fontId="2"/>
  </si>
  <si>
    <t>JP_en</t>
    <phoneticPr fontId="2"/>
  </si>
  <si>
    <t>select prefecture</t>
    <phoneticPr fontId="2"/>
  </si>
  <si>
    <t>monthly</t>
    <phoneticPr fontId="2"/>
  </si>
  <si>
    <t>Object.getAverageCostEnergy (d6home_core.js:956)</t>
    <phoneticPr fontId="2"/>
  </si>
  <si>
    <t>Object.getCoolFactor (d6office_core.js:1075)</t>
  </si>
  <si>
    <t>select prefecture</t>
    <phoneticPr fontId="2"/>
  </si>
  <si>
    <t>check ; after functions</t>
    <phoneticPr fontId="2"/>
  </si>
  <si>
    <t>追い焚きでは、風呂のお湯をいちど外に出し、給湯器まで送る必要があります。この間に冷えてしまい、余分なエネルギーがかかります。追い焚き機能を使わずに、続けてはいることが大きな削減になります。また浴槽に蓋をすることでも、冷めにくくすることもできます。</t>
    <rPh sb="0" eb="1">
      <t>オ</t>
    </rPh>
    <rPh sb="2" eb="3">
      <t>ダ</t>
    </rPh>
    <rPh sb="99" eb="100">
      <t>フタ</t>
    </rPh>
    <phoneticPr fontId="2"/>
  </si>
  <si>
    <t>浴槽が発泡スチロールなどの断熱材で覆われており、お湯が冷めにくくなっているタイプが増えています。浴槽のリフォーム工事が必要になりますが、冷めにくい分、追い焚きをしなくてすみます。あわせて、浴室もユニットバスにすると、浴室全体からの熱も逃げにくくなります。</t>
    <rPh sb="75" eb="76">
      <t>オ</t>
    </rPh>
    <rPh sb="77" eb="78">
      <t>ダ</t>
    </rPh>
    <rPh sb="94" eb="96">
      <t>ヨクシツ</t>
    </rPh>
    <rPh sb="108" eb="110">
      <t>ヨクシツ</t>
    </rPh>
    <rPh sb="110" eb="112">
      <t>ゼンタイ</t>
    </rPh>
    <rPh sb="115" eb="116">
      <t>ネツ</t>
    </rPh>
    <rPh sb="117" eb="118">
      <t>ニ</t>
    </rPh>
    <phoneticPr fontId="2"/>
  </si>
  <si>
    <t>浴槽のお湯の量は、シャワーを使っている時間に換算すると10～20分に相当します。自動湯張りをせずに、浴槽のお湯だけを使って体を洗う使い方ではかえってエネルギー消費が増える場合もありますが、シャワーを併用している場合には浴槽の分が削減になります。</t>
    <rPh sb="61" eb="62">
      <t>カラダ</t>
    </rPh>
    <rPh sb="65" eb="66">
      <t>ツカ</t>
    </rPh>
    <rPh sb="67" eb="68">
      <t>カタ</t>
    </rPh>
    <rPh sb="79" eb="81">
      <t>ショウヒ</t>
    </rPh>
    <phoneticPr fontId="2"/>
  </si>
  <si>
    <t>暖かい季節には、お湯を使わなくても十分すすぐことができます。たとえば食器を洗うのにお湯を10分使う場合、約50リットルのお湯が消費されます。油汚れは古布等でふき取っておくなど工夫することで、すすぎも速くすみます。</t>
    <rPh sb="52" eb="53">
      <t>ヤク</t>
    </rPh>
    <rPh sb="61" eb="62">
      <t>ユ</t>
    </rPh>
    <rPh sb="99" eb="100">
      <t>ハヤ</t>
    </rPh>
    <phoneticPr fontId="2"/>
  </si>
  <si>
    <t>エアコンで暖房をすると、外気の熱を利用するため、ガスや灯油の暖房に比べて大幅にCO2を削減でき、光熱費の削減にもつながります。なお、暖かい空気は軽いために天井に集まりやすく、床までしっかり届くよう、強風の設定で運転したり、うちわなどを活用したりしてください。また、最近のエアコンは床まで暖める機能が充実しています。</t>
    <rPh sb="66" eb="67">
      <t>アタタ</t>
    </rPh>
    <rPh sb="69" eb="71">
      <t>クウキ</t>
    </rPh>
    <rPh sb="72" eb="73">
      <t>カル</t>
    </rPh>
    <rPh sb="77" eb="79">
      <t>テンジョウ</t>
    </rPh>
    <rPh sb="80" eb="81">
      <t>アツ</t>
    </rPh>
    <rPh sb="105" eb="107">
      <t>ウンテン</t>
    </rPh>
    <phoneticPr fontId="2"/>
  </si>
  <si>
    <t>冷房時に日射が入るのは、窓にストーブを置いているようなものです。日射を遮ると、省エネになり、部屋が涼しくなります。カーテンでも日射を防ぐことができますが、部屋の内側にあるカーテンが暖まり、部屋が暑くなってしまいます。このため、窓の外にすだれ・よしずをするほうが涼しくなります。また、5月頃から、ゴーヤ・朝顔・ヘチマなどを植えて育てると、夏にはりっぱな「緑のカーテン」ができあがり、日射を防いでくれます。</t>
    <rPh sb="32" eb="34">
      <t>ニッシャ</t>
    </rPh>
    <rPh sb="46" eb="48">
      <t>ヘヤ</t>
    </rPh>
    <rPh sb="63" eb="65">
      <t>ニッシャ</t>
    </rPh>
    <rPh sb="66" eb="67">
      <t>フセ</t>
    </rPh>
    <rPh sb="77" eb="79">
      <t>ヘヤ</t>
    </rPh>
    <rPh sb="80" eb="82">
      <t>ウチガワ</t>
    </rPh>
    <rPh sb="90" eb="91">
      <t>アタタ</t>
    </rPh>
    <rPh sb="94" eb="96">
      <t>ヘヤ</t>
    </rPh>
    <rPh sb="190" eb="192">
      <t>ニッシャ</t>
    </rPh>
    <rPh sb="193" eb="194">
      <t>フセ</t>
    </rPh>
    <phoneticPr fontId="2"/>
  </si>
  <si>
    <t>省エネを考えた暖房設定温度の目安は20℃以下です。「暖かく感じるようにする」のではなく「寒くないようにする」程度に考えてみてください。寒さの感じ方には個人差があるので無理をする必要はありませんが、厚着をしたり、暖まる食事をとるなどして、工夫をしてみてください。設定温度を1℃控えめにすることで、CO2排出量や光熱費をおよそ1割削減することができます。また季節の終わりには、早めに冷暖房器具を使うのを止めることも効果的です。</t>
  </si>
  <si>
    <t>省エネを考えた冷房設定温度の目安は28℃以上です。「涼しく感じるようにする」のではなく、「暑すぎないようにする」程度に考えてみてください。暑さの感じ方には個人差があるので無理をする必要はありませんが、扇風機を活用したり、薄着をするなどして工夫をしてみてください。窓をあけて風が入ると涼しく感じますし、風鈴の音なども、涼しく感じさせてくれます。設定温度を1℃控えめにすることで、CO2排出量や光熱費をおよそ1割削減することができます。また季節の終わりには、早めに冷房器具を使わないようにすることも効果的です。</t>
  </si>
  <si>
    <t>省エネを考えた冷房設定温度の目安は28℃以上です。「涼しく感じるようにする」のではなく、「暑すぎないようにする」程度に考えてみてください。暑さの感じ方には個人差があるので無理をする必要はありませんが、扇風機を活用したり、薄着をするなどして工夫をしてみてください。窓をあけて風が入ると涼しく感じますし、風鈴の音なども、涼しく感じさせてくれます。設定温度を1℃控えめにすることで、CO2排出量や光熱費をおよそ1割削減することができます。また季節の終わりには、早めに冷房器具を使わないようにすることも効果的です。</t>
    <phoneticPr fontId="2"/>
  </si>
  <si>
    <t>省エネを考えた暖房設定温度の目安は20℃以下です。「暖かく感じるようにする」のではなく「寒くないようにする」程度に考えてみてください。寒さの感じ方には個人差があるので無理をする必要はありませんが、厚着をしたり、暖まる食事をとるなどして、工夫をしてみてください。設定温度を1℃控えめにすることで、CO2排出量や光熱費をおよそ1割削減することができます。また季節の終わりには、早めに冷暖房器具を使うのを止めることも効果的です。</t>
    <phoneticPr fontId="2"/>
  </si>
  <si>
    <t>窓用の断熱シート（いわゆるプチプチシートのようなエアクションタイプのもの）は、ホームセンター等で売られています。窓をきれいに拭いてから、霧吹きをかけ、その水だけで窓に貼り付けることができます。断熱効果があるだけでなく、結露も抑えることができます。窓から吹き下ろしてくる冷たい風も和らぎ、快適性も向上します。</t>
    <rPh sb="0" eb="2">
      <t>マドヨウ</t>
    </rPh>
    <rPh sb="56" eb="57">
      <t>マド</t>
    </rPh>
    <rPh sb="62" eb="63">
      <t>フ</t>
    </rPh>
    <rPh sb="68" eb="70">
      <t>キリフ</t>
    </rPh>
    <rPh sb="123" eb="124">
      <t>マド</t>
    </rPh>
    <rPh sb="126" eb="127">
      <t>フ</t>
    </rPh>
    <rPh sb="128" eb="129">
      <t>オ</t>
    </rPh>
    <rPh sb="134" eb="135">
      <t>ツメ</t>
    </rPh>
    <rPh sb="137" eb="138">
      <t>カゼ</t>
    </rPh>
    <rPh sb="139" eb="140">
      <t>ヤワ</t>
    </rPh>
    <rPh sb="143" eb="146">
      <t>カイテキセイ</t>
    </rPh>
    <rPh sb="147" eb="149">
      <t>コウジョウ</t>
    </rPh>
    <phoneticPr fontId="2"/>
  </si>
  <si>
    <t>HEMS(Home Energy Management Sysytem)とは、家庭で使っている電気を時間ごとに細かく把握したり、エアコンなどの家電製品を、省エネのために自動制御したりできるシステムです。電気の使い方などの特徴をチェックすると、どんなことをすれば省エネにつながるか、ポイントが見えてきます。表示されるグラフをもとに、いつ電気の消費が多いのか、何が原因なのか、考えてみてください。</t>
    <rPh sb="39" eb="41">
      <t>カテイ</t>
    </rPh>
    <rPh sb="42" eb="43">
      <t>ツカ</t>
    </rPh>
    <rPh sb="47" eb="49">
      <t>デンキ</t>
    </rPh>
    <rPh sb="50" eb="52">
      <t>ジカン</t>
    </rPh>
    <rPh sb="55" eb="56">
      <t>コマ</t>
    </rPh>
    <rPh sb="58" eb="60">
      <t>ハアク</t>
    </rPh>
    <rPh sb="71" eb="75">
      <t>カデンセイヒン</t>
    </rPh>
    <rPh sb="77" eb="78">
      <t>ショウ</t>
    </rPh>
    <rPh sb="84" eb="88">
      <t>ジドウセイギョ</t>
    </rPh>
    <rPh sb="101" eb="103">
      <t>デンキ</t>
    </rPh>
    <rPh sb="104" eb="105">
      <t>ツカ</t>
    </rPh>
    <rPh sb="106" eb="107">
      <t>カタ</t>
    </rPh>
    <rPh sb="110" eb="112">
      <t>トクチョウ</t>
    </rPh>
    <rPh sb="130" eb="131">
      <t>ショウ</t>
    </rPh>
    <rPh sb="145" eb="146">
      <t>ミ</t>
    </rPh>
    <rPh sb="152" eb="154">
      <t>ヒョウジ</t>
    </rPh>
    <rPh sb="167" eb="169">
      <t>デンキ</t>
    </rPh>
    <rPh sb="170" eb="172">
      <t>ショウヒ</t>
    </rPh>
    <rPh sb="173" eb="174">
      <t>オオ</t>
    </rPh>
    <rPh sb="178" eb="179">
      <t>ナニ</t>
    </rPh>
    <rPh sb="180" eb="182">
      <t>ゲンイン</t>
    </rPh>
    <rPh sb="186" eb="187">
      <t>カンガ</t>
    </rPh>
    <phoneticPr fontId="2"/>
  </si>
  <si>
    <t>エコキュート(R)（自然冷媒ヒートポンプ給湯器）は、エアコンの室外機のような装置がついており、外気の熱を利用してお湯を沸かすため、電気温水器より3倍以上効率がよくなります。貯湯槽にためたお湯を使い切るような、家族人数が多く、毎日欠かさずお風呂に入る家庭にはお勧めです。&lt;br&gt;　また、ふだんのお湯の使い方を考慮して控えめに沸かす設定をすると、さらに省エネにつながります。</t>
    <rPh sb="147" eb="148">
      <t>ユ</t>
    </rPh>
    <rPh sb="149" eb="150">
      <t>ツカ</t>
    </rPh>
    <rPh sb="151" eb="152">
      <t>カタ</t>
    </rPh>
    <rPh sb="153" eb="155">
      <t>コウリョ</t>
    </rPh>
    <rPh sb="157" eb="158">
      <t>ヒカ</t>
    </rPh>
    <rPh sb="161" eb="162">
      <t>ワ</t>
    </rPh>
    <rPh sb="164" eb="166">
      <t>セッテイ</t>
    </rPh>
    <rPh sb="174" eb="175">
      <t>ショウ</t>
    </rPh>
    <phoneticPr fontId="2"/>
  </si>
  <si>
    <t>エコジョーズ(R)（潜熱回収型）は、水蒸気として逃げていた熱も回収する仕組みのため、既存のガス給湯器に比べて効率が1割以上向上しています。既存のガス給湯器とほぼ同じ形ですが、熱回収をするために少し大型になっており、また熱を回収する際に発生する水を流すドレンもついています。ガス会社によってはエコジョーズ料金により、ガス代が割り引かれる場合もあります。</t>
    <rPh sb="42" eb="44">
      <t>キソン</t>
    </rPh>
    <rPh sb="47" eb="50">
      <t>キュウトウキ</t>
    </rPh>
    <rPh sb="51" eb="52">
      <t>クラ</t>
    </rPh>
    <rPh sb="69" eb="71">
      <t>キソン</t>
    </rPh>
    <rPh sb="74" eb="77">
      <t>キュウトウキ</t>
    </rPh>
    <rPh sb="80" eb="81">
      <t>オナ</t>
    </rPh>
    <rPh sb="82" eb="83">
      <t>カタチ</t>
    </rPh>
    <rPh sb="87" eb="90">
      <t>ネツカイシュウ</t>
    </rPh>
    <rPh sb="96" eb="97">
      <t>スコ</t>
    </rPh>
    <rPh sb="98" eb="100">
      <t>オオガタ</t>
    </rPh>
    <rPh sb="109" eb="110">
      <t>ネツ</t>
    </rPh>
    <rPh sb="111" eb="113">
      <t>カイシュウ</t>
    </rPh>
    <rPh sb="115" eb="116">
      <t>サイ</t>
    </rPh>
    <rPh sb="117" eb="119">
      <t>ハッセイ</t>
    </rPh>
    <rPh sb="121" eb="122">
      <t>ミズ</t>
    </rPh>
    <rPh sb="123" eb="124">
      <t>ナガ</t>
    </rPh>
    <phoneticPr fontId="2"/>
  </si>
  <si>
    <t>エコフィール(R)（潜熱回収型）は、水蒸気として逃げていた熱も回収する仕組みのため、効率が1割以上向上しています。既存の灯油ボイラーとほぼ同じ形ですが、熱回収をするために少し大型になっており、また熱を回収する際に発生する水を流すドレンもついています。灯油ではなくガスのタイプは「エコジョース」といいます。</t>
    <rPh sb="60" eb="62">
      <t>トウユ</t>
    </rPh>
    <rPh sb="125" eb="127">
      <t>トウユ</t>
    </rPh>
    <phoneticPr fontId="2"/>
  </si>
  <si>
    <t>給湯器をエコジョーズ（潜熱回収型ガス給湯器）に買い換える</t>
    <rPh sb="18" eb="21">
      <t>キュウトウキ</t>
    </rPh>
    <rPh sb="23" eb="24">
      <t>カ</t>
    </rPh>
    <rPh sb="25" eb="26">
      <t>カ</t>
    </rPh>
    <phoneticPr fontId="2"/>
  </si>
  <si>
    <t>給湯器をエコフィール（潜熱回収型灯油給湯器）に買い換える</t>
    <rPh sb="16" eb="18">
      <t>トウユ</t>
    </rPh>
    <rPh sb="18" eb="21">
      <t>キュウトウキ</t>
    </rPh>
    <rPh sb="23" eb="24">
      <t>カ</t>
    </rPh>
    <rPh sb="25" eb="26">
      <t>カ</t>
    </rPh>
    <phoneticPr fontId="2"/>
  </si>
  <si>
    <t>セントラルヒーティングをしている場合には、使わない部屋まで暖めていることになります。使わない部屋の暖房を止めてしまうと結露・凍結などの問題がある場合には、そうならない程度に暖房設定を控えめにしてください。暖房設定の目標とする温度は20℃です。</t>
    <rPh sb="107" eb="109">
      <t>モクヒョウ</t>
    </rPh>
    <rPh sb="112" eb="114">
      <t>オンド</t>
    </rPh>
    <phoneticPr fontId="2"/>
  </si>
  <si>
    <t>新しい家では換気設備の導入が義務付けられていますが、暖房をしているときには、暖まった空気を屋外に捨ててしまいます。全熱交換換気装置ではその熱を回収することができ、捨てられる熱の量を少なくできます。</t>
    <rPh sb="0" eb="1">
      <t>アタラ</t>
    </rPh>
    <rPh sb="3" eb="4">
      <t>イエ</t>
    </rPh>
    <rPh sb="6" eb="8">
      <t>カンキ</t>
    </rPh>
    <rPh sb="8" eb="10">
      <t>セツビ</t>
    </rPh>
    <rPh sb="11" eb="13">
      <t>ドウニュウ</t>
    </rPh>
    <rPh sb="14" eb="17">
      <t>ギムヅ</t>
    </rPh>
    <rPh sb="26" eb="28">
      <t>ダンボウ</t>
    </rPh>
    <rPh sb="38" eb="39">
      <t>アタタ</t>
    </rPh>
    <rPh sb="42" eb="44">
      <t>クウキ</t>
    </rPh>
    <rPh sb="45" eb="47">
      <t>オクガイ</t>
    </rPh>
    <rPh sb="48" eb="49">
      <t>ス</t>
    </rPh>
    <rPh sb="57" eb="59">
      <t>ゼンネツ</t>
    </rPh>
    <rPh sb="59" eb="61">
      <t>コウカン</t>
    </rPh>
    <rPh sb="61" eb="63">
      <t>カンキ</t>
    </rPh>
    <rPh sb="63" eb="65">
      <t>ソウチ</t>
    </rPh>
    <rPh sb="69" eb="70">
      <t>ネツ</t>
    </rPh>
    <rPh sb="71" eb="73">
      <t>カイシュウ</t>
    </rPh>
    <rPh sb="81" eb="82">
      <t>ス</t>
    </rPh>
    <rPh sb="86" eb="87">
      <t>ネツ</t>
    </rPh>
    <rPh sb="88" eb="89">
      <t>リョウ</t>
    </rPh>
    <rPh sb="90" eb="91">
      <t>スク</t>
    </rPh>
    <phoneticPr fontId="2"/>
  </si>
  <si>
    <t>電気ポットでは、長時間保温をすると多くの電気が消費されます。必要に応じてお湯を沸かすようにするか、電気を使わない魔法瓶を活用してみてください。</t>
    <rPh sb="8" eb="11">
      <t>チョウジカン</t>
    </rPh>
    <rPh sb="49" eb="51">
      <t>デンキ</t>
    </rPh>
    <rPh sb="52" eb="53">
      <t>ツカ</t>
    </rPh>
    <phoneticPr fontId="2"/>
  </si>
  <si>
    <t>外出時や夜間など、長時間お湯を使わない場合には、電気ポットを止めておくことで保温電力を削減できます。炊飯ジャーや、便座の保温なども、同様に止めておくほうが省エネになります。</t>
    <rPh sb="24" eb="26">
      <t>デンキ</t>
    </rPh>
    <phoneticPr fontId="2"/>
  </si>
  <si>
    <t>暖かいご飯を食べるのに、炊飯ジャーで保温をするより、食べる直前に電子レンジで温め直すほうが省エネになります。長時間にわたり高温で保温をすると、ご飯が変色することもあり、常温で置いておくほうがおいしく食べられます。</t>
    <rPh sb="0" eb="1">
      <t>アタタ</t>
    </rPh>
    <rPh sb="4" eb="5">
      <t>ハン</t>
    </rPh>
    <rPh sb="6" eb="7">
      <t>タ</t>
    </rPh>
    <rPh sb="29" eb="31">
      <t>チョクゼン</t>
    </rPh>
    <rPh sb="61" eb="63">
      <t>コウオン</t>
    </rPh>
    <rPh sb="87" eb="88">
      <t>オ</t>
    </rPh>
    <rPh sb="99" eb="100">
      <t>タ</t>
    </rPh>
    <phoneticPr fontId="2"/>
  </si>
  <si>
    <t>魔法瓶のような断熱がされている電気ポットがあり、保温の電気消費を少なくすることができます。カタログに保温消費電力が表示されていいますので、これを参考にして選んでください。</t>
    <rPh sb="77" eb="78">
      <t>エラ</t>
    </rPh>
    <phoneticPr fontId="2"/>
  </si>
  <si>
    <t>鍋底から炎がはみ出すのは、ガスが無駄になるだけで、調理時間の短縮にはなりません。鍋底から炎がはみ出さない程度に調節して使いましょう。このほかにも、段取りよく調理をする工夫によって、ガスの消費を減らすことができます。</t>
    <rPh sb="44" eb="45">
      <t>ホノオ</t>
    </rPh>
    <phoneticPr fontId="2"/>
  </si>
  <si>
    <t>衣類の乾燥機能は便利ですが、洗濯の10倍以上のエネルギーがかかります。なるべく天日で乾かすようにし、乾燥機能を使わないことが省エネです。</t>
    <rPh sb="0" eb="2">
      <t>イルイ</t>
    </rPh>
    <rPh sb="42" eb="43">
      <t>カワ</t>
    </rPh>
    <rPh sb="62" eb="63">
      <t>ショウ</t>
    </rPh>
    <phoneticPr fontId="2"/>
  </si>
  <si>
    <t>LEDの省エネ性能は高く、長持ちします。蛍光灯と異なり、照明器具のカバーの中に虫が入らないため、掃除の手間も省くことができます。照明器具から取り替えますが、ソケットがあるので、通常は電気屋に頼まなくても自分で交換できます。光の色合いなども調整したり、細かく明るさを調整したりすることもできます。</t>
    <rPh sb="4" eb="5">
      <t>ショウ</t>
    </rPh>
    <rPh sb="7" eb="9">
      <t>セイノウ</t>
    </rPh>
    <rPh sb="10" eb="11">
      <t>タカ</t>
    </rPh>
    <rPh sb="13" eb="15">
      <t>ナガモ</t>
    </rPh>
    <rPh sb="20" eb="23">
      <t>ケイコウトウ</t>
    </rPh>
    <rPh sb="24" eb="25">
      <t>コト</t>
    </rPh>
    <rPh sb="28" eb="30">
      <t>ショウメイ</t>
    </rPh>
    <rPh sb="30" eb="32">
      <t>キグ</t>
    </rPh>
    <rPh sb="37" eb="38">
      <t>ナカ</t>
    </rPh>
    <rPh sb="39" eb="40">
      <t>ムシ</t>
    </rPh>
    <rPh sb="41" eb="42">
      <t>ハイ</t>
    </rPh>
    <rPh sb="48" eb="50">
      <t>ソウジ</t>
    </rPh>
    <rPh sb="51" eb="53">
      <t>テマ</t>
    </rPh>
    <rPh sb="54" eb="55">
      <t>ハブ</t>
    </rPh>
    <rPh sb="64" eb="68">
      <t>ショウメイキグ</t>
    </rPh>
    <rPh sb="70" eb="71">
      <t>ト</t>
    </rPh>
    <rPh sb="72" eb="73">
      <t>カ</t>
    </rPh>
    <rPh sb="88" eb="90">
      <t>ツウジョウ</t>
    </rPh>
    <rPh sb="91" eb="94">
      <t>デンキヤ</t>
    </rPh>
    <rPh sb="95" eb="96">
      <t>タノ</t>
    </rPh>
    <rPh sb="101" eb="103">
      <t>ジブン</t>
    </rPh>
    <rPh sb="104" eb="106">
      <t>コウカン</t>
    </rPh>
    <rPh sb="111" eb="112">
      <t>ヒカリ</t>
    </rPh>
    <rPh sb="113" eb="115">
      <t>イロア</t>
    </rPh>
    <rPh sb="119" eb="121">
      <t>チョウセイ</t>
    </rPh>
    <rPh sb="125" eb="126">
      <t>コマ</t>
    </rPh>
    <rPh sb="128" eb="129">
      <t>アカ</t>
    </rPh>
    <rPh sb="132" eb="134">
      <t>チョウセイ</t>
    </rPh>
    <phoneticPr fontId="2"/>
  </si>
  <si>
    <t>LED電球は、白熱電球と同じソケットを使っており、電球が切れたときにそのまま付け替えることができます。電気の消費を8割削減でき、寿命は40倍以上になります。</t>
    <rPh sb="3" eb="5">
      <t>デンキュウ</t>
    </rPh>
    <rPh sb="7" eb="9">
      <t>ハクネツ</t>
    </rPh>
    <phoneticPr fontId="2"/>
  </si>
  <si>
    <t>玄関の照明を、センサー式にすると、人を感知して点灯するため、防犯性能が高くなります。電気が流れている時間が大幅に減り、省エネになります。また、廊下は人が通るときだけ明るくなればいいので、人感センサーの照明を設置をして、人が通るときだけ照らすことも実用的で省エネになります。</t>
    <rPh sb="0" eb="2">
      <t>ゲンカン</t>
    </rPh>
    <rPh sb="3" eb="5">
      <t>ショウメイ</t>
    </rPh>
    <rPh sb="11" eb="12">
      <t>シキ</t>
    </rPh>
    <rPh sb="17" eb="18">
      <t>ヒト</t>
    </rPh>
    <rPh sb="19" eb="21">
      <t>カンチ</t>
    </rPh>
    <rPh sb="23" eb="25">
      <t>テントウ</t>
    </rPh>
    <rPh sb="42" eb="44">
      <t>デンキ</t>
    </rPh>
    <rPh sb="45" eb="46">
      <t>ナガ</t>
    </rPh>
    <rPh sb="53" eb="55">
      <t>オオハバ</t>
    </rPh>
    <rPh sb="56" eb="57">
      <t>ヘ</t>
    </rPh>
    <rPh sb="71" eb="73">
      <t>ロウカ</t>
    </rPh>
    <rPh sb="74" eb="75">
      <t>ヒト</t>
    </rPh>
    <rPh sb="76" eb="77">
      <t>トオ</t>
    </rPh>
    <rPh sb="82" eb="83">
      <t>アカ</t>
    </rPh>
    <rPh sb="93" eb="95">
      <t>ジンカン</t>
    </rPh>
    <rPh sb="100" eb="102">
      <t>ショウメイ</t>
    </rPh>
    <rPh sb="103" eb="105">
      <t>セッチ</t>
    </rPh>
    <rPh sb="109" eb="110">
      <t>ヒト</t>
    </rPh>
    <rPh sb="111" eb="112">
      <t>トオ</t>
    </rPh>
    <rPh sb="117" eb="118">
      <t>テ</t>
    </rPh>
    <rPh sb="123" eb="126">
      <t>ジツヨウテキ</t>
    </rPh>
    <phoneticPr fontId="2"/>
  </si>
  <si>
    <t>照明を点けるときに多くの電気が流れますが、ほんの一瞬であるため、結果的にこまめに消すことで省エネになります。部屋を離れるときには必ず照明を消す習慣をつけることが大切です。また、夜に明るい光をあびると、睡眠のサイクルが狂ってしまい、身体にとってよくないことになります。</t>
    <rPh sb="0" eb="2">
      <t>ショウメイ</t>
    </rPh>
    <rPh sb="64" eb="65">
      <t>カナラ</t>
    </rPh>
    <rPh sb="66" eb="68">
      <t>ショウメイ</t>
    </rPh>
    <phoneticPr fontId="2"/>
  </si>
  <si>
    <t>部屋を離れるときには、こまめに照明を消すようにしましょう。点けるときに多くの電気が流れますが、ほんの一瞬であるため、すぐに戻ってくる予定でも、こまめに照明を消すほうが省エネになります。</t>
    <rPh sb="0" eb="2">
      <t>ヘヤ</t>
    </rPh>
    <rPh sb="3" eb="4">
      <t>ハナ</t>
    </rPh>
    <rPh sb="15" eb="17">
      <t>ショウメイ</t>
    </rPh>
    <rPh sb="18" eb="19">
      <t>ケ</t>
    </rPh>
    <rPh sb="75" eb="77">
      <t>ショウメイ</t>
    </rPh>
    <phoneticPr fontId="2"/>
  </si>
  <si>
    <t>テレビの省エネ性能が向上しているため、以前と比べて同じサイズであれば半分以下の消費電力になるタイプが販売されています。店頭では、なるべく年間電気代が安いテレビを選ぶようにしてください。</t>
    <rPh sb="10" eb="12">
      <t>コウジョウ</t>
    </rPh>
    <rPh sb="19" eb="21">
      <t>イゼン</t>
    </rPh>
    <rPh sb="22" eb="23">
      <t>クラ</t>
    </rPh>
    <phoneticPr fontId="2"/>
  </si>
  <si>
    <t>テレビは画面を映し出す必要があるため、ラジオの10～100倍の消費電力を消費しています。寂しいためにテレビを点けている場合には、省エネのために、ラジオやCDなどに代えてみてください。</t>
    <rPh sb="4" eb="6">
      <t>ガメン</t>
    </rPh>
    <rPh sb="7" eb="8">
      <t>ウツ</t>
    </rPh>
    <rPh sb="9" eb="10">
      <t>ダ</t>
    </rPh>
    <rPh sb="11" eb="13">
      <t>ヒツヨウ</t>
    </rPh>
    <rPh sb="29" eb="30">
      <t>バイ</t>
    </rPh>
    <rPh sb="36" eb="38">
      <t>ショウヒ</t>
    </rPh>
    <rPh sb="54" eb="55">
      <t>ツ</t>
    </rPh>
    <rPh sb="64" eb="65">
      <t>ショウ</t>
    </rPh>
    <phoneticPr fontId="2"/>
  </si>
  <si>
    <t>あらかじめ視るテレビ番組を決めておき、終わったらテレビを消すようにしましょう。点けっぱなしにしていると、意図せずに次の番組まで見てしまうことになります。またテレビゲームの場合にもは、長時間しがちですので、使う時間を短くするように心がけましょう。</t>
    <rPh sb="5" eb="6">
      <t>ミ</t>
    </rPh>
    <rPh sb="19" eb="20">
      <t>オ</t>
    </rPh>
    <rPh sb="52" eb="54">
      <t>イト</t>
    </rPh>
    <rPh sb="114" eb="115">
      <t>ココロ</t>
    </rPh>
    <phoneticPr fontId="2"/>
  </si>
  <si>
    <t>冷蔵庫を2台以上使っている場合には、1台を止めてください。小型の冷蔵庫でも大型と同じくらい多くの電気を消費します。使えるのに使わないでおくと「もったいない」と感じるかもしれませんが、電気を入れているだけで大きな環境負荷が生じますので、使わないほうが望ましいです。</t>
    <rPh sb="0" eb="3">
      <t>レイゾウコ</t>
    </rPh>
    <rPh sb="57" eb="58">
      <t>ツカ</t>
    </rPh>
    <phoneticPr fontId="2"/>
  </si>
  <si>
    <t>冷蔵庫は温度調節ができます。設定を、強から中へ、中から弱へするとそれぞれ1割程度省エネができます。食品の傷みがやや速くなりますので、支障がないか確認しながら試してみてください。</t>
    <rPh sb="14" eb="16">
      <t>セッテイ</t>
    </rPh>
    <phoneticPr fontId="2"/>
  </si>
  <si>
    <t>電気自動車は、ガソリンの代わりに充電された電気を使い、エンジンの代わりにモーターを回して走ります。エンジンに比べて効率が高く、十分実用的な車として販売がされています。ただし充電スタンドはまだ少なく、充電に時間がかかるため、夜間に充電しておく必要があります。欧州や中国などでは、2040年ころまでにエンジン式の自動車から電気自動車に切り替える方針としています。</t>
    <rPh sb="0" eb="5">
      <t>デンキジドウシャ</t>
    </rPh>
    <rPh sb="16" eb="18">
      <t>ジュウデン</t>
    </rPh>
    <rPh sb="24" eb="25">
      <t>ツカ</t>
    </rPh>
    <rPh sb="120" eb="122">
      <t>ヒツヨウ</t>
    </rPh>
    <rPh sb="128" eb="130">
      <t>オウシュウ</t>
    </rPh>
    <rPh sb="131" eb="133">
      <t>チュウゴク</t>
    </rPh>
    <rPh sb="142" eb="143">
      <t>ネン</t>
    </rPh>
    <rPh sb="152" eb="153">
      <t>シキ</t>
    </rPh>
    <rPh sb="154" eb="157">
      <t>ジドウシャ</t>
    </rPh>
    <rPh sb="159" eb="164">
      <t>デンキジドウシャ</t>
    </rPh>
    <rPh sb="165" eb="166">
      <t>キ</t>
    </rPh>
    <rPh sb="167" eb="168">
      <t>カ</t>
    </rPh>
    <rPh sb="170" eb="172">
      <t>ホウシン</t>
    </rPh>
    <phoneticPr fontId="2"/>
  </si>
  <si>
    <t>テレビやビデオ、エアコンなど、使用していないときにも電気が消費されていることがあります。長時間使わないときには、コンセントからプラグを抜くことで削減ができます。最近の機種は待機電力が削減されているため、5年以上前の古い機種の場合に取組んでください。エアコンは、直接コンセントを抜くのではなく、まずリモコンで停止させ、動作が完全に止まってから抜いてください。</t>
    <rPh sb="107" eb="108">
      <t>フル</t>
    </rPh>
    <rPh sb="112" eb="114">
      <t>バアイ</t>
    </rPh>
    <rPh sb="115" eb="117">
      <t>トリク</t>
    </rPh>
    <rPh sb="153" eb="155">
      <t>テイシ</t>
    </rPh>
    <rPh sb="158" eb="160">
      <t>ドウサ</t>
    </rPh>
    <rPh sb="161" eb="163">
      <t>カンゼン</t>
    </rPh>
    <phoneticPr fontId="2"/>
  </si>
  <si>
    <t>家の階数</t>
    <rPh sb="0" eb="1">
      <t>イエ</t>
    </rPh>
    <rPh sb="2" eb="4">
      <t>カイスウ</t>
    </rPh>
    <phoneticPr fontId="2"/>
  </si>
  <si>
    <t>公共交通の便利さ</t>
    <rPh sb="0" eb="4">
      <t>コウキョウコウツウ</t>
    </rPh>
    <rPh sb="5" eb="7">
      <t>ベンリ</t>
    </rPh>
    <phoneticPr fontId="2"/>
  </si>
  <si>
    <t>公共交通の便利さ</t>
    <rPh sb="0" eb="2">
      <t>コウキョウ</t>
    </rPh>
    <rPh sb="2" eb="4">
      <t>コウツウ</t>
    </rPh>
    <rPh sb="5" eb="7">
      <t>ベンリ</t>
    </rPh>
    <phoneticPr fontId="2"/>
  </si>
  <si>
    <t>太陽光発電の設置</t>
    <rPh sb="3" eb="5">
      <t>ハツデン</t>
    </rPh>
    <phoneticPr fontId="2"/>
  </si>
  <si>
    <t>太陽光発電の設置</t>
    <phoneticPr fontId="2"/>
  </si>
  <si>
    <t>太陽光発電のサイズ</t>
    <rPh sb="3" eb="5">
      <t>ハツデン</t>
    </rPh>
    <phoneticPr fontId="2"/>
  </si>
  <si>
    <t>家にある部屋の数は</t>
    <rPh sb="0" eb="1">
      <t>イエ</t>
    </rPh>
    <rPh sb="4" eb="6">
      <t>ヘヤ</t>
    </rPh>
    <rPh sb="7" eb="8">
      <t>カズ</t>
    </rPh>
    <phoneticPr fontId="3"/>
  </si>
  <si>
    <t>家を建ててから何年ですか</t>
    <rPh sb="0" eb="1">
      <t>イエ</t>
    </rPh>
    <rPh sb="2" eb="3">
      <t>タ</t>
    </rPh>
    <rPh sb="7" eb="9">
      <t>ナンネン</t>
    </rPh>
    <phoneticPr fontId="3"/>
  </si>
  <si>
    <t>浴槽にどの高さまでお湯をためますか</t>
    <rPh sb="0" eb="2">
      <t>ヨクソウ</t>
    </rPh>
    <rPh sb="5" eb="6">
      <t>タカ</t>
    </rPh>
    <rPh sb="10" eb="11">
      <t>ユ</t>
    </rPh>
    <phoneticPr fontId="3"/>
  </si>
  <si>
    <t>洗面での水でなくお湯を沸かして使う時期は、何ヶ月ありますか</t>
    <rPh sb="0" eb="2">
      <t>センメン</t>
    </rPh>
    <rPh sb="4" eb="5">
      <t>ミズ</t>
    </rPh>
    <rPh sb="9" eb="10">
      <t>ユ</t>
    </rPh>
    <rPh sb="11" eb="12">
      <t>ワ</t>
    </rPh>
    <rPh sb="15" eb="16">
      <t>ツカ</t>
    </rPh>
    <rPh sb="17" eb="19">
      <t>ジキ</t>
    </rPh>
    <rPh sb="21" eb="24">
      <t>ナンカゲツ</t>
    </rPh>
    <phoneticPr fontId="3"/>
  </si>
  <si>
    <t>食器を洗うのに水でなくお湯を沸かして使う時期は、何ヶ月ありますか</t>
    <rPh sb="0" eb="2">
      <t>ショッキ</t>
    </rPh>
    <rPh sb="3" eb="4">
      <t>アラ</t>
    </rPh>
    <rPh sb="7" eb="8">
      <t>ミズ</t>
    </rPh>
    <rPh sb="12" eb="13">
      <t>ユ</t>
    </rPh>
    <rPh sb="14" eb="15">
      <t>ワ</t>
    </rPh>
    <rPh sb="18" eb="19">
      <t>ツカ</t>
    </rPh>
    <rPh sb="20" eb="22">
      <t>ジキ</t>
    </rPh>
    <rPh sb="24" eb="27">
      <t>ナンカゲツ</t>
    </rPh>
    <phoneticPr fontId="3"/>
  </si>
  <si>
    <t>補助的に使う暖房器具はありますか</t>
    <rPh sb="0" eb="3">
      <t>ホジョテキ</t>
    </rPh>
    <rPh sb="4" eb="5">
      <t>ツカ</t>
    </rPh>
    <rPh sb="6" eb="8">
      <t>ダンボウ</t>
    </rPh>
    <rPh sb="8" eb="10">
      <t>キグ</t>
    </rPh>
    <phoneticPr fontId="3"/>
  </si>
  <si>
    <t>部屋を暖房する期間は1年で何ヶ月くらいですか</t>
    <rPh sb="0" eb="2">
      <t>ヘヤ</t>
    </rPh>
    <rPh sb="3" eb="5">
      <t>ダンボウ</t>
    </rPh>
    <rPh sb="7" eb="9">
      <t>キカン</t>
    </rPh>
    <rPh sb="11" eb="12">
      <t>ネン</t>
    </rPh>
    <rPh sb="13" eb="16">
      <t>ナンカゲツ</t>
    </rPh>
    <phoneticPr fontId="3"/>
  </si>
  <si>
    <t>加湿器を使う期間は、1年で何ヶ月くらいですか</t>
    <rPh sb="0" eb="3">
      <t>カシツキ</t>
    </rPh>
    <rPh sb="4" eb="5">
      <t>ツカ</t>
    </rPh>
    <rPh sb="6" eb="8">
      <t>キカン</t>
    </rPh>
    <rPh sb="11" eb="12">
      <t>ネン</t>
    </rPh>
    <rPh sb="13" eb="16">
      <t>ナンカゲツ</t>
    </rPh>
    <phoneticPr fontId="3"/>
  </si>
  <si>
    <t>浴槽のお湯で体を洗う</t>
    <rPh sb="0" eb="2">
      <t>ヨクソウ</t>
    </rPh>
    <rPh sb="4" eb="5">
      <t>ユ</t>
    </rPh>
    <rPh sb="6" eb="7">
      <t>カラダ</t>
    </rPh>
    <rPh sb="8" eb="9">
      <t>アラ</t>
    </rPh>
    <phoneticPr fontId="3"/>
  </si>
  <si>
    <t>風呂のお湯を温め直す方法</t>
    <rPh sb="0" eb="2">
      <t>フロ</t>
    </rPh>
    <rPh sb="4" eb="5">
      <t>ユ</t>
    </rPh>
    <rPh sb="6" eb="7">
      <t>アタタ</t>
    </rPh>
    <rPh sb="8" eb="9">
      <t>ナオ</t>
    </rPh>
    <rPh sb="10" eb="12">
      <t>ホウホウ</t>
    </rPh>
    <phoneticPr fontId="3"/>
  </si>
  <si>
    <t>なかなか涼しくならない</t>
    <rPh sb="4" eb="5">
      <t>スズ</t>
    </rPh>
    <phoneticPr fontId="2"/>
  </si>
  <si>
    <t>日射の流入の有無</t>
    <rPh sb="0" eb="2">
      <t>ニッシャ</t>
    </rPh>
    <rPh sb="3" eb="5">
      <t>リュウニュウ</t>
    </rPh>
    <rPh sb="6" eb="8">
      <t>ウム</t>
    </rPh>
    <phoneticPr fontId="2"/>
  </si>
  <si>
    <t>地域熱</t>
    <rPh sb="0" eb="2">
      <t>チイキ</t>
    </rPh>
    <rPh sb="2" eb="3">
      <t>ネツ</t>
    </rPh>
    <phoneticPr fontId="2"/>
  </si>
  <si>
    <t>地域熱</t>
    <rPh sb="0" eb="3">
      <t>チイキネツ</t>
    </rPh>
    <phoneticPr fontId="2"/>
  </si>
  <si>
    <t>※完全無料です。名前やメールアドレスなど、あなたを特定する情報の入力は必要ありません。この診断ソフトは、計算ロジック自体を端末にダウンロードして行うため、入力した値を利用端末以外に送ることはありません。このページは利用状況を把握するためにGoogle Anarliticsを使用しています。</t>
    <phoneticPr fontId="2"/>
  </si>
  <si>
    <t>※完全無料です。名前やメールアドレスなど、あなたを特定する情報の入力は必要ありません。この診断ソフトは、計算ロジック自体を端末にダウンロードして行うため、入力した値を利用端末以外に送ることはありません。このページは利用状況を把握するためにGoogle Anarliticsを使用しています。</t>
    <phoneticPr fontId="2"/>
  </si>
  <si>
    <t>発電で余った電気は、FIT制度により電力会社に買い取ってもらうことができ、2020年度は1kWhあたり21円になります。パネルを設置するだけで発電がされ、モーターなど稼働する部分がないために寿命が長く、維持管理も比較的少なくて済みます。交流に変換をする「コンディショナー」と呼ばれる装置は10年程度ごとに交換が必要になります。&lt;br&gt;　また、太陽光発電装置を導入すると、電気を売る様子が表示される装置が設置されます。電気をどれだけ発電できたのか、家庭でどれだけ消費したのかが表示され、機種によっては時間帯別に表示されるものもあります。販売できた金額も表示され、より多く販売するために自然と電気の使用量が減る効果も出てきます。</t>
    <rPh sb="0" eb="2">
      <t>ハツデン</t>
    </rPh>
    <rPh sb="3" eb="4">
      <t>アマ</t>
    </rPh>
    <rPh sb="6" eb="8">
      <t>デンキ</t>
    </rPh>
    <rPh sb="13" eb="15">
      <t>セイド</t>
    </rPh>
    <rPh sb="18" eb="22">
      <t>デンリョクガイシャ</t>
    </rPh>
    <rPh sb="23" eb="24">
      <t>カ</t>
    </rPh>
    <rPh sb="25" eb="26">
      <t>ト</t>
    </rPh>
    <rPh sb="41" eb="43">
      <t>ネンド</t>
    </rPh>
    <rPh sb="53" eb="54">
      <t>エン</t>
    </rPh>
    <rPh sb="64" eb="66">
      <t>セッチ</t>
    </rPh>
    <rPh sb="71" eb="73">
      <t>ハツデン</t>
    </rPh>
    <rPh sb="83" eb="85">
      <t>カドウ</t>
    </rPh>
    <rPh sb="87" eb="89">
      <t>ブブン</t>
    </rPh>
    <rPh sb="95" eb="97">
      <t>ジュミョウ</t>
    </rPh>
    <rPh sb="98" eb="99">
      <t>ナガ</t>
    </rPh>
    <rPh sb="101" eb="105">
      <t>イジカンリ</t>
    </rPh>
    <rPh sb="106" eb="109">
      <t>ヒカクテキ</t>
    </rPh>
    <rPh sb="109" eb="110">
      <t>スク</t>
    </rPh>
    <rPh sb="113" eb="114">
      <t>ス</t>
    </rPh>
    <rPh sb="118" eb="120">
      <t>コウリュウ</t>
    </rPh>
    <rPh sb="121" eb="123">
      <t>ヘンカン</t>
    </rPh>
    <rPh sb="137" eb="138">
      <t>ヨ</t>
    </rPh>
    <rPh sb="141" eb="143">
      <t>ソウチ</t>
    </rPh>
    <rPh sb="146" eb="147">
      <t>ネン</t>
    </rPh>
    <rPh sb="147" eb="149">
      <t>テイド</t>
    </rPh>
    <rPh sb="152" eb="154">
      <t>コウカン</t>
    </rPh>
    <rPh sb="155" eb="157">
      <t>ヒツヨウ</t>
    </rPh>
    <rPh sb="198" eb="200">
      <t>ソウチ</t>
    </rPh>
    <rPh sb="201" eb="203">
      <t>セッチ</t>
    </rPh>
    <rPh sb="208" eb="210">
      <t>デンキ</t>
    </rPh>
    <rPh sb="215" eb="217">
      <t>ハツデン</t>
    </rPh>
    <rPh sb="223" eb="225">
      <t>カテイ</t>
    </rPh>
    <rPh sb="230" eb="232">
      <t>ショウヒ</t>
    </rPh>
    <rPh sb="237" eb="239">
      <t>ヒョウジ</t>
    </rPh>
    <rPh sb="242" eb="244">
      <t>キシュ</t>
    </rPh>
    <rPh sb="249" eb="252">
      <t>ジカンタイ</t>
    </rPh>
    <rPh sb="252" eb="253">
      <t>ベツ</t>
    </rPh>
    <rPh sb="254" eb="256">
      <t>ヒョウジ</t>
    </rPh>
    <rPh sb="267" eb="269">
      <t>ハンバイ</t>
    </rPh>
    <rPh sb="272" eb="274">
      <t>キンガク</t>
    </rPh>
    <rPh sb="275" eb="277">
      <t>ヒョウジ</t>
    </rPh>
    <rPh sb="282" eb="283">
      <t>オオ</t>
    </rPh>
    <rPh sb="284" eb="286">
      <t>ハンバイ</t>
    </rPh>
    <rPh sb="291" eb="293">
      <t>シゼン</t>
    </rPh>
    <rPh sb="306" eb="307">
      <t>デ</t>
    </rPh>
    <phoneticPr fontId="2"/>
  </si>
  <si>
    <t>2km程度の近所の場合で、気候がいいときには、車を使わずに自転車を使ったり、歩いたりしましょう。健康のためにもなります。</t>
    <phoneticPr fontId="2"/>
  </si>
  <si>
    <t>2017年度</t>
    <rPh sb="4" eb="6">
      <t>ネンド</t>
    </rPh>
    <phoneticPr fontId="2"/>
  </si>
  <si>
    <t>2018年度</t>
    <rPh sb="4" eb="6">
      <t>ネンド</t>
    </rPh>
    <phoneticPr fontId="2"/>
  </si>
  <si>
    <t>2019年度</t>
    <rPh sb="4" eb="6">
      <t>ネンド</t>
    </rPh>
    <phoneticPr fontId="2"/>
  </si>
  <si>
    <t>2020年度</t>
    <rPh sb="4" eb="6">
      <t>ネンド</t>
    </rPh>
    <phoneticPr fontId="2"/>
  </si>
  <si>
    <t>HEMS(Home Energy Management Sysytem：ヘムス)とは、家庭で使っている電気を時間ごとに細かく把握したり、エアコンなどの家電製品を、省エネのために自動制御したりできるシステムです。電気の使い方などの特徴をチェックすると、どんなことをすれば省エネにつながるか、ポイントが見えてきます。表示されるグラフをもとに、いつ電気の消費が多いのか、何が原因なのか、考えてみてください。</t>
    <rPh sb="43" eb="45">
      <t>カテイ</t>
    </rPh>
    <rPh sb="46" eb="47">
      <t>ツカ</t>
    </rPh>
    <rPh sb="51" eb="53">
      <t>デンキ</t>
    </rPh>
    <rPh sb="54" eb="56">
      <t>ジカン</t>
    </rPh>
    <rPh sb="59" eb="60">
      <t>コマ</t>
    </rPh>
    <rPh sb="62" eb="64">
      <t>ハアク</t>
    </rPh>
    <rPh sb="75" eb="79">
      <t>カデンセイヒン</t>
    </rPh>
    <rPh sb="81" eb="82">
      <t>ショウ</t>
    </rPh>
    <rPh sb="88" eb="92">
      <t>ジドウセイギョ</t>
    </rPh>
    <rPh sb="105" eb="107">
      <t>デンキ</t>
    </rPh>
    <rPh sb="108" eb="109">
      <t>ツカ</t>
    </rPh>
    <rPh sb="110" eb="111">
      <t>カタ</t>
    </rPh>
    <rPh sb="114" eb="116">
      <t>トクチョウ</t>
    </rPh>
    <rPh sb="134" eb="135">
      <t>ショウ</t>
    </rPh>
    <rPh sb="149" eb="150">
      <t>ミ</t>
    </rPh>
    <rPh sb="156" eb="158">
      <t>ヒョウジ</t>
    </rPh>
    <rPh sb="171" eb="173">
      <t>デンキ</t>
    </rPh>
    <rPh sb="174" eb="176">
      <t>ショウヒ</t>
    </rPh>
    <rPh sb="177" eb="178">
      <t>オオ</t>
    </rPh>
    <rPh sb="182" eb="183">
      <t>ナニ</t>
    </rPh>
    <rPh sb="184" eb="186">
      <t>ゲンイン</t>
    </rPh>
    <rPh sb="190" eb="191">
      <t>カンガ</t>
    </rPh>
    <phoneticPr fontId="2"/>
  </si>
  <si>
    <t>太陽光発電パネルを屋根に設置するのではなく、小型のものをベランダなどに置くことで、一部の照明などの用途に使うことができます。既成品として販売されていることもありますが、自分で部品を購入して作ることもできます。太陽光パネル（20～200W）、充放電コントローラー、車用バッテリー、インバーターを組み合わせることで動作し、インターネット通販やホームセンターなどで調達できます。&lt;br&gt;　晴れた日にはふとんを干すような感覚で、日光にあててバッテリーを充電させ、充電された分で活用することができます。曇りの日などは、電気を使うことができない場合があります。</t>
    <rPh sb="0" eb="3">
      <t>タイヨウコウ</t>
    </rPh>
    <rPh sb="3" eb="5">
      <t>ハツデン</t>
    </rPh>
    <rPh sb="9" eb="11">
      <t>ヤネ</t>
    </rPh>
    <rPh sb="12" eb="14">
      <t>セッチ</t>
    </rPh>
    <rPh sb="35" eb="36">
      <t>オ</t>
    </rPh>
    <rPh sb="41" eb="43">
      <t>イチブ</t>
    </rPh>
    <rPh sb="44" eb="46">
      <t>ショウメイ</t>
    </rPh>
    <rPh sb="49" eb="51">
      <t>ヨウト</t>
    </rPh>
    <rPh sb="52" eb="53">
      <t>ツカ</t>
    </rPh>
    <rPh sb="62" eb="65">
      <t>キセイヒン</t>
    </rPh>
    <rPh sb="68" eb="70">
      <t>ハンバイ</t>
    </rPh>
    <rPh sb="84" eb="86">
      <t>ジブン</t>
    </rPh>
    <rPh sb="87" eb="89">
      <t>ブヒン</t>
    </rPh>
    <rPh sb="90" eb="92">
      <t>コウニュウ</t>
    </rPh>
    <rPh sb="94" eb="95">
      <t>ツク</t>
    </rPh>
    <rPh sb="104" eb="107">
      <t>タイヨウコウ</t>
    </rPh>
    <rPh sb="120" eb="123">
      <t>ジュウホウデン</t>
    </rPh>
    <rPh sb="131" eb="132">
      <t>クルマ</t>
    </rPh>
    <rPh sb="132" eb="133">
      <t>ヨウ</t>
    </rPh>
    <rPh sb="146" eb="147">
      <t>ク</t>
    </rPh>
    <rPh sb="148" eb="149">
      <t>ア</t>
    </rPh>
    <rPh sb="155" eb="157">
      <t>ドウサ</t>
    </rPh>
    <rPh sb="166" eb="168">
      <t>ツウハン</t>
    </rPh>
    <rPh sb="179" eb="181">
      <t>チョウタツ</t>
    </rPh>
    <phoneticPr fontId="2"/>
  </si>
  <si>
    <t>エコジョーズ(R)（潜熱回収型）は、水蒸気として逃げていた熱も回収する仕組みのため、既存のガス給湯器に比べて効率が1割以上向上しています。既存のガス給湯器とほぼ同じ形で置き換えが可能です。熱を回収する際に発生する水を流すドレンがついており、マンションなど排水口が近くにない場合には、工事が必要となる場合があります。ガス会社によってはエコジョーズ料金により、ガス代が割り引かれる場合もあります。</t>
    <rPh sb="42" eb="44">
      <t>キソン</t>
    </rPh>
    <rPh sb="47" eb="50">
      <t>キュウトウキ</t>
    </rPh>
    <rPh sb="51" eb="52">
      <t>クラ</t>
    </rPh>
    <rPh sb="69" eb="71">
      <t>キソン</t>
    </rPh>
    <rPh sb="74" eb="77">
      <t>キュウトウキ</t>
    </rPh>
    <rPh sb="80" eb="81">
      <t>オナ</t>
    </rPh>
    <rPh sb="82" eb="83">
      <t>カタチ</t>
    </rPh>
    <rPh sb="84" eb="85">
      <t>オ</t>
    </rPh>
    <rPh sb="86" eb="87">
      <t>カ</t>
    </rPh>
    <rPh sb="89" eb="91">
      <t>カノウ</t>
    </rPh>
    <rPh sb="94" eb="95">
      <t>ネツ</t>
    </rPh>
    <rPh sb="96" eb="98">
      <t>カイシュウ</t>
    </rPh>
    <rPh sb="100" eb="101">
      <t>サイ</t>
    </rPh>
    <rPh sb="102" eb="104">
      <t>ハッセイ</t>
    </rPh>
    <rPh sb="106" eb="107">
      <t>ミズ</t>
    </rPh>
    <rPh sb="108" eb="109">
      <t>ナガ</t>
    </rPh>
    <rPh sb="127" eb="129">
      <t>ハイスイ</t>
    </rPh>
    <rPh sb="129" eb="130">
      <t>クチ</t>
    </rPh>
    <rPh sb="131" eb="132">
      <t>チカ</t>
    </rPh>
    <rPh sb="136" eb="138">
      <t>バアイ</t>
    </rPh>
    <rPh sb="141" eb="143">
      <t>コウジ</t>
    </rPh>
    <rPh sb="144" eb="146">
      <t>ヒツヨウ</t>
    </rPh>
    <rPh sb="149" eb="151">
      <t>バアイ</t>
    </rPh>
    <phoneticPr fontId="2"/>
  </si>
  <si>
    <t>エコフィール(R)（潜熱回収型）は、水蒸気として逃げていた熱も回収する仕組みのため、効率が1割以上向上しています。既存の灯油ボイラーとほぼ同じ形で、交換ができます。灯油ではなくガスのタイプは「エコジョース」といいます。</t>
    <rPh sb="60" eb="62">
      <t>トウユ</t>
    </rPh>
    <rPh sb="74" eb="76">
      <t>コウカン</t>
    </rPh>
    <rPh sb="82" eb="84">
      <t>トウユ</t>
    </rPh>
    <phoneticPr fontId="2"/>
  </si>
  <si>
    <t>エネファーム(R)は、燃料電池で発電をしながらお湯をわかす効率がよい装置です。家庭で消費する電気の分だけ発電を行い、発生した余熱をお湯としてためて利用することができます。電気やお湯をたくさん使う家庭で、大きな省エネ効果が期待できます。SOFCタイプは、さらに発電効率が高くなってり、お湯の発生量が少ないため、比較的お湯を使わない家庭でも効果がでます。発電を行うため、停電時にも一定の電気を取り出すことが可能となっています。</t>
    <rPh sb="104" eb="105">
      <t>ショウ</t>
    </rPh>
    <rPh sb="110" eb="112">
      <t>キタイ</t>
    </rPh>
    <rPh sb="129" eb="131">
      <t>ハツデン</t>
    </rPh>
    <rPh sb="131" eb="133">
      <t>コウリツ</t>
    </rPh>
    <rPh sb="134" eb="135">
      <t>タカ</t>
    </rPh>
    <rPh sb="142" eb="143">
      <t>ユ</t>
    </rPh>
    <rPh sb="144" eb="146">
      <t>ハッセイ</t>
    </rPh>
    <rPh sb="146" eb="147">
      <t>リョウ</t>
    </rPh>
    <rPh sb="148" eb="149">
      <t>スク</t>
    </rPh>
    <rPh sb="154" eb="157">
      <t>ヒカクテキ</t>
    </rPh>
    <rPh sb="158" eb="159">
      <t>ユ</t>
    </rPh>
    <rPh sb="160" eb="161">
      <t>ツカ</t>
    </rPh>
    <rPh sb="164" eb="166">
      <t>カテイ</t>
    </rPh>
    <rPh sb="168" eb="170">
      <t>コウカ</t>
    </rPh>
    <rPh sb="175" eb="177">
      <t>ハツデン</t>
    </rPh>
    <rPh sb="178" eb="179">
      <t>オコナ</t>
    </rPh>
    <rPh sb="183" eb="185">
      <t>テイデン</t>
    </rPh>
    <rPh sb="185" eb="186">
      <t>ジ</t>
    </rPh>
    <rPh sb="188" eb="190">
      <t>イッテイ</t>
    </rPh>
    <rPh sb="191" eb="193">
      <t>デンキ</t>
    </rPh>
    <rPh sb="194" eb="195">
      <t>ト</t>
    </rPh>
    <rPh sb="196" eb="197">
      <t>ダ</t>
    </rPh>
    <rPh sb="201" eb="203">
      <t>カノウ</t>
    </rPh>
    <phoneticPr fontId="2"/>
  </si>
  <si>
    <t>エネファーム(R)は、燃料電池で発電をしながらお湯をわかす効率がよい装置です。家庭で消費する電気の分だけ発電を行い、発生した余熱をお湯としてためて利用することができます。電気やお湯をたくさん使う家庭で、大きな省エネ効果が期待できます。SOFCタイプは、さらに発電効率が高くなってり、お湯の発生量が少ないため、比較的お湯を使わない家庭でも効果がでます。発電を行うため、停電時にも一定の電気を取り出すことが可能となっています。</t>
    <phoneticPr fontId="2"/>
  </si>
  <si>
    <t>Air Conditioner</t>
    <phoneticPr fontId="2"/>
  </si>
  <si>
    <t>size</t>
    <phoneticPr fontId="2"/>
  </si>
  <si>
    <t>pf_good</t>
    <phoneticPr fontId="2"/>
  </si>
  <si>
    <t>pf_average</t>
    <phoneticPr fontId="2"/>
  </si>
  <si>
    <t>//set now price and performance</t>
    <phoneticPr fontId="2"/>
  </si>
  <si>
    <t>comment</t>
    <phoneticPr fontId="2"/>
  </si>
  <si>
    <t>equip</t>
    <phoneticPr fontId="2"/>
  </si>
  <si>
    <t>Refregerator</t>
    <phoneticPr fontId="2"/>
  </si>
  <si>
    <t>LED</t>
    <phoneticPr fontId="2"/>
  </si>
  <si>
    <t>W-bulb, W</t>
    <phoneticPr fontId="2"/>
  </si>
  <si>
    <t>L, kWh/a</t>
    <phoneticPr fontId="2"/>
  </si>
  <si>
    <t>kW-cooling, APF</t>
    <phoneticPr fontId="2"/>
  </si>
  <si>
    <t>潜熱回収型給湯器</t>
    <rPh sb="0" eb="2">
      <t>センネツ</t>
    </rPh>
    <rPh sb="2" eb="4">
      <t>カイシュウ</t>
    </rPh>
    <rPh sb="4" eb="5">
      <t>ガタ</t>
    </rPh>
    <rPh sb="5" eb="8">
      <t>キュウトウキ</t>
    </rPh>
    <phoneticPr fontId="2"/>
  </si>
  <si>
    <t>kW, performance</t>
    <phoneticPr fontId="2"/>
  </si>
  <si>
    <t>price_good</t>
    <phoneticPr fontId="2"/>
  </si>
  <si>
    <t>price_average</t>
    <phoneticPr fontId="2"/>
  </si>
  <si>
    <t>use Equipment list</t>
    <phoneticPr fontId="2"/>
  </si>
  <si>
    <t>mHWenefarmSOFC</t>
    <phoneticPr fontId="2"/>
  </si>
  <si>
    <t>給湯器をSOFCタイプのエネファーム（燃料電池）に買い換える</t>
    <rPh sb="0" eb="3">
      <t>キュウトウキ</t>
    </rPh>
    <rPh sb="19" eb="23">
      <t>ネンリョウデンチ</t>
    </rPh>
    <rPh sb="25" eb="26">
      <t>カ</t>
    </rPh>
    <rPh sb="27" eb="28">
      <t>カ</t>
    </rPh>
    <phoneticPr fontId="2"/>
  </si>
  <si>
    <t>エネファームSOFC</t>
    <phoneticPr fontId="2"/>
  </si>
  <si>
    <t>エネファーム(R)は、燃料電池で発電をしながらお湯をわかす効率がよい装置です。家庭で消費する電気の分だけ発電を行い、発生した余熱をお湯としてためて利用することができます。電気やお湯をたくさん使う家庭で、大きな省エネ効果が期待できます。</t>
    <phoneticPr fontId="2"/>
  </si>
  <si>
    <t>窓・サッシを複合素材枠二重ガラスにする</t>
    <rPh sb="0" eb="1">
      <t>マド</t>
    </rPh>
    <rPh sb="6" eb="8">
      <t>フクゴウ</t>
    </rPh>
    <rPh sb="8" eb="10">
      <t>ソザイ</t>
    </rPh>
    <rPh sb="10" eb="11">
      <t>ワク</t>
    </rPh>
    <rPh sb="11" eb="13">
      <t>ニジュウ</t>
    </rPh>
    <phoneticPr fontId="2"/>
  </si>
  <si>
    <t>二重ガラス</t>
    <rPh sb="0" eb="2">
      <t>ニジュウ</t>
    </rPh>
    <phoneticPr fontId="2"/>
  </si>
  <si>
    <t>mTOzeh</t>
    <phoneticPr fontId="2"/>
  </si>
  <si>
    <t>ZEHに建て替える</t>
    <rPh sb="4" eb="5">
      <t>タ</t>
    </rPh>
    <rPh sb="6" eb="7">
      <t>カ</t>
    </rPh>
    <phoneticPr fontId="2"/>
  </si>
  <si>
    <t>ZEH</t>
    <phoneticPr fontId="2"/>
  </si>
  <si>
    <t>省エネ基準住宅</t>
    <rPh sb="0" eb="1">
      <t>ショウ</t>
    </rPh>
    <rPh sb="3" eb="5">
      <t>キジュン</t>
    </rPh>
    <rPh sb="5" eb="7">
      <t>ジュウタク</t>
    </rPh>
    <phoneticPr fontId="2"/>
  </si>
  <si>
    <t>mHTreformLV5</t>
    <phoneticPr fontId="2"/>
  </si>
  <si>
    <t>省エネ住宅等級5</t>
    <rPh sb="0" eb="1">
      <t>ショウ</t>
    </rPh>
    <rPh sb="3" eb="5">
      <t>ジュウタク</t>
    </rPh>
    <rPh sb="5" eb="7">
      <t>トウキュウ</t>
    </rPh>
    <phoneticPr fontId="2"/>
  </si>
  <si>
    <t>mHTreformLV6</t>
    <phoneticPr fontId="2"/>
  </si>
  <si>
    <t>省エネ住宅等級6</t>
    <rPh sb="0" eb="1">
      <t>ショウ</t>
    </rPh>
    <rPh sb="3" eb="5">
      <t>ジュウタク</t>
    </rPh>
    <rPh sb="5" eb="7">
      <t>トウキュウ</t>
    </rPh>
    <phoneticPr fontId="2"/>
  </si>
  <si>
    <t>断熱性能を高めて省エネ機器設備を導入した上で、太陽光発電を設置すると、家庭のエネルギー消費を実質まかなうことができます。ネット・ゼロ・エネルギー・ハウス（ZEH：ゼッチ）と呼ばれ、すでに大手ハウスメーカーでは新築の標準になっており、2030年頃にはすべての新築住宅でこのレベルを達成することが求められます。エネルギー面でメリットがあるだけでなく、冬は暖かく、夏は涼しく、快適に過ごすことができ、健康面でもメリットがあることがわかっています。</t>
    <rPh sb="0" eb="2">
      <t>ダンネツ</t>
    </rPh>
    <rPh sb="2" eb="4">
      <t>セイノウ</t>
    </rPh>
    <rPh sb="5" eb="6">
      <t>タカ</t>
    </rPh>
    <rPh sb="8" eb="9">
      <t>ショウ</t>
    </rPh>
    <rPh sb="11" eb="13">
      <t>キキ</t>
    </rPh>
    <rPh sb="13" eb="15">
      <t>セツビ</t>
    </rPh>
    <rPh sb="16" eb="18">
      <t>ドウニュウ</t>
    </rPh>
    <rPh sb="20" eb="21">
      <t>ウエ</t>
    </rPh>
    <rPh sb="23" eb="26">
      <t>タイヨウコウ</t>
    </rPh>
    <rPh sb="26" eb="28">
      <t>ハツデン</t>
    </rPh>
    <rPh sb="29" eb="31">
      <t>セッチ</t>
    </rPh>
    <rPh sb="35" eb="37">
      <t>カテイ</t>
    </rPh>
    <rPh sb="43" eb="45">
      <t>ショウヒ</t>
    </rPh>
    <rPh sb="46" eb="48">
      <t>ジッシツ</t>
    </rPh>
    <rPh sb="86" eb="87">
      <t>ヨ</t>
    </rPh>
    <rPh sb="93" eb="95">
      <t>オオテ</t>
    </rPh>
    <rPh sb="104" eb="106">
      <t>シンチク</t>
    </rPh>
    <rPh sb="107" eb="109">
      <t>ヒョウジュン</t>
    </rPh>
    <rPh sb="120" eb="121">
      <t>ネン</t>
    </rPh>
    <rPh sb="121" eb="122">
      <t>コロ</t>
    </rPh>
    <rPh sb="128" eb="130">
      <t>シンチク</t>
    </rPh>
    <rPh sb="130" eb="132">
      <t>ジュウタク</t>
    </rPh>
    <rPh sb="139" eb="141">
      <t>タッセイ</t>
    </rPh>
    <rPh sb="146" eb="147">
      <t>モト</t>
    </rPh>
    <rPh sb="158" eb="159">
      <t>メン</t>
    </rPh>
    <rPh sb="173" eb="174">
      <t>フユ</t>
    </rPh>
    <rPh sb="175" eb="176">
      <t>アタタ</t>
    </rPh>
    <rPh sb="179" eb="180">
      <t>ナツ</t>
    </rPh>
    <rPh sb="181" eb="182">
      <t>スズ</t>
    </rPh>
    <rPh sb="185" eb="187">
      <t>カイテキ</t>
    </rPh>
    <rPh sb="188" eb="189">
      <t>ス</t>
    </rPh>
    <rPh sb="197" eb="199">
      <t>ケンコウ</t>
    </rPh>
    <rPh sb="199" eb="200">
      <t>メン</t>
    </rPh>
    <phoneticPr fontId="2"/>
  </si>
  <si>
    <t>断熱性能を高めることは、温暖化対策としてメリットがあるだけでなく、冬は暖かく、夏は涼しく、快適に過ごすことができ、健康面でもメリットがあることがわかっています。新築に建て替える方法だけでなく、土台や柱などの耐震補強をしながら、壁や窓などを全面的に作り直すリフォームは、リノベーションとも呼ばれ、新築よりも安くできます。</t>
    <rPh sb="0" eb="2">
      <t>ダンネツ</t>
    </rPh>
    <rPh sb="2" eb="4">
      <t>セイノウ</t>
    </rPh>
    <rPh sb="5" eb="6">
      <t>タカ</t>
    </rPh>
    <rPh sb="12" eb="15">
      <t>オンダンカ</t>
    </rPh>
    <rPh sb="15" eb="17">
      <t>タイサク</t>
    </rPh>
    <rPh sb="33" eb="34">
      <t>フユ</t>
    </rPh>
    <rPh sb="35" eb="36">
      <t>アタタ</t>
    </rPh>
    <rPh sb="39" eb="40">
      <t>ナツ</t>
    </rPh>
    <rPh sb="41" eb="42">
      <t>スズ</t>
    </rPh>
    <rPh sb="45" eb="47">
      <t>カイテキ</t>
    </rPh>
    <rPh sb="48" eb="49">
      <t>ス</t>
    </rPh>
    <rPh sb="57" eb="59">
      <t>ケンコウ</t>
    </rPh>
    <rPh sb="59" eb="60">
      <t>メン</t>
    </rPh>
    <rPh sb="80" eb="82">
      <t>シンチク</t>
    </rPh>
    <rPh sb="83" eb="84">
      <t>タ</t>
    </rPh>
    <rPh sb="85" eb="86">
      <t>カ</t>
    </rPh>
    <rPh sb="88" eb="90">
      <t>ホウホウ</t>
    </rPh>
    <rPh sb="96" eb="98">
      <t>ドダイ</t>
    </rPh>
    <rPh sb="99" eb="100">
      <t>ハシラ</t>
    </rPh>
    <rPh sb="103" eb="105">
      <t>タイシン</t>
    </rPh>
    <rPh sb="105" eb="107">
      <t>ホキョウ</t>
    </rPh>
    <rPh sb="113" eb="114">
      <t>カベ</t>
    </rPh>
    <rPh sb="115" eb="116">
      <t>マド</t>
    </rPh>
    <rPh sb="119" eb="122">
      <t>ゼンメンテキ</t>
    </rPh>
    <rPh sb="123" eb="124">
      <t>ツク</t>
    </rPh>
    <rPh sb="125" eb="126">
      <t>ナオ</t>
    </rPh>
    <rPh sb="143" eb="144">
      <t>ヨ</t>
    </rPh>
    <rPh sb="147" eb="149">
      <t>シンチク</t>
    </rPh>
    <phoneticPr fontId="2"/>
  </si>
  <si>
    <t>断熱性能を高めることは、温暖化対策としてメリットがあるだけでなく、冬は暖かく、夏は涼しく、快適に過ごすことができ、健康面でもメリットがあることがわかっています。新築に建て替える方法だけでなく、土台や柱などの耐震補強をしながら、壁や窓などを全面的に作り直すリフォームは、リノベーションとも呼ばれ、新築よりも安くできます。等級6は、現在の省エネ基準より、さらに暖房負荷を減らすことができます。</t>
    <rPh sb="0" eb="2">
      <t>ダンネツ</t>
    </rPh>
    <rPh sb="2" eb="4">
      <t>セイノウ</t>
    </rPh>
    <rPh sb="5" eb="6">
      <t>タカ</t>
    </rPh>
    <rPh sb="12" eb="15">
      <t>オンダンカ</t>
    </rPh>
    <rPh sb="15" eb="17">
      <t>タイサク</t>
    </rPh>
    <rPh sb="33" eb="34">
      <t>フユ</t>
    </rPh>
    <rPh sb="35" eb="36">
      <t>アタタ</t>
    </rPh>
    <rPh sb="39" eb="40">
      <t>ナツ</t>
    </rPh>
    <rPh sb="41" eb="42">
      <t>スズ</t>
    </rPh>
    <rPh sb="45" eb="47">
      <t>カイテキ</t>
    </rPh>
    <rPh sb="48" eb="49">
      <t>ス</t>
    </rPh>
    <rPh sb="57" eb="59">
      <t>ケンコウ</t>
    </rPh>
    <rPh sb="59" eb="60">
      <t>メン</t>
    </rPh>
    <rPh sb="80" eb="82">
      <t>シンチク</t>
    </rPh>
    <rPh sb="83" eb="84">
      <t>タ</t>
    </rPh>
    <rPh sb="85" eb="86">
      <t>カ</t>
    </rPh>
    <rPh sb="88" eb="90">
      <t>ホウホウ</t>
    </rPh>
    <rPh sb="96" eb="98">
      <t>ドダイ</t>
    </rPh>
    <rPh sb="99" eb="100">
      <t>ハシラ</t>
    </rPh>
    <rPh sb="103" eb="105">
      <t>タイシン</t>
    </rPh>
    <rPh sb="105" eb="107">
      <t>ホキョウ</t>
    </rPh>
    <rPh sb="113" eb="114">
      <t>カベ</t>
    </rPh>
    <rPh sb="115" eb="116">
      <t>マド</t>
    </rPh>
    <rPh sb="119" eb="122">
      <t>ゼンメンテキ</t>
    </rPh>
    <rPh sb="123" eb="124">
      <t>ツク</t>
    </rPh>
    <rPh sb="125" eb="126">
      <t>ナオ</t>
    </rPh>
    <rPh sb="143" eb="144">
      <t>ヨ</t>
    </rPh>
    <rPh sb="147" eb="149">
      <t>シンチク</t>
    </rPh>
    <rPh sb="159" eb="161">
      <t>トウキュウ</t>
    </rPh>
    <rPh sb="164" eb="166">
      <t>ゲンザイ</t>
    </rPh>
    <rPh sb="167" eb="168">
      <t>ショウ</t>
    </rPh>
    <rPh sb="170" eb="172">
      <t>キジュン</t>
    </rPh>
    <rPh sb="178" eb="180">
      <t>ダンボウ</t>
    </rPh>
    <rPh sb="180" eb="182">
      <t>フカ</t>
    </rPh>
    <rPh sb="183" eb="184">
      <t>ヘ</t>
    </rPh>
    <phoneticPr fontId="2"/>
  </si>
  <si>
    <t>i320</t>
  </si>
  <si>
    <t>日中の在宅</t>
    <rPh sb="0" eb="2">
      <t>ニッチュウ</t>
    </rPh>
    <rPh sb="3" eb="5">
      <t>ザイタク</t>
    </rPh>
    <phoneticPr fontId="2"/>
  </si>
  <si>
    <t>日中にだれか在宅していますか？</t>
    <rPh sb="0" eb="2">
      <t>ニッチュウ</t>
    </rPh>
    <rPh sb="6" eb="8">
      <t>ザイタク</t>
    </rPh>
    <phoneticPr fontId="2"/>
  </si>
  <si>
    <t>あなたを含めて、いっしょに住んでいる人数を選んで下さい。</t>
  </si>
  <si>
    <t>sel320</t>
  </si>
  <si>
    <t>在宅</t>
    <rPh sb="0" eb="2">
      <t>ザイタク</t>
    </rPh>
    <phoneticPr fontId="2"/>
  </si>
  <si>
    <t>不在</t>
    <rPh sb="0" eb="2">
      <t>フザイ</t>
    </rPh>
    <phoneticPr fontId="2"/>
  </si>
  <si>
    <t xml:space="preserve">D6.scenario.defInput["i320"] = {  cons:"consTotal",  title:"日中の在宅",  unit:"人",  text:"日中にだれか在宅していますか？", inputType:"sel320", right:"", postfix:"", nodata:"", varType:"Number", min:"", max:"", defaultValue:"-1", d11t:"3",d11p:"2",d12t:"2",d12p:"1",d13t:"1",d13p:"0",d1w:"2",d1d:"1", d21t:"",d21p:"",d22t:"",d22p:"",d23t:"",d23p:"",d2w:"",d2d:"", d31t:"",d31p:"",d32t:"",d32p:"",d33t:"",d33p:"",d3w:"",d3d:""}; </t>
  </si>
  <si>
    <t>D6.scenario.defSelectValue["sel320"]= [ "選んで下さい", "在宅", "不在" ];</t>
  </si>
  <si>
    <t>D6.scenario.defSelectData['sel320']= [ '-1', '1', '2' ];</t>
  </si>
  <si>
    <t>mCRecoDrive</t>
    <phoneticPr fontId="2"/>
  </si>
  <si>
    <t>consLIsum</t>
    <phoneticPr fontId="2"/>
  </si>
  <si>
    <t>mHTpartialHeating</t>
    <phoneticPr fontId="2"/>
  </si>
  <si>
    <t>mTObattery</t>
    <phoneticPr fontId="2"/>
  </si>
  <si>
    <t>家庭用蓄電池を設置する</t>
    <rPh sb="0" eb="2">
      <t>カテイ</t>
    </rPh>
    <rPh sb="2" eb="3">
      <t>ヨウ</t>
    </rPh>
    <rPh sb="3" eb="6">
      <t>チクデンチ</t>
    </rPh>
    <rPh sb="7" eb="9">
      <t>セッチ</t>
    </rPh>
    <phoneticPr fontId="2"/>
  </si>
  <si>
    <t>家庭用蓄電池</t>
    <rPh sb="0" eb="3">
      <t>カテイヨウ</t>
    </rPh>
    <rPh sb="3" eb="6">
      <t>チクデンチ</t>
    </rPh>
    <phoneticPr fontId="2"/>
  </si>
  <si>
    <t>太陽光発電装置で発電がされた電気のうち、使い切れない分を蓄電しておくことで、家庭の電気をより多くまかなうことができます。蓄電池がなくても余った電気を売電することができますが、通常は購入する電気代のほうが高く、その分お得になります。また非常時には蓄電された電気を使って、家電製品を動かすこともにも活用できます。</t>
    <rPh sb="0" eb="3">
      <t>タイヨウコウ</t>
    </rPh>
    <rPh sb="3" eb="5">
      <t>ハツデン</t>
    </rPh>
    <rPh sb="5" eb="7">
      <t>ソウチ</t>
    </rPh>
    <rPh sb="8" eb="10">
      <t>ハツデン</t>
    </rPh>
    <rPh sb="14" eb="16">
      <t>デンキ</t>
    </rPh>
    <rPh sb="20" eb="21">
      <t>ツカ</t>
    </rPh>
    <rPh sb="22" eb="23">
      <t>キ</t>
    </rPh>
    <rPh sb="26" eb="27">
      <t>ブン</t>
    </rPh>
    <rPh sb="28" eb="30">
      <t>チクデン</t>
    </rPh>
    <rPh sb="38" eb="40">
      <t>カテイ</t>
    </rPh>
    <rPh sb="41" eb="43">
      <t>デンキ</t>
    </rPh>
    <rPh sb="46" eb="47">
      <t>オオ</t>
    </rPh>
    <rPh sb="60" eb="63">
      <t>チクデンチ</t>
    </rPh>
    <rPh sb="68" eb="69">
      <t>アマ</t>
    </rPh>
    <rPh sb="71" eb="73">
      <t>デンキ</t>
    </rPh>
    <rPh sb="74" eb="76">
      <t>バイデン</t>
    </rPh>
    <rPh sb="87" eb="89">
      <t>ツウジョウ</t>
    </rPh>
    <rPh sb="90" eb="92">
      <t>コウニュウ</t>
    </rPh>
    <rPh sb="94" eb="96">
      <t>デンキ</t>
    </rPh>
    <rPh sb="96" eb="97">
      <t>ダイ</t>
    </rPh>
    <rPh sb="101" eb="102">
      <t>タカ</t>
    </rPh>
    <rPh sb="106" eb="107">
      <t>ブン</t>
    </rPh>
    <rPh sb="108" eb="109">
      <t>トク</t>
    </rPh>
    <rPh sb="117" eb="119">
      <t>ヒジョウ</t>
    </rPh>
    <rPh sb="119" eb="120">
      <t>ジ</t>
    </rPh>
    <rPh sb="122" eb="124">
      <t>チクデン</t>
    </rPh>
    <rPh sb="127" eb="129">
      <t>デンキ</t>
    </rPh>
    <rPh sb="130" eb="131">
      <t>ツカ</t>
    </rPh>
    <rPh sb="134" eb="136">
      <t>カデン</t>
    </rPh>
    <rPh sb="136" eb="138">
      <t>セイヒン</t>
    </rPh>
    <rPh sb="139" eb="140">
      <t>ウゴ</t>
    </rPh>
    <rPh sb="147" eb="149">
      <t>カツヨウ</t>
    </rPh>
    <phoneticPr fontId="2"/>
  </si>
  <si>
    <t>mTOv2h</t>
    <phoneticPr fontId="2"/>
  </si>
  <si>
    <t>V2H</t>
    <phoneticPr fontId="2"/>
  </si>
  <si>
    <t>電気自動車を家庭用蓄電池として活用する</t>
    <rPh sb="0" eb="2">
      <t>デンキ</t>
    </rPh>
    <rPh sb="2" eb="5">
      <t>ジドウシャ</t>
    </rPh>
    <rPh sb="6" eb="9">
      <t>カテイヨウ</t>
    </rPh>
    <rPh sb="9" eb="12">
      <t>チクデンチ</t>
    </rPh>
    <rPh sb="15" eb="17">
      <t>カツヨウ</t>
    </rPh>
    <phoneticPr fontId="2"/>
  </si>
  <si>
    <t>太陽光発電装置で発電がされた電気のうち、使い切れない分を蓄電しておくことで、家庭の電気をより多くまかなうことができます。蓄電池がなくても余った電気を売電することができますが、通常は購入する電気代のほうが高く、その分お得になります。また非常時には蓄電された電気を使って、家電製品を動かすこともにも活用できます。電気自動車の容量は大きく、連携する装置を購入することで家庭用の蓄電池としても活用することができます。</t>
    <rPh sb="0" eb="3">
      <t>タイヨウコウ</t>
    </rPh>
    <rPh sb="3" eb="5">
      <t>ハツデン</t>
    </rPh>
    <rPh sb="5" eb="7">
      <t>ソウチ</t>
    </rPh>
    <rPh sb="8" eb="10">
      <t>ハツデン</t>
    </rPh>
    <rPh sb="14" eb="16">
      <t>デンキ</t>
    </rPh>
    <rPh sb="20" eb="21">
      <t>ツカ</t>
    </rPh>
    <rPh sb="22" eb="23">
      <t>キ</t>
    </rPh>
    <rPh sb="26" eb="27">
      <t>ブン</t>
    </rPh>
    <rPh sb="28" eb="30">
      <t>チクデン</t>
    </rPh>
    <rPh sb="38" eb="40">
      <t>カテイ</t>
    </rPh>
    <rPh sb="41" eb="43">
      <t>デンキ</t>
    </rPh>
    <rPh sb="46" eb="47">
      <t>オオ</t>
    </rPh>
    <rPh sb="60" eb="63">
      <t>チクデンチ</t>
    </rPh>
    <rPh sb="68" eb="69">
      <t>アマ</t>
    </rPh>
    <rPh sb="71" eb="73">
      <t>デンキ</t>
    </rPh>
    <rPh sb="74" eb="76">
      <t>バイデン</t>
    </rPh>
    <rPh sb="87" eb="89">
      <t>ツウジョウ</t>
    </rPh>
    <rPh sb="90" eb="92">
      <t>コウニュウ</t>
    </rPh>
    <rPh sb="94" eb="96">
      <t>デンキ</t>
    </rPh>
    <rPh sb="96" eb="97">
      <t>ダイ</t>
    </rPh>
    <rPh sb="101" eb="102">
      <t>タカ</t>
    </rPh>
    <rPh sb="106" eb="107">
      <t>ブン</t>
    </rPh>
    <rPh sb="108" eb="109">
      <t>トク</t>
    </rPh>
    <rPh sb="117" eb="119">
      <t>ヒジョウ</t>
    </rPh>
    <rPh sb="119" eb="120">
      <t>ジ</t>
    </rPh>
    <rPh sb="122" eb="124">
      <t>チクデン</t>
    </rPh>
    <rPh sb="127" eb="129">
      <t>デンキ</t>
    </rPh>
    <rPh sb="130" eb="131">
      <t>ツカ</t>
    </rPh>
    <rPh sb="134" eb="136">
      <t>カデン</t>
    </rPh>
    <rPh sb="136" eb="138">
      <t>セイヒン</t>
    </rPh>
    <rPh sb="139" eb="140">
      <t>ウゴ</t>
    </rPh>
    <rPh sb="147" eb="149">
      <t>カツヨウ</t>
    </rPh>
    <rPh sb="154" eb="156">
      <t>デンキ</t>
    </rPh>
    <rPh sb="156" eb="159">
      <t>ジドウシャ</t>
    </rPh>
    <rPh sb="160" eb="162">
      <t>ヨウリョウ</t>
    </rPh>
    <rPh sb="163" eb="164">
      <t>オオ</t>
    </rPh>
    <rPh sb="167" eb="169">
      <t>レンケイ</t>
    </rPh>
    <rPh sb="171" eb="173">
      <t>ソウチ</t>
    </rPh>
    <rPh sb="174" eb="176">
      <t>コウニュウ</t>
    </rPh>
    <rPh sb="181" eb="184">
      <t>カテイヨウ</t>
    </rPh>
    <rPh sb="185" eb="188">
      <t>チクデンチ</t>
    </rPh>
    <rPh sb="192" eb="194">
      <t>カツヨウ</t>
    </rPh>
    <phoneticPr fontId="2"/>
  </si>
  <si>
    <t>i941</t>
    <phoneticPr fontId="2"/>
  </si>
  <si>
    <t>ガソリン車</t>
    <rPh sb="4" eb="5">
      <t>クルマ</t>
    </rPh>
    <phoneticPr fontId="2"/>
  </si>
  <si>
    <t>ガソリン車を何台お持ちですか</t>
    <rPh sb="4" eb="5">
      <t>クルマ</t>
    </rPh>
    <rPh sb="6" eb="8">
      <t>ナンダイ</t>
    </rPh>
    <rPh sb="9" eb="10">
      <t>モ</t>
    </rPh>
    <phoneticPr fontId="2"/>
  </si>
  <si>
    <t>選んで下さい</t>
    <phoneticPr fontId="2"/>
  </si>
  <si>
    <t>3台以上</t>
    <rPh sb="1" eb="2">
      <t>ダイ</t>
    </rPh>
    <rPh sb="2" eb="4">
      <t>イジョウ</t>
    </rPh>
    <phoneticPr fontId="2"/>
  </si>
  <si>
    <t>無し</t>
    <rPh sb="0" eb="1">
      <t>ナ</t>
    </rPh>
    <phoneticPr fontId="2"/>
  </si>
  <si>
    <t>i942</t>
    <phoneticPr fontId="2"/>
  </si>
  <si>
    <t>ハイブリッド車</t>
    <rPh sb="6" eb="7">
      <t>シャ</t>
    </rPh>
    <phoneticPr fontId="2"/>
  </si>
  <si>
    <t>consCRsum</t>
    <phoneticPr fontId="2"/>
  </si>
  <si>
    <t>ハイブリッド車を何台お持ちですか</t>
    <rPh sb="6" eb="7">
      <t>クルマ</t>
    </rPh>
    <rPh sb="8" eb="10">
      <t>ナンダイ</t>
    </rPh>
    <rPh sb="11" eb="12">
      <t>モ</t>
    </rPh>
    <phoneticPr fontId="2"/>
  </si>
  <si>
    <t>i943</t>
    <phoneticPr fontId="2"/>
  </si>
  <si>
    <t>電気自動車</t>
    <rPh sb="0" eb="2">
      <t>デンキ</t>
    </rPh>
    <rPh sb="2" eb="5">
      <t>ジドウシャ</t>
    </rPh>
    <phoneticPr fontId="2"/>
  </si>
  <si>
    <t>consCRsum</t>
    <phoneticPr fontId="2"/>
  </si>
  <si>
    <t>電気自動車を何台お持ちですか</t>
    <rPh sb="0" eb="2">
      <t>デンキ</t>
    </rPh>
    <rPh sb="2" eb="5">
      <t>ジドウシャ</t>
    </rPh>
    <rPh sb="4" eb="5">
      <t>クルマ</t>
    </rPh>
    <rPh sb="6" eb="8">
      <t>ナンダイ</t>
    </rPh>
    <rPh sb="9" eb="10">
      <t>モ</t>
    </rPh>
    <phoneticPr fontId="2"/>
  </si>
  <si>
    <t>i951</t>
    <phoneticPr fontId="2"/>
  </si>
  <si>
    <t>太陽光発電の設置可能容量</t>
    <rPh sb="0" eb="3">
      <t>タイヨウコウ</t>
    </rPh>
    <rPh sb="3" eb="5">
      <t>ハツデン</t>
    </rPh>
    <rPh sb="6" eb="8">
      <t>セッチ</t>
    </rPh>
    <rPh sb="8" eb="10">
      <t>カノウ</t>
    </rPh>
    <rPh sb="10" eb="12">
      <t>ヨウリョウ</t>
    </rPh>
    <phoneticPr fontId="2"/>
  </si>
  <si>
    <t>太陽光の設置可能サイズ</t>
    <rPh sb="4" eb="6">
      <t>セッチ</t>
    </rPh>
    <rPh sb="6" eb="8">
      <t>カノウ</t>
    </rPh>
    <phoneticPr fontId="2"/>
  </si>
  <si>
    <t>設置可能な太陽光発電装置のサイズを選んで下さい。</t>
    <rPh sb="0" eb="2">
      <t>セッチ</t>
    </rPh>
    <rPh sb="2" eb="4">
      <t>カノウ</t>
    </rPh>
    <phoneticPr fontId="2"/>
  </si>
  <si>
    <t>すでに設置している/設置できない</t>
    <rPh sb="3" eb="5">
      <t>セッチ</t>
    </rPh>
    <rPh sb="10" eb="12">
      <t>セッチ</t>
    </rPh>
    <phoneticPr fontId="2"/>
  </si>
  <si>
    <t>子育てエコホーム支援事業の対象で、他の断熱工事や機器導入を行って補助額が5万円以上になると補助されます。</t>
    <rPh sb="17" eb="18">
      <t>ホカ</t>
    </rPh>
    <rPh sb="32" eb="34">
      <t>ホジョ</t>
    </rPh>
    <rPh sb="34" eb="35">
      <t>ガク</t>
    </rPh>
    <rPh sb="37" eb="38">
      <t>マン</t>
    </rPh>
    <rPh sb="38" eb="39">
      <t>エン</t>
    </rPh>
    <rPh sb="39" eb="41">
      <t>イジョウ</t>
    </rPh>
    <rPh sb="45" eb="47">
      <t>ホジョ</t>
    </rPh>
    <phoneticPr fontId="2"/>
  </si>
  <si>
    <t>子育てエコホーム支援事業の対象で、他の断熱工事や機器導入を行って補助額が5万円以上になると補助されます。家の窓全体の断熱工事をする場合、工事にかかった費用に応じて、固定資産税の控除の制度があります。</t>
    <rPh sb="53" eb="54">
      <t>イッカ</t>
    </rPh>
    <rPh sb="55" eb="57">
      <t>ゼンタイ</t>
    </rPh>
    <rPh sb="58" eb="62">
      <t>ダンネツコウジ</t>
    </rPh>
    <rPh sb="65" eb="67">
      <t>バアイ</t>
    </rPh>
    <rPh sb="68" eb="70">
      <t>コウジ</t>
    </rPh>
    <rPh sb="75" eb="77">
      <t>ヒヨウ</t>
    </rPh>
    <rPh sb="78" eb="79">
      <t>オウ</t>
    </rPh>
    <rPh sb="82" eb="87">
      <t>コテイシサンゼイ</t>
    </rPh>
    <rPh sb="88" eb="90">
      <t>コウジョ</t>
    </rPh>
    <rPh sb="91" eb="93">
      <t>セイド</t>
    </rPh>
    <phoneticPr fontId="2"/>
  </si>
  <si>
    <t>電気自動車の導入にあたっては、「CEV補助金」「減税」のメリットが得られます。</t>
    <rPh sb="0" eb="5">
      <t>デンキジドウシャ</t>
    </rPh>
    <rPh sb="19" eb="22">
      <t>ホジョキン</t>
    </rPh>
    <phoneticPr fontId="2"/>
  </si>
  <si>
    <t>LEDの省エネ性能は高く、長持ちします。蛍光灯と異なり、照明器具のカバーの中に虫が入らないため、掃除の手間も省くことができます。照明器具から取り替えますが、ソケットがあるので、通常は電気屋に頼まなくても自分で交換できます。光の色合いなども調整したり、細かく明るさを調整したりすることもできます。2027年度までに計億棟の新規の製造・輸入は禁止され、LEDに置き換わります。</t>
    <rPh sb="4" eb="5">
      <t>ショウ</t>
    </rPh>
    <rPh sb="7" eb="9">
      <t>セイノウ</t>
    </rPh>
    <rPh sb="10" eb="11">
      <t>タカ</t>
    </rPh>
    <rPh sb="13" eb="15">
      <t>ナガモ</t>
    </rPh>
    <rPh sb="20" eb="23">
      <t>ケイコウトウ</t>
    </rPh>
    <rPh sb="24" eb="25">
      <t>コト</t>
    </rPh>
    <rPh sb="28" eb="30">
      <t>ショウメイ</t>
    </rPh>
    <rPh sb="30" eb="32">
      <t>キグ</t>
    </rPh>
    <rPh sb="37" eb="38">
      <t>ナカ</t>
    </rPh>
    <rPh sb="39" eb="40">
      <t>ムシ</t>
    </rPh>
    <rPh sb="41" eb="42">
      <t>ハイ</t>
    </rPh>
    <rPh sb="48" eb="50">
      <t>ソウジ</t>
    </rPh>
    <rPh sb="51" eb="53">
      <t>テマ</t>
    </rPh>
    <rPh sb="54" eb="55">
      <t>ハブ</t>
    </rPh>
    <rPh sb="64" eb="68">
      <t>ショウメイキグ</t>
    </rPh>
    <rPh sb="70" eb="71">
      <t>ト</t>
    </rPh>
    <rPh sb="72" eb="73">
      <t>カ</t>
    </rPh>
    <rPh sb="88" eb="90">
      <t>ツウジョウ</t>
    </rPh>
    <rPh sb="91" eb="94">
      <t>デンキヤ</t>
    </rPh>
    <rPh sb="95" eb="96">
      <t>タノ</t>
    </rPh>
    <rPh sb="101" eb="103">
      <t>ジブン</t>
    </rPh>
    <rPh sb="104" eb="106">
      <t>コウカン</t>
    </rPh>
    <rPh sb="111" eb="112">
      <t>ヒカリ</t>
    </rPh>
    <rPh sb="113" eb="115">
      <t>イロア</t>
    </rPh>
    <rPh sb="119" eb="121">
      <t>チョウセイ</t>
    </rPh>
    <rPh sb="125" eb="126">
      <t>コマ</t>
    </rPh>
    <rPh sb="128" eb="129">
      <t>アカ</t>
    </rPh>
    <rPh sb="132" eb="134">
      <t>チョウセイ</t>
    </rPh>
    <rPh sb="151" eb="153">
      <t>ネンド</t>
    </rPh>
    <rPh sb="156" eb="159">
      <t>ケイオクトウ</t>
    </rPh>
    <rPh sb="160" eb="162">
      <t>シンキ</t>
    </rPh>
    <rPh sb="163" eb="165">
      <t>セイゾウ</t>
    </rPh>
    <rPh sb="166" eb="168">
      <t>ユニュウ</t>
    </rPh>
    <rPh sb="169" eb="171">
      <t>キンシ</t>
    </rPh>
    <rPh sb="178" eb="179">
      <t>オ</t>
    </rPh>
    <rPh sb="180" eb="181">
      <t>カ</t>
    </rPh>
    <phoneticPr fontId="2"/>
  </si>
  <si>
    <t>省エネ等級6相当の省エネ住宅にリフォームする</t>
    <rPh sb="0" eb="1">
      <t>ショウ</t>
    </rPh>
    <rPh sb="3" eb="5">
      <t>トウキュウ</t>
    </rPh>
    <rPh sb="6" eb="8">
      <t>ソウトウ</t>
    </rPh>
    <rPh sb="9" eb="10">
      <t>ショウ</t>
    </rPh>
    <rPh sb="12" eb="14">
      <t>ジュウタク</t>
    </rPh>
    <phoneticPr fontId="2"/>
  </si>
  <si>
    <t>省エネ等級5（ZEH相当）の省エネ住宅にリフォームする</t>
    <rPh sb="0" eb="1">
      <t>ショウ</t>
    </rPh>
    <rPh sb="3" eb="5">
      <t>トウキュウ</t>
    </rPh>
    <rPh sb="10" eb="12">
      <t>ソウトウ</t>
    </rPh>
    <rPh sb="14" eb="15">
      <t>ショウ</t>
    </rPh>
    <rPh sb="17" eb="19">
      <t>ジュウタク</t>
    </rPh>
    <phoneticPr fontId="2"/>
  </si>
  <si>
    <t>太陽光も併せて導入する場合にはZEH補助金、そうでない場合は長期優良リフォーム補助金や子育てエコホーム支援事業などがあり、減税もされます。</t>
    <rPh sb="0" eb="3">
      <t>タイヨウコウ</t>
    </rPh>
    <rPh sb="4" eb="5">
      <t>アワ</t>
    </rPh>
    <rPh sb="7" eb="9">
      <t>ドウニュウ</t>
    </rPh>
    <rPh sb="11" eb="13">
      <t>バアイ</t>
    </rPh>
    <rPh sb="18" eb="21">
      <t>ホジョキン</t>
    </rPh>
    <rPh sb="27" eb="29">
      <t>バアイ</t>
    </rPh>
    <rPh sb="61" eb="63">
      <t>ゲンゼイ</t>
    </rPh>
    <phoneticPr fontId="2"/>
  </si>
  <si>
    <t>発電で余った電気は、FIT制度により電力会社に買い取ってもらうことができ、2024年度に設置した場合は1kWhあたり16円で10年間買取がされます。パネルを設置するだけで発電がされ、モーターなど稼働する部分がないために寿命が長く、維持管理も比較的少なくて済みます。交流に変換をする「コンディショナー」と呼ばれる装置は10年程度ごとに交換が必要になります。&lt;br&gt;　また、太陽光発電装置を導入すると、電気を売る様子が表示される装置が設置されます。電気をどれだけ発電できたのか、家庭でどれだけ消費したのかが表示され、機種によっては時間帯別に表示されるものもあります。販売できた金額も表示され、より多く販売するために自然と電気の使用量が減る効果も出てきます。</t>
    <rPh sb="44" eb="46">
      <t>セッチ</t>
    </rPh>
    <rPh sb="48" eb="50">
      <t>バアイ</t>
    </rPh>
    <rPh sb="64" eb="65">
      <t>ネン</t>
    </rPh>
    <rPh sb="65" eb="66">
      <t>カン</t>
    </rPh>
    <rPh sb="66" eb="68">
      <t>カイトリ</t>
    </rPh>
    <phoneticPr fontId="2"/>
  </si>
  <si>
    <t>2013年度以前</t>
    <rPh sb="4" eb="6">
      <t>ネンド</t>
    </rPh>
    <rPh sb="6" eb="8">
      <t>イゼン</t>
    </rPh>
    <phoneticPr fontId="2"/>
  </si>
  <si>
    <t>2021年度</t>
    <rPh sb="4" eb="6">
      <t>ネンド</t>
    </rPh>
    <phoneticPr fontId="2"/>
  </si>
  <si>
    <t>2022年度</t>
    <rPh sb="4" eb="6">
      <t>ネンド</t>
    </rPh>
    <phoneticPr fontId="2"/>
  </si>
  <si>
    <t>2023年度以降</t>
    <rPh sb="4" eb="6">
      <t>ネンド</t>
    </rPh>
    <rPh sb="6" eb="8">
      <t>イコウ</t>
    </rPh>
    <phoneticPr fontId="2"/>
  </si>
  <si>
    <t>1kW（6畳程度）</t>
    <rPh sb="5" eb="6">
      <t>ジョウ</t>
    </rPh>
    <rPh sb="6" eb="8">
      <t>テイド</t>
    </rPh>
    <phoneticPr fontId="2"/>
  </si>
  <si>
    <t>2kW（12畳程度）</t>
    <phoneticPr fontId="2"/>
  </si>
  <si>
    <t>3kW（18畳程度）</t>
    <phoneticPr fontId="2"/>
  </si>
  <si>
    <t>4kW（25畳程度）</t>
    <phoneticPr fontId="2"/>
  </si>
  <si>
    <t>5kW（30畳程度）</t>
    <phoneticPr fontId="2"/>
  </si>
  <si>
    <t>6kW(（35畳程度）</t>
    <phoneticPr fontId="2"/>
  </si>
  <si>
    <t>7kW（40畳程度）</t>
    <phoneticPr fontId="2"/>
  </si>
  <si>
    <t>8kW（50畳程度）</t>
    <phoneticPr fontId="2"/>
  </si>
  <si>
    <t>9kW（55畳程度）</t>
    <phoneticPr fontId="2"/>
  </si>
  <si>
    <t>10kW（60畳程度）</t>
    <phoneticPr fontId="2"/>
  </si>
  <si>
    <t>年平均で、1ヶ月のおおよその電気代を選んでください。</t>
    <rPh sb="0" eb="1">
      <t>ネン</t>
    </rPh>
    <rPh sb="1" eb="3">
      <t>ヘイキン</t>
    </rPh>
    <rPh sb="7" eb="8">
      <t>ゲツ</t>
    </rPh>
    <rPh sb="14" eb="17">
      <t>デンキダイ</t>
    </rPh>
    <rPh sb="18" eb="19">
      <t>エラ</t>
    </rPh>
    <phoneticPr fontId="2"/>
  </si>
  <si>
    <t>年平均で、1ヶ月のおおよそのガス代を選んで下さい。</t>
    <phoneticPr fontId="2"/>
  </si>
  <si>
    <t>年平均で、1ヶ月あたりのおおよその灯油使用量を選んでください。</t>
    <rPh sb="7" eb="8">
      <t>ゲツ</t>
    </rPh>
    <phoneticPr fontId="2"/>
  </si>
  <si>
    <t>mTOzeroelectricity</t>
    <phoneticPr fontId="2"/>
  </si>
  <si>
    <t>CO2排出係数が0の電気を選ぶ</t>
    <rPh sb="3" eb="5">
      <t>ハイシュツ</t>
    </rPh>
    <rPh sb="5" eb="7">
      <t>ケイスウ</t>
    </rPh>
    <rPh sb="10" eb="12">
      <t>デンキ</t>
    </rPh>
    <rPh sb="13" eb="14">
      <t>エラ</t>
    </rPh>
    <phoneticPr fontId="2"/>
  </si>
  <si>
    <t>脱炭素電力を選ぶ</t>
    <rPh sb="0" eb="1">
      <t>ダツ</t>
    </rPh>
    <rPh sb="1" eb="3">
      <t>タンソ</t>
    </rPh>
    <rPh sb="3" eb="5">
      <t>デンリョク</t>
    </rPh>
    <rPh sb="6" eb="7">
      <t>エラ</t>
    </rPh>
    <phoneticPr fontId="2"/>
  </si>
  <si>
    <t>電力契約をいろいろな会社から選ぶことができます。一般的な電気ではなく、水力や太陽光発電、風力発電など、CO2排出係数がゼロとなる脱炭素電力のメニューも選べるようになっています。</t>
    <rPh sb="0" eb="2">
      <t>デンリョク</t>
    </rPh>
    <rPh sb="2" eb="4">
      <t>ケイヤク</t>
    </rPh>
    <rPh sb="10" eb="12">
      <t>カイシャ</t>
    </rPh>
    <rPh sb="14" eb="15">
      <t>エラ</t>
    </rPh>
    <rPh sb="24" eb="27">
      <t>イッパンテキ</t>
    </rPh>
    <rPh sb="28" eb="30">
      <t>デンキ</t>
    </rPh>
    <rPh sb="35" eb="37">
      <t>スイリョク</t>
    </rPh>
    <rPh sb="38" eb="41">
      <t>タイヨウコウ</t>
    </rPh>
    <rPh sb="41" eb="43">
      <t>ハツデン</t>
    </rPh>
    <rPh sb="44" eb="46">
      <t>フウリョク</t>
    </rPh>
    <rPh sb="46" eb="48">
      <t>ハツデン</t>
    </rPh>
    <rPh sb="54" eb="56">
      <t>ハイシュツ</t>
    </rPh>
    <rPh sb="56" eb="58">
      <t>ケイスウ</t>
    </rPh>
    <rPh sb="64" eb="65">
      <t>ダツ</t>
    </rPh>
    <rPh sb="65" eb="67">
      <t>タンソ</t>
    </rPh>
    <rPh sb="67" eb="69">
      <t>デンリョク</t>
    </rPh>
    <rPh sb="75" eb="76">
      <t>エラ</t>
    </rPh>
    <phoneticPr fontId="2"/>
  </si>
  <si>
    <t>i041</t>
    <phoneticPr fontId="2"/>
  </si>
  <si>
    <t>月に2-3日</t>
    <phoneticPr fontId="2"/>
  </si>
  <si>
    <t>週に2-3日</t>
    <phoneticPr fontId="2"/>
  </si>
  <si>
    <t>使っていない部屋の設定温度を下げる</t>
    <rPh sb="0" eb="1">
      <t>ツカ</t>
    </rPh>
    <rPh sb="6" eb="8">
      <t>ヘヤ</t>
    </rPh>
    <rPh sb="9" eb="11">
      <t>セッテイ</t>
    </rPh>
    <rPh sb="11" eb="13">
      <t>オンド</t>
    </rPh>
    <rPh sb="14" eb="15">
      <t>サ</t>
    </rPh>
    <phoneticPr fontId="2"/>
  </si>
  <si>
    <t>使わない部屋の暖房を止めてしまうと結露・凍結などの問題がある場合には、そうならない程度に暖房設定を控えめにしてください。暖房設定の目標とする温度は20℃です。</t>
    <rPh sb="65" eb="67">
      <t>モクヒョウ</t>
    </rPh>
    <rPh sb="70" eb="72">
      <t>オンド</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</si>
</sst>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Red]\-#,##0.0"/>
  </numFmts>
  <fonts count="17" x14ac:knownFonts="1">
    <font>
      <sz val="11"/>
      <name val="ＭＳ Ｐゴシック"/>
      <family val="3"/>
      <charset val="128"/>
    </font>
    <font>
      <sz val="11"/>
      <name val="ＭＳ Ｐゴシック"/>
      <family val="3"/>
      <charset val="128"/>
    </font>
    <font>
      <sz val="6"/>
      <name val="ＭＳ Ｐゴシック"/>
      <family val="3"/>
      <charset val="128"/>
    </font>
    <font>
      <u/>
      <sz val="11"/>
      <color indexed="12"/>
      <name val="ＭＳ Ｐゴシック"/>
      <family val="3"/>
      <charset val="128"/>
    </font>
    <font>
      <sz val="9"/>
      <name val="ＭＳ Ｐゴシック"/>
      <family val="3"/>
      <charset val="128"/>
    </font>
    <font>
      <sz val="11"/>
      <name val="ＭＳ Ｐゴシック"/>
      <family val="3"/>
      <charset val="128"/>
    </font>
    <font>
      <sz val="10.5"/>
      <name val="ＭＳ 明朝"/>
      <family val="1"/>
      <charset val="128"/>
    </font>
    <font>
      <sz val="10.5"/>
      <name val="ＭＳ Ｐゴシック"/>
      <family val="3"/>
      <charset val="128"/>
    </font>
    <font>
      <sz val="11"/>
      <name val="ＭＳ Ｐゴシック"/>
      <family val="3"/>
      <charset val="128"/>
    </font>
    <font>
      <sz val="8"/>
      <name val="ＭＳ Ｐゴシック"/>
      <family val="3"/>
      <charset val="128"/>
    </font>
    <font>
      <sz val="10"/>
      <name val="ＭＳ Ｐゴシック"/>
      <family val="3"/>
      <charset val="128"/>
    </font>
    <font>
      <sz val="10"/>
      <name val="ＭＳ 明朝"/>
      <family val="1"/>
      <charset val="128"/>
    </font>
    <font>
      <b/>
      <sz val="11"/>
      <name val="ＭＳ Ｐゴシック"/>
      <family val="3"/>
      <charset val="128"/>
    </font>
    <font>
      <sz val="10"/>
      <color rgb="FFFF0000"/>
      <name val="ＭＳ Ｐゴシック"/>
      <family val="3"/>
      <charset val="128"/>
    </font>
    <font>
      <sz val="10"/>
      <color rgb="FFFF0000"/>
      <name val="ＭＳ 明朝"/>
      <family val="1"/>
      <charset val="128"/>
    </font>
    <font>
      <sz val="18"/>
      <name val="ＭＳ Ｐゴシック"/>
      <family val="3"/>
      <charset val="128"/>
    </font>
    <font>
      <sz val="10"/>
      <color theme="0" tint="-0.34998626667073579"/>
      <name val="ＭＳ Ｐゴシック"/>
      <family val="3"/>
      <charset val="128"/>
    </font>
  </fonts>
  <fills count="38">
    <fill>
      <patternFill patternType="none"/>
    </fill>
    <fill>
      <patternFill patternType="gray125"/>
    </fill>
    <fill>
      <patternFill patternType="solid">
        <fgColor indexed="43"/>
        <bgColor indexed="64"/>
      </patternFill>
    </fill>
    <fill>
      <patternFill patternType="solid">
        <fgColor indexed="22"/>
        <bgColor indexed="64"/>
      </patternFill>
    </fill>
    <fill>
      <patternFill patternType="solid">
        <fgColor indexed="42"/>
        <bgColor indexed="64"/>
      </patternFill>
    </fill>
    <fill>
      <patternFill patternType="solid">
        <fgColor indexed="13"/>
        <bgColor indexed="64"/>
      </patternFill>
    </fill>
    <fill>
      <patternFill patternType="solid">
        <fgColor indexed="22"/>
        <bgColor indexed="31"/>
      </patternFill>
    </fill>
    <fill>
      <patternFill patternType="solid">
        <fgColor indexed="10"/>
        <bgColor indexed="60"/>
      </patternFill>
    </fill>
    <fill>
      <patternFill patternType="solid">
        <fgColor indexed="48"/>
        <bgColor indexed="30"/>
      </patternFill>
    </fill>
    <fill>
      <patternFill patternType="solid">
        <fgColor indexed="51"/>
        <bgColor indexed="13"/>
      </patternFill>
    </fill>
    <fill>
      <patternFill patternType="solid">
        <fgColor indexed="42"/>
        <bgColor indexed="27"/>
      </patternFill>
    </fill>
    <fill>
      <patternFill patternType="solid">
        <fgColor indexed="49"/>
        <bgColor indexed="40"/>
      </patternFill>
    </fill>
    <fill>
      <patternFill patternType="solid">
        <fgColor indexed="13"/>
        <bgColor indexed="34"/>
      </patternFill>
    </fill>
    <fill>
      <patternFill patternType="solid">
        <fgColor indexed="50"/>
        <bgColor indexed="51"/>
      </patternFill>
    </fill>
    <fill>
      <patternFill patternType="solid">
        <fgColor indexed="45"/>
        <bgColor indexed="29"/>
      </patternFill>
    </fill>
    <fill>
      <patternFill patternType="solid">
        <fgColor indexed="53"/>
        <bgColor indexed="52"/>
      </patternFill>
    </fill>
    <fill>
      <patternFill patternType="solid">
        <fgColor indexed="47"/>
        <bgColor indexed="22"/>
      </patternFill>
    </fill>
    <fill>
      <patternFill patternType="solid">
        <fgColor indexed="43"/>
        <bgColor indexed="26"/>
      </patternFill>
    </fill>
    <fill>
      <patternFill patternType="solid">
        <fgColor indexed="27"/>
        <bgColor indexed="41"/>
      </patternFill>
    </fill>
    <fill>
      <patternFill patternType="solid">
        <fgColor rgb="FFFFFF00"/>
        <bgColor indexed="64"/>
      </patternFill>
    </fill>
    <fill>
      <patternFill patternType="solid">
        <fgColor theme="0" tint="-0.14999847407452621"/>
        <bgColor indexed="64"/>
      </patternFill>
    </fill>
    <fill>
      <patternFill patternType="solid">
        <fgColor theme="8" tint="0.79998168889431442"/>
        <bgColor indexed="64"/>
      </patternFill>
    </fill>
    <fill>
      <patternFill patternType="solid">
        <fgColor rgb="FF00FFFF"/>
        <bgColor indexed="64"/>
      </patternFill>
    </fill>
    <fill>
      <patternFill patternType="solid">
        <fgColor rgb="FFFFC000"/>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rgb="FFD6FEFA"/>
        <bgColor indexed="22"/>
      </patternFill>
    </fill>
    <fill>
      <patternFill patternType="solid">
        <fgColor rgb="FFD6FEFA"/>
        <bgColor indexed="64"/>
      </patternFill>
    </fill>
    <fill>
      <patternFill patternType="solid">
        <fgColor rgb="FFD6FEFA"/>
        <bgColor indexed="26"/>
      </patternFill>
    </fill>
    <fill>
      <patternFill patternType="solid">
        <fgColor theme="5" tint="0.79998168889431442"/>
        <bgColor indexed="64"/>
      </patternFill>
    </fill>
    <fill>
      <patternFill patternType="solid">
        <fgColor rgb="FFFAFED8"/>
        <bgColor indexed="64"/>
      </patternFill>
    </fill>
    <fill>
      <patternFill patternType="solid">
        <fgColor theme="0" tint="-0.249977111117893"/>
        <bgColor indexed="64"/>
      </patternFill>
    </fill>
    <fill>
      <patternFill patternType="solid">
        <fgColor theme="8" tint="0.59999389629810485"/>
        <bgColor indexed="64"/>
      </patternFill>
    </fill>
    <fill>
      <patternFill patternType="solid">
        <fgColor rgb="FF00FF00"/>
        <bgColor indexed="64"/>
      </patternFill>
    </fill>
    <fill>
      <patternFill patternType="solid">
        <fgColor rgb="FF00FF00"/>
        <bgColor indexed="34"/>
      </patternFill>
    </fill>
    <fill>
      <patternFill patternType="solid">
        <fgColor theme="0"/>
        <bgColor indexed="64"/>
      </patternFill>
    </fill>
    <fill>
      <patternFill patternType="solid">
        <fgColor rgb="FFFDEADA"/>
        <bgColor rgb="FFEBF1DE"/>
      </patternFill>
    </fill>
    <fill>
      <patternFill patternType="solid">
        <fgColor rgb="FFEBF1DE"/>
        <bgColor rgb="FFF2F2F2"/>
      </patternFill>
    </fill>
  </fills>
  <borders count="3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bottom style="double">
        <color indexed="64"/>
      </bottom>
      <diagonal/>
    </border>
    <border>
      <left style="medium">
        <color indexed="64"/>
      </left>
      <right style="medium">
        <color indexed="64"/>
      </right>
      <top style="medium">
        <color indexed="64"/>
      </top>
      <bottom style="medium">
        <color indexed="64"/>
      </bottom>
      <diagonal/>
    </border>
    <border>
      <left style="thin">
        <color indexed="58"/>
      </left>
      <right style="thin">
        <color indexed="58"/>
      </right>
      <top style="thin">
        <color indexed="58"/>
      </top>
      <bottom style="thin">
        <color indexed="58"/>
      </bottom>
      <diagonal/>
    </border>
    <border>
      <left style="thin">
        <color indexed="58"/>
      </left>
      <right/>
      <top style="thin">
        <color indexed="58"/>
      </top>
      <bottom style="thin">
        <color indexed="58"/>
      </bottom>
      <diagonal/>
    </border>
    <border>
      <left/>
      <right/>
      <top style="thin">
        <color indexed="58"/>
      </top>
      <bottom style="thin">
        <color indexed="58"/>
      </bottom>
      <diagonal/>
    </border>
    <border>
      <left/>
      <right style="thin">
        <color indexed="58"/>
      </right>
      <top style="thin">
        <color indexed="58"/>
      </top>
      <bottom style="thin">
        <color indexed="58"/>
      </bottom>
      <diagonal/>
    </border>
    <border>
      <left/>
      <right/>
      <top style="thin">
        <color indexed="58"/>
      </top>
      <bottom/>
      <diagonal/>
    </border>
    <border>
      <left/>
      <right style="thin">
        <color indexed="58"/>
      </right>
      <top style="thin">
        <color indexed="58"/>
      </top>
      <bottom/>
      <diagonal/>
    </border>
    <border>
      <left style="medium">
        <color indexed="8"/>
      </left>
      <right/>
      <top style="medium">
        <color indexed="8"/>
      </top>
      <bottom/>
      <diagonal/>
    </border>
    <border>
      <left/>
      <right/>
      <top style="medium">
        <color indexed="8"/>
      </top>
      <bottom/>
      <diagonal/>
    </border>
    <border>
      <left style="medium">
        <color indexed="8"/>
      </left>
      <right/>
      <top/>
      <bottom style="medium">
        <color indexed="8"/>
      </bottom>
      <diagonal/>
    </border>
    <border>
      <left/>
      <right/>
      <top/>
      <bottom style="medium">
        <color indexed="8"/>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diagonal/>
    </border>
    <border>
      <left/>
      <right style="medium">
        <color indexed="8"/>
      </right>
      <top/>
      <bottom style="medium">
        <color indexed="8"/>
      </bottom>
      <diagonal/>
    </border>
    <border>
      <left/>
      <right style="medium">
        <color indexed="8"/>
      </right>
      <top style="medium">
        <color indexed="8"/>
      </top>
      <bottom style="medium">
        <color indexed="8"/>
      </bottom>
      <diagonal/>
    </border>
    <border>
      <left style="thin">
        <color indexed="58"/>
      </left>
      <right/>
      <top style="thin">
        <color indexed="58"/>
      </top>
      <bottom/>
      <diagonal/>
    </border>
    <border>
      <left style="thin">
        <color indexed="58"/>
      </left>
      <right style="thin">
        <color indexed="58"/>
      </right>
      <top style="thin">
        <color indexed="58"/>
      </top>
      <bottom/>
      <diagonal/>
    </border>
    <border>
      <left/>
      <right style="thin">
        <color indexed="58"/>
      </right>
      <top/>
      <bottom/>
      <diagonal/>
    </border>
    <border>
      <left style="thin">
        <color indexed="58"/>
      </left>
      <right style="thin">
        <color indexed="58"/>
      </right>
      <top/>
      <bottom/>
      <diagonal/>
    </border>
    <border>
      <left style="thin">
        <color indexed="58"/>
      </left>
      <right/>
      <top/>
      <bottom/>
      <diagonal/>
    </border>
    <border>
      <left style="thin">
        <color indexed="64"/>
      </left>
      <right style="thin">
        <color indexed="64"/>
      </right>
      <top style="thin">
        <color indexed="64"/>
      </top>
      <bottom style="thin">
        <color indexed="58"/>
      </bottom>
      <diagonal/>
    </border>
    <border>
      <left style="thin">
        <color auto="1"/>
      </left>
      <right style="thin">
        <color auto="1"/>
      </right>
      <top style="thin">
        <color auto="1"/>
      </top>
      <bottom style="thin">
        <color auto="1"/>
      </bottom>
      <diagonal/>
    </border>
  </borders>
  <cellStyleXfs count="3">
    <xf numFmtId="0" fontId="0" fillId="0" borderId="0"/>
    <xf numFmtId="0" fontId="3" fillId="0" borderId="0" applyNumberFormat="0" applyFill="0" applyBorder="0" applyAlignment="0" applyProtection="0">
      <alignment vertical="top"/>
      <protection locked="0"/>
    </xf>
    <xf numFmtId="38" fontId="1" fillId="0" borderId="0" applyFont="0" applyFill="0" applyBorder="0" applyAlignment="0" applyProtection="0"/>
  </cellStyleXfs>
  <cellXfs count="202">
    <xf numFmtId="0" fontId="0" fillId="0" borderId="0" xfId="0"/>
    <xf numFmtId="0" fontId="0" fillId="0" borderId="0" xfId="0" applyAlignment="1">
      <alignment vertical="top" wrapText="1"/>
    </xf>
    <xf numFmtId="0" fontId="0" fillId="0" borderId="1" xfId="0" applyBorder="1" applyAlignment="1">
      <alignment vertical="top" wrapText="1"/>
    </xf>
    <xf numFmtId="0" fontId="4" fillId="0" borderId="1" xfId="0" applyFont="1" applyBorder="1" applyAlignment="1">
      <alignment vertical="top" wrapText="1"/>
    </xf>
    <xf numFmtId="0" fontId="4" fillId="0" borderId="0" xfId="0" applyFont="1" applyAlignment="1">
      <alignment vertical="top" wrapText="1"/>
    </xf>
    <xf numFmtId="0" fontId="0" fillId="2" borderId="0" xfId="0" applyFill="1"/>
    <xf numFmtId="0" fontId="0" fillId="0" borderId="0" xfId="0" applyAlignment="1">
      <alignment wrapText="1"/>
    </xf>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2" borderId="1" xfId="0" applyFill="1" applyBorder="1"/>
    <xf numFmtId="0" fontId="0" fillId="0" borderId="6" xfId="0" applyBorder="1"/>
    <xf numFmtId="0" fontId="0" fillId="0" borderId="7" xfId="0" applyBorder="1"/>
    <xf numFmtId="0" fontId="0" fillId="0" borderId="0" xfId="0" applyAlignment="1">
      <alignment horizontal="center"/>
    </xf>
    <xf numFmtId="0" fontId="0" fillId="0" borderId="1" xfId="0" applyBorder="1" applyAlignment="1">
      <alignment horizontal="right"/>
    </xf>
    <xf numFmtId="176" fontId="0" fillId="0" borderId="1" xfId="2" applyNumberFormat="1" applyFont="1" applyBorder="1"/>
    <xf numFmtId="0" fontId="0" fillId="3" borderId="0" xfId="0" applyFill="1" applyAlignment="1">
      <alignment vertical="top" wrapText="1"/>
    </xf>
    <xf numFmtId="0" fontId="0" fillId="2" borderId="0" xfId="0" applyFill="1" applyAlignment="1">
      <alignment vertical="top" wrapText="1"/>
    </xf>
    <xf numFmtId="56" fontId="0" fillId="0" borderId="0" xfId="0" applyNumberFormat="1" applyAlignment="1">
      <alignment vertical="top" wrapText="1"/>
    </xf>
    <xf numFmtId="3" fontId="0" fillId="0" borderId="0" xfId="0" applyNumberFormat="1" applyAlignment="1">
      <alignment vertical="top" wrapText="1"/>
    </xf>
    <xf numFmtId="20" fontId="0" fillId="0" borderId="0" xfId="0" applyNumberFormat="1" applyAlignment="1">
      <alignment vertical="top" wrapText="1"/>
    </xf>
    <xf numFmtId="0" fontId="5" fillId="0" borderId="0" xfId="0" applyFont="1" applyAlignment="1">
      <alignment vertical="top" wrapText="1"/>
    </xf>
    <xf numFmtId="0" fontId="0" fillId="4" borderId="0" xfId="0" applyFill="1" applyAlignment="1">
      <alignment vertical="top" wrapText="1"/>
    </xf>
    <xf numFmtId="46" fontId="0" fillId="0" borderId="0" xfId="0" applyNumberFormat="1" applyAlignment="1">
      <alignment vertical="top" wrapText="1"/>
    </xf>
    <xf numFmtId="0" fontId="6" fillId="0" borderId="0" xfId="0" applyFont="1" applyAlignment="1">
      <alignment vertical="top" wrapText="1"/>
    </xf>
    <xf numFmtId="0" fontId="6" fillId="3" borderId="0" xfId="0" applyFont="1" applyFill="1" applyAlignment="1">
      <alignment vertical="top" wrapText="1"/>
    </xf>
    <xf numFmtId="0" fontId="0" fillId="0" borderId="0" xfId="0" quotePrefix="1" applyAlignment="1">
      <alignment vertical="top" wrapText="1"/>
    </xf>
    <xf numFmtId="56" fontId="0" fillId="0" borderId="0" xfId="0" quotePrefix="1" applyNumberFormat="1" applyAlignment="1">
      <alignment vertical="top" wrapText="1"/>
    </xf>
    <xf numFmtId="0" fontId="0" fillId="0" borderId="8" xfId="0" applyBorder="1" applyAlignment="1">
      <alignment vertical="top" wrapText="1"/>
    </xf>
    <xf numFmtId="0" fontId="0" fillId="4" borderId="8" xfId="0" applyFill="1" applyBorder="1" applyAlignment="1">
      <alignment vertical="top" wrapText="1"/>
    </xf>
    <xf numFmtId="0" fontId="0" fillId="3" borderId="0" xfId="0" quotePrefix="1" applyFill="1" applyAlignment="1">
      <alignment vertical="top" wrapText="1"/>
    </xf>
    <xf numFmtId="0" fontId="0" fillId="3" borderId="8" xfId="0" applyFill="1" applyBorder="1" applyAlignment="1">
      <alignment vertical="top" wrapText="1"/>
    </xf>
    <xf numFmtId="0" fontId="0" fillId="3" borderId="8" xfId="0" quotePrefix="1" applyFill="1" applyBorder="1" applyAlignment="1">
      <alignment vertical="top" wrapText="1"/>
    </xf>
    <xf numFmtId="0" fontId="7" fillId="0" borderId="0" xfId="0" applyFont="1" applyAlignment="1">
      <alignment vertical="top" wrapText="1"/>
    </xf>
    <xf numFmtId="0" fontId="7" fillId="0" borderId="0" xfId="0" applyFont="1" applyAlignment="1">
      <alignment horizontal="justify" vertical="top" wrapText="1"/>
    </xf>
    <xf numFmtId="0" fontId="8" fillId="0" borderId="0" xfId="0" applyFont="1" applyAlignment="1">
      <alignment vertical="top" wrapText="1"/>
    </xf>
    <xf numFmtId="0" fontId="0" fillId="5" borderId="0" xfId="0" applyFill="1"/>
    <xf numFmtId="0" fontId="0" fillId="5" borderId="1" xfId="0" applyFill="1" applyBorder="1"/>
    <xf numFmtId="0" fontId="0" fillId="5" borderId="9" xfId="0" applyFill="1" applyBorder="1"/>
    <xf numFmtId="0" fontId="9" fillId="0" borderId="0" xfId="0" applyFont="1" applyAlignment="1">
      <alignment vertical="top" wrapText="1"/>
    </xf>
    <xf numFmtId="0" fontId="4" fillId="0" borderId="0" xfId="0" applyFont="1" applyAlignment="1">
      <alignment vertical="top"/>
    </xf>
    <xf numFmtId="0" fontId="0" fillId="5" borderId="0" xfId="0" applyFill="1" applyAlignment="1">
      <alignment vertical="top" wrapText="1"/>
    </xf>
    <xf numFmtId="0" fontId="0" fillId="4" borderId="9" xfId="0" applyFill="1" applyBorder="1"/>
    <xf numFmtId="0" fontId="0" fillId="6" borderId="10" xfId="0" applyFill="1" applyBorder="1"/>
    <xf numFmtId="0" fontId="0" fillId="7" borderId="10" xfId="0" applyFill="1" applyBorder="1"/>
    <xf numFmtId="0" fontId="0" fillId="8" borderId="10" xfId="0" applyFill="1" applyBorder="1"/>
    <xf numFmtId="0" fontId="0" fillId="9" borderId="10" xfId="0" applyFill="1" applyBorder="1"/>
    <xf numFmtId="0" fontId="0" fillId="10" borderId="10" xfId="0" applyFill="1" applyBorder="1"/>
    <xf numFmtId="0" fontId="0" fillId="11" borderId="10" xfId="0" applyFill="1" applyBorder="1"/>
    <xf numFmtId="0" fontId="0" fillId="12" borderId="10" xfId="0" applyFill="1" applyBorder="1"/>
    <xf numFmtId="0" fontId="0" fillId="13" borderId="10" xfId="0" applyFill="1" applyBorder="1"/>
    <xf numFmtId="0" fontId="0" fillId="14" borderId="10" xfId="0" applyFill="1" applyBorder="1"/>
    <xf numFmtId="0" fontId="0" fillId="15" borderId="10" xfId="0" applyFill="1" applyBorder="1"/>
    <xf numFmtId="0" fontId="0" fillId="16" borderId="10" xfId="0" applyFill="1" applyBorder="1"/>
    <xf numFmtId="0" fontId="0" fillId="10" borderId="0" xfId="0" applyFill="1"/>
    <xf numFmtId="0" fontId="0" fillId="17" borderId="0" xfId="0" applyFill="1"/>
    <xf numFmtId="0" fontId="0" fillId="19" borderId="0" xfId="0" applyFill="1"/>
    <xf numFmtId="0" fontId="0" fillId="10" borderId="0" xfId="0" applyFill="1" applyAlignment="1">
      <alignment horizontal="right"/>
    </xf>
    <xf numFmtId="0" fontId="4" fillId="19" borderId="0" xfId="0" applyFont="1" applyFill="1" applyAlignment="1">
      <alignment vertical="top" wrapText="1"/>
    </xf>
    <xf numFmtId="0" fontId="0" fillId="19" borderId="9" xfId="0" applyFill="1" applyBorder="1"/>
    <xf numFmtId="0" fontId="4" fillId="21" borderId="1" xfId="0" applyFont="1" applyFill="1" applyBorder="1" applyAlignment="1">
      <alignment vertical="top" wrapText="1"/>
    </xf>
    <xf numFmtId="0" fontId="0" fillId="21" borderId="1" xfId="0" applyFill="1" applyBorder="1" applyAlignment="1">
      <alignment vertical="top" wrapText="1"/>
    </xf>
    <xf numFmtId="0" fontId="0" fillId="21" borderId="0" xfId="0" applyFill="1" applyAlignment="1">
      <alignment vertical="top" wrapText="1"/>
    </xf>
    <xf numFmtId="0" fontId="0" fillId="22" borderId="0" xfId="0" applyFill="1"/>
    <xf numFmtId="0" fontId="10" fillId="0" borderId="0" xfId="0" applyFont="1" applyAlignment="1">
      <alignment vertical="top"/>
    </xf>
    <xf numFmtId="0" fontId="10" fillId="19" borderId="0" xfId="0" applyFont="1" applyFill="1" applyAlignment="1">
      <alignment vertical="top"/>
    </xf>
    <xf numFmtId="0" fontId="10" fillId="23" borderId="0" xfId="0" applyFont="1" applyFill="1" applyAlignment="1">
      <alignment vertical="top" wrapText="1"/>
    </xf>
    <xf numFmtId="0" fontId="10" fillId="18" borderId="11" xfId="0" applyFont="1" applyFill="1" applyBorder="1" applyAlignment="1">
      <alignment vertical="top"/>
    </xf>
    <xf numFmtId="0" fontId="10" fillId="18" borderId="12" xfId="0" applyFont="1" applyFill="1" applyBorder="1" applyAlignment="1">
      <alignment vertical="top"/>
    </xf>
    <xf numFmtId="0" fontId="10" fillId="18" borderId="13" xfId="0" applyFont="1" applyFill="1" applyBorder="1" applyAlignment="1">
      <alignment vertical="top"/>
    </xf>
    <xf numFmtId="0" fontId="10" fillId="10" borderId="11" xfId="0" applyFont="1" applyFill="1" applyBorder="1" applyAlignment="1">
      <alignment vertical="top"/>
    </xf>
    <xf numFmtId="0" fontId="10" fillId="10" borderId="12" xfId="0" applyFont="1" applyFill="1" applyBorder="1" applyAlignment="1">
      <alignment vertical="top"/>
    </xf>
    <xf numFmtId="0" fontId="10" fillId="10" borderId="13" xfId="0" applyFont="1" applyFill="1" applyBorder="1" applyAlignment="1">
      <alignment vertical="top"/>
    </xf>
    <xf numFmtId="0" fontId="10" fillId="0" borderId="0" xfId="0" applyFont="1" applyAlignment="1">
      <alignment vertical="top" wrapText="1"/>
    </xf>
    <xf numFmtId="0" fontId="10" fillId="17" borderId="0" xfId="0" applyFont="1" applyFill="1" applyAlignment="1">
      <alignment vertical="top"/>
    </xf>
    <xf numFmtId="0" fontId="10" fillId="17" borderId="0" xfId="0" applyFont="1" applyFill="1" applyAlignment="1">
      <alignment vertical="top" wrapText="1"/>
    </xf>
    <xf numFmtId="0" fontId="10" fillId="18" borderId="0" xfId="0" applyFont="1" applyFill="1" applyAlignment="1">
      <alignment vertical="top"/>
    </xf>
    <xf numFmtId="0" fontId="10" fillId="18" borderId="0" xfId="0" applyFont="1" applyFill="1" applyAlignment="1">
      <alignment vertical="top" wrapText="1"/>
    </xf>
    <xf numFmtId="0" fontId="10" fillId="10" borderId="0" xfId="0" applyFont="1" applyFill="1" applyAlignment="1">
      <alignment vertical="top" wrapText="1"/>
    </xf>
    <xf numFmtId="0" fontId="12" fillId="0" borderId="0" xfId="0" applyFont="1" applyAlignment="1">
      <alignment vertical="top"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12" fillId="0" borderId="0" xfId="0" applyFont="1" applyAlignment="1">
      <alignment horizontal="center" vertical="top" wrapText="1"/>
    </xf>
    <xf numFmtId="0" fontId="0" fillId="0" borderId="0" xfId="0" applyAlignment="1">
      <alignment horizontal="center" vertical="top" wrapText="1"/>
    </xf>
    <xf numFmtId="0" fontId="0" fillId="0" borderId="17" xfId="0" applyBorder="1" applyAlignment="1">
      <alignment horizontal="center" vertical="top" wrapText="1"/>
    </xf>
    <xf numFmtId="0" fontId="0" fillId="0" borderId="22" xfId="0" applyBorder="1" applyAlignment="1">
      <alignment horizontal="center" vertical="top" wrapText="1"/>
    </xf>
    <xf numFmtId="0" fontId="0" fillId="0" borderId="19" xfId="0" applyBorder="1" applyAlignment="1">
      <alignment horizontal="center" vertical="top" wrapText="1"/>
    </xf>
    <xf numFmtId="0" fontId="3" fillId="0" borderId="19" xfId="1" quotePrefix="1" applyNumberFormat="1" applyBorder="1" applyAlignment="1" applyProtection="1">
      <alignment horizontal="center" vertical="top" wrapText="1"/>
    </xf>
    <xf numFmtId="0" fontId="0" fillId="0" borderId="23" xfId="0" applyBorder="1" applyAlignment="1">
      <alignment horizontal="center" vertical="top" wrapText="1"/>
    </xf>
    <xf numFmtId="0" fontId="0" fillId="0" borderId="21" xfId="0" applyBorder="1" applyAlignment="1">
      <alignment horizontal="center" vertical="top" wrapText="1"/>
    </xf>
    <xf numFmtId="0" fontId="0" fillId="0" borderId="24" xfId="0" applyBorder="1" applyAlignment="1">
      <alignment horizontal="center" vertical="top" wrapText="1"/>
    </xf>
    <xf numFmtId="0" fontId="10" fillId="17" borderId="26" xfId="0" applyFont="1" applyFill="1" applyBorder="1" applyAlignment="1">
      <alignment vertical="top" wrapText="1"/>
    </xf>
    <xf numFmtId="0" fontId="10" fillId="0" borderId="1" xfId="0" applyFont="1" applyBorder="1" applyAlignment="1">
      <alignment vertical="top" wrapText="1"/>
    </xf>
    <xf numFmtId="0" fontId="10" fillId="0" borderId="1" xfId="0" applyFont="1" applyBorder="1" applyAlignment="1">
      <alignment vertical="top"/>
    </xf>
    <xf numFmtId="0" fontId="11" fillId="0" borderId="1" xfId="0" applyFont="1" applyBorder="1" applyAlignment="1">
      <alignment horizontal="justify" vertical="top" wrapText="1"/>
    </xf>
    <xf numFmtId="0" fontId="10" fillId="20" borderId="1" xfId="0" applyFont="1" applyFill="1" applyBorder="1" applyAlignment="1">
      <alignment vertical="top" wrapText="1"/>
    </xf>
    <xf numFmtId="0" fontId="4" fillId="0" borderId="0" xfId="0" applyFont="1"/>
    <xf numFmtId="0" fontId="4" fillId="19" borderId="0" xfId="0" applyFont="1" applyFill="1"/>
    <xf numFmtId="0" fontId="4" fillId="24" borderId="1" xfId="0" applyFont="1" applyFill="1" applyBorder="1"/>
    <xf numFmtId="0" fontId="4" fillId="24" borderId="1" xfId="0" applyFont="1" applyFill="1" applyBorder="1" applyAlignment="1">
      <alignment vertical="top" wrapText="1"/>
    </xf>
    <xf numFmtId="0" fontId="10" fillId="25" borderId="1" xfId="0" applyFont="1" applyFill="1" applyBorder="1" applyAlignment="1">
      <alignment vertical="top" wrapText="1"/>
    </xf>
    <xf numFmtId="0" fontId="10" fillId="25" borderId="1" xfId="0" applyFont="1" applyFill="1" applyBorder="1" applyAlignment="1">
      <alignment vertical="top"/>
    </xf>
    <xf numFmtId="0" fontId="11" fillId="25" borderId="1" xfId="0" applyFont="1" applyFill="1" applyBorder="1" applyAlignment="1">
      <alignment horizontal="justify" vertical="top" wrapText="1"/>
    </xf>
    <xf numFmtId="0" fontId="10" fillId="26" borderId="11" xfId="0" applyFont="1" applyFill="1" applyBorder="1" applyAlignment="1">
      <alignment vertical="top"/>
    </xf>
    <xf numFmtId="0" fontId="10" fillId="26" borderId="12" xfId="0" applyFont="1" applyFill="1" applyBorder="1" applyAlignment="1">
      <alignment vertical="top"/>
    </xf>
    <xf numFmtId="0" fontId="10" fillId="27" borderId="27" xfId="0" applyFont="1" applyFill="1" applyBorder="1" applyAlignment="1">
      <alignment vertical="top"/>
    </xf>
    <xf numFmtId="0" fontId="10" fillId="27" borderId="28" xfId="0" applyFont="1" applyFill="1" applyBorder="1" applyAlignment="1">
      <alignment vertical="top"/>
    </xf>
    <xf numFmtId="0" fontId="10" fillId="27" borderId="29" xfId="0" applyFont="1" applyFill="1" applyBorder="1" applyAlignment="1">
      <alignment vertical="top"/>
    </xf>
    <xf numFmtId="0" fontId="10" fillId="28" borderId="25" xfId="0" applyFont="1" applyFill="1" applyBorder="1" applyAlignment="1">
      <alignment vertical="top"/>
    </xf>
    <xf numFmtId="0" fontId="10" fillId="28" borderId="14" xfId="0" applyFont="1" applyFill="1" applyBorder="1" applyAlignment="1">
      <alignment vertical="top"/>
    </xf>
    <xf numFmtId="0" fontId="10" fillId="28" borderId="15" xfId="0" applyFont="1" applyFill="1" applyBorder="1" applyAlignment="1">
      <alignment vertical="top"/>
    </xf>
    <xf numFmtId="0" fontId="10" fillId="28" borderId="6" xfId="0" applyFont="1" applyFill="1" applyBorder="1" applyAlignment="1">
      <alignment vertical="top"/>
    </xf>
    <xf numFmtId="0" fontId="10" fillId="24" borderId="1" xfId="0" applyFont="1" applyFill="1" applyBorder="1" applyAlignment="1">
      <alignment vertical="top" wrapText="1"/>
    </xf>
    <xf numFmtId="0" fontId="10" fillId="24" borderId="1" xfId="0" applyFont="1" applyFill="1" applyBorder="1" applyAlignment="1">
      <alignment vertical="top"/>
    </xf>
    <xf numFmtId="0" fontId="11" fillId="24" borderId="1" xfId="0" applyFont="1" applyFill="1" applyBorder="1" applyAlignment="1">
      <alignment horizontal="justify" vertical="top" wrapText="1"/>
    </xf>
    <xf numFmtId="0" fontId="10" fillId="17" borderId="26" xfId="0" applyFont="1" applyFill="1" applyBorder="1" applyAlignment="1">
      <alignment vertical="top"/>
    </xf>
    <xf numFmtId="0" fontId="4" fillId="25" borderId="1" xfId="0" applyFont="1" applyFill="1" applyBorder="1" applyAlignment="1">
      <alignment vertical="top" wrapText="1"/>
    </xf>
    <xf numFmtId="0" fontId="4" fillId="25" borderId="0" xfId="0" applyFont="1" applyFill="1" applyAlignment="1">
      <alignment vertical="top" wrapText="1"/>
    </xf>
    <xf numFmtId="0" fontId="0" fillId="25" borderId="1" xfId="0" applyFill="1" applyBorder="1"/>
    <xf numFmtId="0" fontId="0" fillId="24" borderId="1" xfId="0" applyFill="1" applyBorder="1"/>
    <xf numFmtId="0" fontId="4" fillId="19" borderId="1" xfId="0" applyFont="1" applyFill="1" applyBorder="1" applyAlignment="1">
      <alignment vertical="top" wrapText="1"/>
    </xf>
    <xf numFmtId="0" fontId="4" fillId="25" borderId="5" xfId="0" applyFont="1" applyFill="1" applyBorder="1" applyAlignment="1">
      <alignment vertical="top" wrapText="1"/>
    </xf>
    <xf numFmtId="0" fontId="4" fillId="24" borderId="5" xfId="0" applyFont="1" applyFill="1" applyBorder="1" applyAlignment="1">
      <alignment vertical="top" wrapText="1"/>
    </xf>
    <xf numFmtId="0" fontId="10" fillId="17" borderId="28" xfId="0" applyFont="1" applyFill="1" applyBorder="1" applyAlignment="1">
      <alignment vertical="top" wrapText="1"/>
    </xf>
    <xf numFmtId="0" fontId="10" fillId="19" borderId="1" xfId="0" applyFont="1" applyFill="1" applyBorder="1" applyAlignment="1">
      <alignment vertical="top"/>
    </xf>
    <xf numFmtId="0" fontId="4" fillId="17" borderId="28" xfId="0" applyFont="1" applyFill="1" applyBorder="1" applyAlignment="1">
      <alignment vertical="top" wrapText="1"/>
    </xf>
    <xf numFmtId="0" fontId="4" fillId="19" borderId="2" xfId="0" applyFont="1" applyFill="1" applyBorder="1" applyAlignment="1">
      <alignment vertical="top" wrapText="1"/>
    </xf>
    <xf numFmtId="0" fontId="4" fillId="19" borderId="4" xfId="0" applyFont="1" applyFill="1" applyBorder="1" applyAlignment="1">
      <alignment vertical="top" wrapText="1"/>
    </xf>
    <xf numFmtId="0" fontId="4" fillId="19" borderId="3" xfId="0" applyFont="1" applyFill="1" applyBorder="1" applyAlignment="1">
      <alignment vertical="top" wrapText="1"/>
    </xf>
    <xf numFmtId="0" fontId="4" fillId="23" borderId="2" xfId="0" applyFont="1" applyFill="1" applyBorder="1" applyAlignment="1">
      <alignment vertical="top" wrapText="1"/>
    </xf>
    <xf numFmtId="0" fontId="4" fillId="23" borderId="4" xfId="0" applyFont="1" applyFill="1" applyBorder="1" applyAlignment="1">
      <alignment vertical="top" wrapText="1"/>
    </xf>
    <xf numFmtId="0" fontId="4" fillId="23" borderId="3" xfId="0" applyFont="1" applyFill="1" applyBorder="1" applyAlignment="1">
      <alignment vertical="top" wrapText="1"/>
    </xf>
    <xf numFmtId="0" fontId="4" fillId="29" borderId="2" xfId="0" applyFont="1" applyFill="1" applyBorder="1" applyAlignment="1">
      <alignment vertical="top" wrapText="1"/>
    </xf>
    <xf numFmtId="0" fontId="4" fillId="29" borderId="4" xfId="0" applyFont="1" applyFill="1" applyBorder="1" applyAlignment="1">
      <alignment vertical="top" wrapText="1"/>
    </xf>
    <xf numFmtId="0" fontId="10" fillId="26" borderId="30" xfId="0" applyFont="1" applyFill="1" applyBorder="1" applyAlignment="1">
      <alignment vertical="top"/>
    </xf>
    <xf numFmtId="0" fontId="10" fillId="27" borderId="5" xfId="0" applyFont="1" applyFill="1" applyBorder="1" applyAlignment="1">
      <alignment vertical="top"/>
    </xf>
    <xf numFmtId="0" fontId="0" fillId="30" borderId="0" xfId="0" applyFill="1" applyAlignment="1">
      <alignment vertical="center"/>
    </xf>
    <xf numFmtId="0" fontId="0" fillId="30" borderId="1" xfId="0" applyFill="1" applyBorder="1" applyAlignment="1">
      <alignment vertical="top" wrapText="1"/>
    </xf>
    <xf numFmtId="0" fontId="0" fillId="25" borderId="1" xfId="0" applyFill="1" applyBorder="1" applyAlignment="1">
      <alignment vertical="top" wrapText="1"/>
    </xf>
    <xf numFmtId="0" fontId="0" fillId="24" borderId="1" xfId="0" applyFill="1" applyBorder="1" applyAlignment="1">
      <alignment vertical="top" wrapText="1"/>
    </xf>
    <xf numFmtId="0" fontId="4" fillId="25" borderId="0" xfId="0" applyFont="1" applyFill="1" applyAlignment="1">
      <alignment vertical="top"/>
    </xf>
    <xf numFmtId="0" fontId="10" fillId="25" borderId="0" xfId="0" applyFont="1" applyFill="1" applyAlignment="1">
      <alignment vertical="top"/>
    </xf>
    <xf numFmtId="0" fontId="13" fillId="24" borderId="1" xfId="0" applyFont="1" applyFill="1" applyBorder="1" applyAlignment="1">
      <alignment vertical="top" wrapText="1"/>
    </xf>
    <xf numFmtId="0" fontId="14" fillId="24" borderId="1" xfId="0" applyFont="1" applyFill="1" applyBorder="1" applyAlignment="1">
      <alignment horizontal="justify" vertical="top" wrapText="1"/>
    </xf>
    <xf numFmtId="0" fontId="10" fillId="19" borderId="2" xfId="0" applyFont="1" applyFill="1" applyBorder="1" applyAlignment="1">
      <alignment vertical="top"/>
    </xf>
    <xf numFmtId="0" fontId="10" fillId="19" borderId="3" xfId="0" applyFont="1" applyFill="1" applyBorder="1" applyAlignment="1">
      <alignment vertical="top"/>
    </xf>
    <xf numFmtId="0" fontId="10" fillId="19" borderId="4" xfId="0" applyFont="1" applyFill="1" applyBorder="1" applyAlignment="1">
      <alignment vertical="top"/>
    </xf>
    <xf numFmtId="0" fontId="10" fillId="21" borderId="2" xfId="0" applyFont="1" applyFill="1" applyBorder="1" applyAlignment="1">
      <alignment vertical="top"/>
    </xf>
    <xf numFmtId="0" fontId="10" fillId="21" borderId="3" xfId="0" applyFont="1" applyFill="1" applyBorder="1" applyAlignment="1">
      <alignment vertical="top"/>
    </xf>
    <xf numFmtId="0" fontId="10" fillId="21" borderId="4" xfId="0" applyFont="1" applyFill="1" applyBorder="1" applyAlignment="1">
      <alignment vertical="top"/>
    </xf>
    <xf numFmtId="0" fontId="10" fillId="25" borderId="2" xfId="0" applyFont="1" applyFill="1" applyBorder="1" applyAlignment="1">
      <alignment vertical="top"/>
    </xf>
    <xf numFmtId="0" fontId="10" fillId="25" borderId="3" xfId="0" applyFont="1" applyFill="1" applyBorder="1" applyAlignment="1">
      <alignment vertical="top"/>
    </xf>
    <xf numFmtId="0" fontId="10" fillId="25" borderId="4" xfId="0" applyFont="1" applyFill="1" applyBorder="1" applyAlignment="1">
      <alignment vertical="top"/>
    </xf>
    <xf numFmtId="0" fontId="15" fillId="0" borderId="0" xfId="0" applyFont="1"/>
    <xf numFmtId="0" fontId="0" fillId="24" borderId="1" xfId="0" applyFill="1" applyBorder="1" applyAlignment="1">
      <alignment vertical="top"/>
    </xf>
    <xf numFmtId="0" fontId="0" fillId="0" borderId="0" xfId="0" applyAlignment="1">
      <alignment vertical="top"/>
    </xf>
    <xf numFmtId="0" fontId="0" fillId="32" borderId="1" xfId="0" applyFill="1" applyBorder="1"/>
    <xf numFmtId="0" fontId="0" fillId="0" borderId="1" xfId="0" applyBorder="1" applyAlignment="1">
      <alignment wrapText="1"/>
    </xf>
    <xf numFmtId="0" fontId="0" fillId="0" borderId="6" xfId="0" applyBorder="1" applyAlignment="1">
      <alignment wrapText="1"/>
    </xf>
    <xf numFmtId="14" fontId="0" fillId="0" borderId="0" xfId="0" applyNumberFormat="1"/>
    <xf numFmtId="0" fontId="10" fillId="30" borderId="0" xfId="0" applyFont="1" applyFill="1" applyAlignment="1">
      <alignment vertical="center" wrapText="1"/>
    </xf>
    <xf numFmtId="0" fontId="10" fillId="31" borderId="0" xfId="0" applyFont="1" applyFill="1" applyAlignment="1">
      <alignment vertical="center"/>
    </xf>
    <xf numFmtId="0" fontId="10" fillId="0" borderId="0" xfId="0" applyFont="1" applyAlignment="1">
      <alignment vertical="center"/>
    </xf>
    <xf numFmtId="0" fontId="10" fillId="0" borderId="0" xfId="0" applyFont="1"/>
    <xf numFmtId="0" fontId="10" fillId="30" borderId="1" xfId="0" applyFont="1" applyFill="1" applyBorder="1" applyAlignment="1">
      <alignment vertical="top" wrapText="1"/>
    </xf>
    <xf numFmtId="0" fontId="10" fillId="25" borderId="0" xfId="0" applyFont="1" applyFill="1" applyAlignment="1">
      <alignment vertical="center" wrapText="1"/>
    </xf>
    <xf numFmtId="20" fontId="10" fillId="31" borderId="0" xfId="0" applyNumberFormat="1" applyFont="1" applyFill="1" applyAlignment="1">
      <alignment vertical="center"/>
    </xf>
    <xf numFmtId="0" fontId="10" fillId="0" borderId="0" xfId="0" applyFont="1" applyAlignment="1">
      <alignment vertical="center" wrapText="1"/>
    </xf>
    <xf numFmtId="0" fontId="4" fillId="33" borderId="0" xfId="0" applyFont="1" applyFill="1" applyAlignment="1">
      <alignment vertical="top" wrapText="1"/>
    </xf>
    <xf numFmtId="0" fontId="10" fillId="33" borderId="0" xfId="0" applyFont="1" applyFill="1" applyAlignment="1">
      <alignment vertical="top"/>
    </xf>
    <xf numFmtId="0" fontId="10" fillId="34" borderId="0" xfId="0" applyFont="1" applyFill="1" applyAlignment="1">
      <alignment vertical="top"/>
    </xf>
    <xf numFmtId="0" fontId="4" fillId="33" borderId="0" xfId="0" applyFont="1" applyFill="1" applyAlignment="1">
      <alignment vertical="top"/>
    </xf>
    <xf numFmtId="0" fontId="9" fillId="33" borderId="0" xfId="0" applyFont="1" applyFill="1" applyAlignment="1">
      <alignment vertical="top" wrapText="1"/>
    </xf>
    <xf numFmtId="0" fontId="0" fillId="33" borderId="0" xfId="0" applyFill="1" applyAlignment="1">
      <alignment vertical="top" wrapText="1"/>
    </xf>
    <xf numFmtId="0" fontId="0" fillId="33" borderId="0" xfId="0" applyFill="1"/>
    <xf numFmtId="0" fontId="10" fillId="33" borderId="0" xfId="0" applyFont="1" applyFill="1" applyAlignment="1">
      <alignment vertical="center" wrapText="1"/>
    </xf>
    <xf numFmtId="0" fontId="0" fillId="20" borderId="1" xfId="0" applyFill="1" applyBorder="1"/>
    <xf numFmtId="0" fontId="4" fillId="20" borderId="0" xfId="0" applyFont="1" applyFill="1"/>
    <xf numFmtId="0" fontId="13" fillId="0" borderId="0" xfId="0" applyFont="1" applyAlignment="1">
      <alignment vertical="top" wrapText="1"/>
    </xf>
    <xf numFmtId="0" fontId="0" fillId="19" borderId="1" xfId="0" applyFill="1" applyBorder="1" applyAlignment="1">
      <alignment vertical="top" wrapText="1"/>
    </xf>
    <xf numFmtId="0" fontId="13" fillId="20" borderId="0" xfId="0" applyFont="1" applyFill="1" applyAlignment="1">
      <alignment vertical="top"/>
    </xf>
    <xf numFmtId="0" fontId="10" fillId="30" borderId="1" xfId="0" applyFont="1" applyFill="1" applyBorder="1" applyAlignment="1">
      <alignment vertical="top"/>
    </xf>
    <xf numFmtId="0" fontId="16" fillId="35" borderId="1" xfId="0" applyFont="1" applyFill="1" applyBorder="1" applyAlignment="1">
      <alignment vertical="top"/>
    </xf>
    <xf numFmtId="0" fontId="10" fillId="0" borderId="31" xfId="0" applyFont="1" applyBorder="1" applyAlignment="1">
      <alignment vertical="top" wrapText="1"/>
    </xf>
    <xf numFmtId="0" fontId="10" fillId="0" borderId="31" xfId="0" applyFont="1" applyBorder="1" applyAlignment="1">
      <alignment vertical="top"/>
    </xf>
    <xf numFmtId="0" fontId="10" fillId="25" borderId="31" xfId="0" applyFont="1" applyFill="1" applyBorder="1" applyAlignment="1">
      <alignment vertical="top" wrapText="1"/>
    </xf>
    <xf numFmtId="0" fontId="10" fillId="24" borderId="31" xfId="0" applyFont="1" applyFill="1" applyBorder="1" applyAlignment="1">
      <alignment vertical="top" wrapText="1"/>
    </xf>
    <xf numFmtId="0" fontId="10" fillId="20" borderId="31" xfId="0" applyFont="1" applyFill="1" applyBorder="1" applyAlignment="1">
      <alignment vertical="top" wrapText="1"/>
    </xf>
    <xf numFmtId="0" fontId="11" fillId="25" borderId="31" xfId="0" applyFont="1" applyFill="1" applyBorder="1" applyAlignment="1">
      <alignment horizontal="justify" vertical="top" wrapText="1"/>
    </xf>
    <xf numFmtId="0" fontId="11" fillId="24" borderId="31" xfId="0" applyFont="1" applyFill="1" applyBorder="1" applyAlignment="1">
      <alignment horizontal="justify" vertical="top" wrapText="1"/>
    </xf>
    <xf numFmtId="0" fontId="4" fillId="0" borderId="31" xfId="0" applyFont="1" applyBorder="1" applyAlignment="1">
      <alignment vertical="top" wrapText="1"/>
    </xf>
    <xf numFmtId="0" fontId="4" fillId="25" borderId="31" xfId="0" applyFont="1" applyFill="1" applyBorder="1" applyAlignment="1">
      <alignment vertical="top" wrapText="1"/>
    </xf>
    <xf numFmtId="0" fontId="4" fillId="24" borderId="31" xfId="0" applyFont="1" applyFill="1" applyBorder="1" applyAlignment="1">
      <alignment vertical="top" wrapText="1"/>
    </xf>
    <xf numFmtId="0" fontId="13" fillId="24" borderId="31" xfId="0" applyFont="1" applyFill="1" applyBorder="1" applyAlignment="1">
      <alignment vertical="top" wrapText="1"/>
    </xf>
    <xf numFmtId="0" fontId="4" fillId="36" borderId="31" xfId="0" applyFont="1" applyFill="1" applyBorder="1" applyAlignment="1">
      <alignment vertical="top" wrapText="1"/>
    </xf>
    <xf numFmtId="0" fontId="4" fillId="37" borderId="31" xfId="0" applyFont="1" applyFill="1" applyBorder="1" applyAlignment="1">
      <alignment vertical="top" wrapText="1"/>
    </xf>
  </cellXfs>
  <cellStyles count="3">
    <cellStyle name="ハイパーリンク" xfId="1" builtinId="8"/>
    <cellStyle name="桁区切り" xfId="2" builtinId="6"/>
    <cellStyle name="標準" xfId="0" builtinId="0"/>
  </cellStyles>
  <dxfs count="2">
    <dxf>
      <font>
        <color theme="0" tint="-0.14996795556505021"/>
      </font>
    </dxf>
    <dxf>
      <fill>
        <patternFill>
          <bgColor rgb="FFFFFF0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FF00"/>
      <color rgb="FFFAFED8"/>
      <color rgb="FFD6FEF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2</xdr:col>
      <xdr:colOff>0</xdr:colOff>
      <xdr:row>4</xdr:row>
      <xdr:rowOff>123825</xdr:rowOff>
    </xdr:from>
    <xdr:to>
      <xdr:col>2</xdr:col>
      <xdr:colOff>676275</xdr:colOff>
      <xdr:row>4</xdr:row>
      <xdr:rowOff>123825</xdr:rowOff>
    </xdr:to>
    <xdr:sp macro="" textlink="">
      <xdr:nvSpPr>
        <xdr:cNvPr id="40548" name="Line 5">
          <a:extLst>
            <a:ext uri="{FF2B5EF4-FFF2-40B4-BE49-F238E27FC236}">
              <a16:creationId xmlns:a16="http://schemas.microsoft.com/office/drawing/2014/main" id="{00000000-0008-0000-0F00-0000649E0000}"/>
            </a:ext>
          </a:extLst>
        </xdr:cNvPr>
        <xdr:cNvSpPr>
          <a:spLocks noChangeShapeType="1"/>
        </xdr:cNvSpPr>
      </xdr:nvSpPr>
      <xdr:spPr bwMode="auto">
        <a:xfrm flipH="1">
          <a:off x="1533525" y="819150"/>
          <a:ext cx="6762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323850</xdr:colOff>
      <xdr:row>4</xdr:row>
      <xdr:rowOff>152400</xdr:rowOff>
    </xdr:from>
    <xdr:to>
      <xdr:col>2</xdr:col>
      <xdr:colOff>323850</xdr:colOff>
      <xdr:row>37</xdr:row>
      <xdr:rowOff>123825</xdr:rowOff>
    </xdr:to>
    <xdr:sp macro="" textlink="">
      <xdr:nvSpPr>
        <xdr:cNvPr id="40549" name="Line 6">
          <a:extLst>
            <a:ext uri="{FF2B5EF4-FFF2-40B4-BE49-F238E27FC236}">
              <a16:creationId xmlns:a16="http://schemas.microsoft.com/office/drawing/2014/main" id="{00000000-0008-0000-0F00-0000659E0000}"/>
            </a:ext>
          </a:extLst>
        </xdr:cNvPr>
        <xdr:cNvSpPr>
          <a:spLocks noChangeShapeType="1"/>
        </xdr:cNvSpPr>
      </xdr:nvSpPr>
      <xdr:spPr bwMode="auto">
        <a:xfrm>
          <a:off x="1857375" y="847725"/>
          <a:ext cx="0" cy="57245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314325</xdr:colOff>
      <xdr:row>37</xdr:row>
      <xdr:rowOff>123825</xdr:rowOff>
    </xdr:from>
    <xdr:to>
      <xdr:col>3</xdr:col>
      <xdr:colOff>9525</xdr:colOff>
      <xdr:row>37</xdr:row>
      <xdr:rowOff>123825</xdr:rowOff>
    </xdr:to>
    <xdr:sp macro="" textlink="">
      <xdr:nvSpPr>
        <xdr:cNvPr id="40550" name="Line 7">
          <a:extLst>
            <a:ext uri="{FF2B5EF4-FFF2-40B4-BE49-F238E27FC236}">
              <a16:creationId xmlns:a16="http://schemas.microsoft.com/office/drawing/2014/main" id="{00000000-0008-0000-0F00-0000669E0000}"/>
            </a:ext>
          </a:extLst>
        </xdr:cNvPr>
        <xdr:cNvSpPr>
          <a:spLocks noChangeShapeType="1"/>
        </xdr:cNvSpPr>
      </xdr:nvSpPr>
      <xdr:spPr bwMode="auto">
        <a:xfrm flipH="1">
          <a:off x="1847850" y="6572250"/>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304800</xdr:colOff>
      <xdr:row>10</xdr:row>
      <xdr:rowOff>123825</xdr:rowOff>
    </xdr:from>
    <xdr:to>
      <xdr:col>3</xdr:col>
      <xdr:colOff>0</xdr:colOff>
      <xdr:row>10</xdr:row>
      <xdr:rowOff>123825</xdr:rowOff>
    </xdr:to>
    <xdr:sp macro="" textlink="">
      <xdr:nvSpPr>
        <xdr:cNvPr id="40551" name="Line 8">
          <a:extLst>
            <a:ext uri="{FF2B5EF4-FFF2-40B4-BE49-F238E27FC236}">
              <a16:creationId xmlns:a16="http://schemas.microsoft.com/office/drawing/2014/main" id="{00000000-0008-0000-0F00-0000679E0000}"/>
            </a:ext>
          </a:extLst>
        </xdr:cNvPr>
        <xdr:cNvSpPr>
          <a:spLocks noChangeShapeType="1"/>
        </xdr:cNvSpPr>
      </xdr:nvSpPr>
      <xdr:spPr bwMode="auto">
        <a:xfrm flipH="1">
          <a:off x="1838325" y="1885950"/>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304800</xdr:colOff>
      <xdr:row>6</xdr:row>
      <xdr:rowOff>133350</xdr:rowOff>
    </xdr:from>
    <xdr:to>
      <xdr:col>3</xdr:col>
      <xdr:colOff>0</xdr:colOff>
      <xdr:row>6</xdr:row>
      <xdr:rowOff>133350</xdr:rowOff>
    </xdr:to>
    <xdr:sp macro="" textlink="">
      <xdr:nvSpPr>
        <xdr:cNvPr id="40552" name="Line 9">
          <a:extLst>
            <a:ext uri="{FF2B5EF4-FFF2-40B4-BE49-F238E27FC236}">
              <a16:creationId xmlns:a16="http://schemas.microsoft.com/office/drawing/2014/main" id="{00000000-0008-0000-0F00-0000689E0000}"/>
            </a:ext>
          </a:extLst>
        </xdr:cNvPr>
        <xdr:cNvSpPr>
          <a:spLocks noChangeShapeType="1"/>
        </xdr:cNvSpPr>
      </xdr:nvSpPr>
      <xdr:spPr bwMode="auto">
        <a:xfrm flipH="1">
          <a:off x="1838325" y="1190625"/>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304800</xdr:colOff>
      <xdr:row>28</xdr:row>
      <xdr:rowOff>114300</xdr:rowOff>
    </xdr:from>
    <xdr:to>
      <xdr:col>3</xdr:col>
      <xdr:colOff>0</xdr:colOff>
      <xdr:row>28</xdr:row>
      <xdr:rowOff>114300</xdr:rowOff>
    </xdr:to>
    <xdr:sp macro="" textlink="">
      <xdr:nvSpPr>
        <xdr:cNvPr id="40553" name="Line 10">
          <a:extLst>
            <a:ext uri="{FF2B5EF4-FFF2-40B4-BE49-F238E27FC236}">
              <a16:creationId xmlns:a16="http://schemas.microsoft.com/office/drawing/2014/main" id="{00000000-0008-0000-0F00-0000699E0000}"/>
            </a:ext>
          </a:extLst>
        </xdr:cNvPr>
        <xdr:cNvSpPr>
          <a:spLocks noChangeShapeType="1"/>
        </xdr:cNvSpPr>
      </xdr:nvSpPr>
      <xdr:spPr bwMode="auto">
        <a:xfrm flipH="1">
          <a:off x="1838325" y="5010150"/>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304800</xdr:colOff>
      <xdr:row>26</xdr:row>
      <xdr:rowOff>85725</xdr:rowOff>
    </xdr:from>
    <xdr:to>
      <xdr:col>3</xdr:col>
      <xdr:colOff>0</xdr:colOff>
      <xdr:row>26</xdr:row>
      <xdr:rowOff>85725</xdr:rowOff>
    </xdr:to>
    <xdr:sp macro="" textlink="">
      <xdr:nvSpPr>
        <xdr:cNvPr id="40554" name="Line 11">
          <a:extLst>
            <a:ext uri="{FF2B5EF4-FFF2-40B4-BE49-F238E27FC236}">
              <a16:creationId xmlns:a16="http://schemas.microsoft.com/office/drawing/2014/main" id="{00000000-0008-0000-0F00-00006A9E0000}"/>
            </a:ext>
          </a:extLst>
        </xdr:cNvPr>
        <xdr:cNvSpPr>
          <a:spLocks noChangeShapeType="1"/>
        </xdr:cNvSpPr>
      </xdr:nvSpPr>
      <xdr:spPr bwMode="auto">
        <a:xfrm flipH="1">
          <a:off x="1838325" y="4638675"/>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304800</xdr:colOff>
      <xdr:row>22</xdr:row>
      <xdr:rowOff>85725</xdr:rowOff>
    </xdr:from>
    <xdr:to>
      <xdr:col>3</xdr:col>
      <xdr:colOff>0</xdr:colOff>
      <xdr:row>22</xdr:row>
      <xdr:rowOff>85725</xdr:rowOff>
    </xdr:to>
    <xdr:sp macro="" textlink="">
      <xdr:nvSpPr>
        <xdr:cNvPr id="40555" name="Line 12">
          <a:extLst>
            <a:ext uri="{FF2B5EF4-FFF2-40B4-BE49-F238E27FC236}">
              <a16:creationId xmlns:a16="http://schemas.microsoft.com/office/drawing/2014/main" id="{00000000-0008-0000-0F00-00006B9E0000}"/>
            </a:ext>
          </a:extLst>
        </xdr:cNvPr>
        <xdr:cNvSpPr>
          <a:spLocks noChangeShapeType="1"/>
        </xdr:cNvSpPr>
      </xdr:nvSpPr>
      <xdr:spPr bwMode="auto">
        <a:xfrm flipH="1">
          <a:off x="1838325" y="3952875"/>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9525</xdr:colOff>
      <xdr:row>28</xdr:row>
      <xdr:rowOff>95250</xdr:rowOff>
    </xdr:from>
    <xdr:to>
      <xdr:col>5</xdr:col>
      <xdr:colOff>0</xdr:colOff>
      <xdr:row>28</xdr:row>
      <xdr:rowOff>95250</xdr:rowOff>
    </xdr:to>
    <xdr:sp macro="" textlink="">
      <xdr:nvSpPr>
        <xdr:cNvPr id="40556" name="Line 13">
          <a:extLst>
            <a:ext uri="{FF2B5EF4-FFF2-40B4-BE49-F238E27FC236}">
              <a16:creationId xmlns:a16="http://schemas.microsoft.com/office/drawing/2014/main" id="{00000000-0008-0000-0F00-00006C9E0000}"/>
            </a:ext>
          </a:extLst>
        </xdr:cNvPr>
        <xdr:cNvSpPr>
          <a:spLocks noChangeShapeType="1"/>
        </xdr:cNvSpPr>
      </xdr:nvSpPr>
      <xdr:spPr bwMode="auto">
        <a:xfrm flipH="1">
          <a:off x="3267075" y="4991100"/>
          <a:ext cx="6762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295275</xdr:colOff>
      <xdr:row>12</xdr:row>
      <xdr:rowOff>95250</xdr:rowOff>
    </xdr:from>
    <xdr:to>
      <xdr:col>2</xdr:col>
      <xdr:colOff>676275</xdr:colOff>
      <xdr:row>12</xdr:row>
      <xdr:rowOff>95250</xdr:rowOff>
    </xdr:to>
    <xdr:sp macro="" textlink="">
      <xdr:nvSpPr>
        <xdr:cNvPr id="40557" name="Line 14">
          <a:extLst>
            <a:ext uri="{FF2B5EF4-FFF2-40B4-BE49-F238E27FC236}">
              <a16:creationId xmlns:a16="http://schemas.microsoft.com/office/drawing/2014/main" id="{00000000-0008-0000-0F00-00006D9E0000}"/>
            </a:ext>
          </a:extLst>
        </xdr:cNvPr>
        <xdr:cNvSpPr>
          <a:spLocks noChangeShapeType="1"/>
        </xdr:cNvSpPr>
      </xdr:nvSpPr>
      <xdr:spPr bwMode="auto">
        <a:xfrm flipH="1">
          <a:off x="1828800" y="2219325"/>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304800</xdr:colOff>
      <xdr:row>14</xdr:row>
      <xdr:rowOff>95250</xdr:rowOff>
    </xdr:from>
    <xdr:to>
      <xdr:col>3</xdr:col>
      <xdr:colOff>0</xdr:colOff>
      <xdr:row>14</xdr:row>
      <xdr:rowOff>95250</xdr:rowOff>
    </xdr:to>
    <xdr:sp macro="" textlink="">
      <xdr:nvSpPr>
        <xdr:cNvPr id="40558" name="Line 15">
          <a:extLst>
            <a:ext uri="{FF2B5EF4-FFF2-40B4-BE49-F238E27FC236}">
              <a16:creationId xmlns:a16="http://schemas.microsoft.com/office/drawing/2014/main" id="{00000000-0008-0000-0F00-00006E9E0000}"/>
            </a:ext>
          </a:extLst>
        </xdr:cNvPr>
        <xdr:cNvSpPr>
          <a:spLocks noChangeShapeType="1"/>
        </xdr:cNvSpPr>
      </xdr:nvSpPr>
      <xdr:spPr bwMode="auto">
        <a:xfrm flipH="1">
          <a:off x="1838325" y="2581275"/>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295275</xdr:colOff>
      <xdr:row>16</xdr:row>
      <xdr:rowOff>95250</xdr:rowOff>
    </xdr:from>
    <xdr:to>
      <xdr:col>2</xdr:col>
      <xdr:colOff>676275</xdr:colOff>
      <xdr:row>16</xdr:row>
      <xdr:rowOff>95250</xdr:rowOff>
    </xdr:to>
    <xdr:sp macro="" textlink="">
      <xdr:nvSpPr>
        <xdr:cNvPr id="40559" name="Line 16">
          <a:extLst>
            <a:ext uri="{FF2B5EF4-FFF2-40B4-BE49-F238E27FC236}">
              <a16:creationId xmlns:a16="http://schemas.microsoft.com/office/drawing/2014/main" id="{00000000-0008-0000-0F00-00006F9E0000}"/>
            </a:ext>
          </a:extLst>
        </xdr:cNvPr>
        <xdr:cNvSpPr>
          <a:spLocks noChangeShapeType="1"/>
        </xdr:cNvSpPr>
      </xdr:nvSpPr>
      <xdr:spPr bwMode="auto">
        <a:xfrm flipH="1">
          <a:off x="1828800" y="2933700"/>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9525</xdr:colOff>
      <xdr:row>4</xdr:row>
      <xdr:rowOff>76200</xdr:rowOff>
    </xdr:from>
    <xdr:to>
      <xdr:col>4</xdr:col>
      <xdr:colOff>666750</xdr:colOff>
      <xdr:row>4</xdr:row>
      <xdr:rowOff>76200</xdr:rowOff>
    </xdr:to>
    <xdr:sp macro="" textlink="">
      <xdr:nvSpPr>
        <xdr:cNvPr id="40560" name="Line 18">
          <a:extLst>
            <a:ext uri="{FF2B5EF4-FFF2-40B4-BE49-F238E27FC236}">
              <a16:creationId xmlns:a16="http://schemas.microsoft.com/office/drawing/2014/main" id="{00000000-0008-0000-0F00-0000709E0000}"/>
            </a:ext>
          </a:extLst>
        </xdr:cNvPr>
        <xdr:cNvSpPr>
          <a:spLocks noChangeShapeType="1"/>
        </xdr:cNvSpPr>
      </xdr:nvSpPr>
      <xdr:spPr bwMode="auto">
        <a:xfrm>
          <a:off x="3267075" y="771525"/>
          <a:ext cx="65722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0</xdr:colOff>
      <xdr:row>6</xdr:row>
      <xdr:rowOff>76200</xdr:rowOff>
    </xdr:from>
    <xdr:to>
      <xdr:col>5</xdr:col>
      <xdr:colOff>19050</xdr:colOff>
      <xdr:row>6</xdr:row>
      <xdr:rowOff>76200</xdr:rowOff>
    </xdr:to>
    <xdr:sp macro="" textlink="">
      <xdr:nvSpPr>
        <xdr:cNvPr id="40561" name="Line 19">
          <a:extLst>
            <a:ext uri="{FF2B5EF4-FFF2-40B4-BE49-F238E27FC236}">
              <a16:creationId xmlns:a16="http://schemas.microsoft.com/office/drawing/2014/main" id="{00000000-0008-0000-0F00-0000719E0000}"/>
            </a:ext>
          </a:extLst>
        </xdr:cNvPr>
        <xdr:cNvSpPr>
          <a:spLocks noChangeShapeType="1"/>
        </xdr:cNvSpPr>
      </xdr:nvSpPr>
      <xdr:spPr bwMode="auto">
        <a:xfrm>
          <a:off x="3257550" y="1133475"/>
          <a:ext cx="70485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323850</xdr:colOff>
      <xdr:row>28</xdr:row>
      <xdr:rowOff>104775</xdr:rowOff>
    </xdr:from>
    <xdr:to>
      <xdr:col>4</xdr:col>
      <xdr:colOff>323850</xdr:colOff>
      <xdr:row>34</xdr:row>
      <xdr:rowOff>104775</xdr:rowOff>
    </xdr:to>
    <xdr:sp macro="" textlink="">
      <xdr:nvSpPr>
        <xdr:cNvPr id="40562" name="Line 21">
          <a:extLst>
            <a:ext uri="{FF2B5EF4-FFF2-40B4-BE49-F238E27FC236}">
              <a16:creationId xmlns:a16="http://schemas.microsoft.com/office/drawing/2014/main" id="{00000000-0008-0000-0F00-0000729E0000}"/>
            </a:ext>
          </a:extLst>
        </xdr:cNvPr>
        <xdr:cNvSpPr>
          <a:spLocks noChangeShapeType="1"/>
        </xdr:cNvSpPr>
      </xdr:nvSpPr>
      <xdr:spPr bwMode="auto">
        <a:xfrm>
          <a:off x="3581400" y="5000625"/>
          <a:ext cx="0" cy="10287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295275</xdr:colOff>
      <xdr:row>30</xdr:row>
      <xdr:rowOff>114300</xdr:rowOff>
    </xdr:from>
    <xdr:to>
      <xdr:col>4</xdr:col>
      <xdr:colOff>676275</xdr:colOff>
      <xdr:row>30</xdr:row>
      <xdr:rowOff>114300</xdr:rowOff>
    </xdr:to>
    <xdr:sp macro="" textlink="">
      <xdr:nvSpPr>
        <xdr:cNvPr id="40563" name="Line 22">
          <a:extLst>
            <a:ext uri="{FF2B5EF4-FFF2-40B4-BE49-F238E27FC236}">
              <a16:creationId xmlns:a16="http://schemas.microsoft.com/office/drawing/2014/main" id="{00000000-0008-0000-0F00-0000739E0000}"/>
            </a:ext>
          </a:extLst>
        </xdr:cNvPr>
        <xdr:cNvSpPr>
          <a:spLocks noChangeShapeType="1"/>
        </xdr:cNvSpPr>
      </xdr:nvSpPr>
      <xdr:spPr bwMode="auto">
        <a:xfrm flipH="1">
          <a:off x="3552825" y="5353050"/>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304800</xdr:colOff>
      <xdr:row>32</xdr:row>
      <xdr:rowOff>85725</xdr:rowOff>
    </xdr:from>
    <xdr:to>
      <xdr:col>5</xdr:col>
      <xdr:colOff>0</xdr:colOff>
      <xdr:row>32</xdr:row>
      <xdr:rowOff>85725</xdr:rowOff>
    </xdr:to>
    <xdr:sp macro="" textlink="">
      <xdr:nvSpPr>
        <xdr:cNvPr id="40564" name="Line 23">
          <a:extLst>
            <a:ext uri="{FF2B5EF4-FFF2-40B4-BE49-F238E27FC236}">
              <a16:creationId xmlns:a16="http://schemas.microsoft.com/office/drawing/2014/main" id="{00000000-0008-0000-0F00-0000749E0000}"/>
            </a:ext>
          </a:extLst>
        </xdr:cNvPr>
        <xdr:cNvSpPr>
          <a:spLocks noChangeShapeType="1"/>
        </xdr:cNvSpPr>
      </xdr:nvSpPr>
      <xdr:spPr bwMode="auto">
        <a:xfrm flipH="1">
          <a:off x="3562350" y="5667375"/>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295275</xdr:colOff>
      <xdr:row>34</xdr:row>
      <xdr:rowOff>95250</xdr:rowOff>
    </xdr:from>
    <xdr:to>
      <xdr:col>4</xdr:col>
      <xdr:colOff>676275</xdr:colOff>
      <xdr:row>34</xdr:row>
      <xdr:rowOff>95250</xdr:rowOff>
    </xdr:to>
    <xdr:sp macro="" textlink="">
      <xdr:nvSpPr>
        <xdr:cNvPr id="40565" name="Line 24">
          <a:extLst>
            <a:ext uri="{FF2B5EF4-FFF2-40B4-BE49-F238E27FC236}">
              <a16:creationId xmlns:a16="http://schemas.microsoft.com/office/drawing/2014/main" id="{00000000-0008-0000-0F00-0000759E0000}"/>
            </a:ext>
          </a:extLst>
        </xdr:cNvPr>
        <xdr:cNvSpPr>
          <a:spLocks noChangeShapeType="1"/>
        </xdr:cNvSpPr>
      </xdr:nvSpPr>
      <xdr:spPr bwMode="auto">
        <a:xfrm flipH="1">
          <a:off x="3552825" y="6019800"/>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1019175</xdr:colOff>
      <xdr:row>22</xdr:row>
      <xdr:rowOff>85725</xdr:rowOff>
    </xdr:from>
    <xdr:to>
      <xdr:col>4</xdr:col>
      <xdr:colOff>657225</xdr:colOff>
      <xdr:row>22</xdr:row>
      <xdr:rowOff>85725</xdr:rowOff>
    </xdr:to>
    <xdr:sp macro="" textlink="">
      <xdr:nvSpPr>
        <xdr:cNvPr id="40566" name="Line 25">
          <a:extLst>
            <a:ext uri="{FF2B5EF4-FFF2-40B4-BE49-F238E27FC236}">
              <a16:creationId xmlns:a16="http://schemas.microsoft.com/office/drawing/2014/main" id="{00000000-0008-0000-0F00-0000769E0000}"/>
            </a:ext>
          </a:extLst>
        </xdr:cNvPr>
        <xdr:cNvSpPr>
          <a:spLocks noChangeShapeType="1"/>
        </xdr:cNvSpPr>
      </xdr:nvSpPr>
      <xdr:spPr bwMode="auto">
        <a:xfrm flipH="1">
          <a:off x="3238500" y="3952875"/>
          <a:ext cx="6762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304800</xdr:colOff>
      <xdr:row>22</xdr:row>
      <xdr:rowOff>104775</xdr:rowOff>
    </xdr:from>
    <xdr:to>
      <xdr:col>4</xdr:col>
      <xdr:colOff>304800</xdr:colOff>
      <xdr:row>24</xdr:row>
      <xdr:rowOff>95250</xdr:rowOff>
    </xdr:to>
    <xdr:sp macro="" textlink="">
      <xdr:nvSpPr>
        <xdr:cNvPr id="40567" name="Line 26">
          <a:extLst>
            <a:ext uri="{FF2B5EF4-FFF2-40B4-BE49-F238E27FC236}">
              <a16:creationId xmlns:a16="http://schemas.microsoft.com/office/drawing/2014/main" id="{00000000-0008-0000-0F00-0000779E0000}"/>
            </a:ext>
          </a:extLst>
        </xdr:cNvPr>
        <xdr:cNvSpPr>
          <a:spLocks noChangeShapeType="1"/>
        </xdr:cNvSpPr>
      </xdr:nvSpPr>
      <xdr:spPr bwMode="auto">
        <a:xfrm>
          <a:off x="3562350" y="3971925"/>
          <a:ext cx="0" cy="3333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276225</xdr:colOff>
      <xdr:row>24</xdr:row>
      <xdr:rowOff>114300</xdr:rowOff>
    </xdr:from>
    <xdr:to>
      <xdr:col>4</xdr:col>
      <xdr:colOff>657225</xdr:colOff>
      <xdr:row>24</xdr:row>
      <xdr:rowOff>114300</xdr:rowOff>
    </xdr:to>
    <xdr:sp macro="" textlink="">
      <xdr:nvSpPr>
        <xdr:cNvPr id="40568" name="Line 27">
          <a:extLst>
            <a:ext uri="{FF2B5EF4-FFF2-40B4-BE49-F238E27FC236}">
              <a16:creationId xmlns:a16="http://schemas.microsoft.com/office/drawing/2014/main" id="{00000000-0008-0000-0F00-0000789E0000}"/>
            </a:ext>
          </a:extLst>
        </xdr:cNvPr>
        <xdr:cNvSpPr>
          <a:spLocks noChangeShapeType="1"/>
        </xdr:cNvSpPr>
      </xdr:nvSpPr>
      <xdr:spPr bwMode="auto">
        <a:xfrm flipH="1">
          <a:off x="3533775" y="4324350"/>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1028700</xdr:colOff>
      <xdr:row>16</xdr:row>
      <xdr:rowOff>85725</xdr:rowOff>
    </xdr:from>
    <xdr:to>
      <xdr:col>4</xdr:col>
      <xdr:colOff>666750</xdr:colOff>
      <xdr:row>16</xdr:row>
      <xdr:rowOff>85725</xdr:rowOff>
    </xdr:to>
    <xdr:sp macro="" textlink="">
      <xdr:nvSpPr>
        <xdr:cNvPr id="40569" name="Line 28">
          <a:extLst>
            <a:ext uri="{FF2B5EF4-FFF2-40B4-BE49-F238E27FC236}">
              <a16:creationId xmlns:a16="http://schemas.microsoft.com/office/drawing/2014/main" id="{00000000-0008-0000-0F00-0000799E0000}"/>
            </a:ext>
          </a:extLst>
        </xdr:cNvPr>
        <xdr:cNvSpPr>
          <a:spLocks noChangeShapeType="1"/>
        </xdr:cNvSpPr>
      </xdr:nvSpPr>
      <xdr:spPr bwMode="auto">
        <a:xfrm flipH="1">
          <a:off x="3248025" y="2924175"/>
          <a:ext cx="6762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304800</xdr:colOff>
      <xdr:row>16</xdr:row>
      <xdr:rowOff>95250</xdr:rowOff>
    </xdr:from>
    <xdr:to>
      <xdr:col>4</xdr:col>
      <xdr:colOff>304800</xdr:colOff>
      <xdr:row>20</xdr:row>
      <xdr:rowOff>66675</xdr:rowOff>
    </xdr:to>
    <xdr:sp macro="" textlink="">
      <xdr:nvSpPr>
        <xdr:cNvPr id="40570" name="Line 29">
          <a:extLst>
            <a:ext uri="{FF2B5EF4-FFF2-40B4-BE49-F238E27FC236}">
              <a16:creationId xmlns:a16="http://schemas.microsoft.com/office/drawing/2014/main" id="{00000000-0008-0000-0F00-00007A9E0000}"/>
            </a:ext>
          </a:extLst>
        </xdr:cNvPr>
        <xdr:cNvSpPr>
          <a:spLocks noChangeShapeType="1"/>
        </xdr:cNvSpPr>
      </xdr:nvSpPr>
      <xdr:spPr bwMode="auto">
        <a:xfrm>
          <a:off x="3562350" y="2933700"/>
          <a:ext cx="0" cy="6572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276225</xdr:colOff>
      <xdr:row>18</xdr:row>
      <xdr:rowOff>104775</xdr:rowOff>
    </xdr:from>
    <xdr:to>
      <xdr:col>4</xdr:col>
      <xdr:colOff>657225</xdr:colOff>
      <xdr:row>18</xdr:row>
      <xdr:rowOff>104775</xdr:rowOff>
    </xdr:to>
    <xdr:sp macro="" textlink="">
      <xdr:nvSpPr>
        <xdr:cNvPr id="40571" name="Line 30">
          <a:extLst>
            <a:ext uri="{FF2B5EF4-FFF2-40B4-BE49-F238E27FC236}">
              <a16:creationId xmlns:a16="http://schemas.microsoft.com/office/drawing/2014/main" id="{00000000-0008-0000-0F00-00007B9E0000}"/>
            </a:ext>
          </a:extLst>
        </xdr:cNvPr>
        <xdr:cNvSpPr>
          <a:spLocks noChangeShapeType="1"/>
        </xdr:cNvSpPr>
      </xdr:nvSpPr>
      <xdr:spPr bwMode="auto">
        <a:xfrm flipH="1">
          <a:off x="3533775" y="3286125"/>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285750</xdr:colOff>
      <xdr:row>20</xdr:row>
      <xdr:rowOff>76200</xdr:rowOff>
    </xdr:from>
    <xdr:to>
      <xdr:col>4</xdr:col>
      <xdr:colOff>666750</xdr:colOff>
      <xdr:row>20</xdr:row>
      <xdr:rowOff>76200</xdr:rowOff>
    </xdr:to>
    <xdr:sp macro="" textlink="">
      <xdr:nvSpPr>
        <xdr:cNvPr id="40572" name="Line 31">
          <a:extLst>
            <a:ext uri="{FF2B5EF4-FFF2-40B4-BE49-F238E27FC236}">
              <a16:creationId xmlns:a16="http://schemas.microsoft.com/office/drawing/2014/main" id="{00000000-0008-0000-0F00-00007C9E0000}"/>
            </a:ext>
          </a:extLst>
        </xdr:cNvPr>
        <xdr:cNvSpPr>
          <a:spLocks noChangeShapeType="1"/>
        </xdr:cNvSpPr>
      </xdr:nvSpPr>
      <xdr:spPr bwMode="auto">
        <a:xfrm flipH="1">
          <a:off x="3543300" y="3600450"/>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1009650</xdr:colOff>
      <xdr:row>14</xdr:row>
      <xdr:rowOff>95250</xdr:rowOff>
    </xdr:from>
    <xdr:to>
      <xdr:col>4</xdr:col>
      <xdr:colOff>647700</xdr:colOff>
      <xdr:row>14</xdr:row>
      <xdr:rowOff>95250</xdr:rowOff>
    </xdr:to>
    <xdr:sp macro="" textlink="">
      <xdr:nvSpPr>
        <xdr:cNvPr id="40573" name="Line 32">
          <a:extLst>
            <a:ext uri="{FF2B5EF4-FFF2-40B4-BE49-F238E27FC236}">
              <a16:creationId xmlns:a16="http://schemas.microsoft.com/office/drawing/2014/main" id="{00000000-0008-0000-0F00-00007D9E0000}"/>
            </a:ext>
          </a:extLst>
        </xdr:cNvPr>
        <xdr:cNvSpPr>
          <a:spLocks noChangeShapeType="1"/>
        </xdr:cNvSpPr>
      </xdr:nvSpPr>
      <xdr:spPr bwMode="auto">
        <a:xfrm flipH="1">
          <a:off x="3228975" y="2581275"/>
          <a:ext cx="6762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1019175</xdr:colOff>
      <xdr:row>12</xdr:row>
      <xdr:rowOff>95250</xdr:rowOff>
    </xdr:from>
    <xdr:to>
      <xdr:col>4</xdr:col>
      <xdr:colOff>657225</xdr:colOff>
      <xdr:row>12</xdr:row>
      <xdr:rowOff>95250</xdr:rowOff>
    </xdr:to>
    <xdr:sp macro="" textlink="">
      <xdr:nvSpPr>
        <xdr:cNvPr id="40574" name="Line 33">
          <a:extLst>
            <a:ext uri="{FF2B5EF4-FFF2-40B4-BE49-F238E27FC236}">
              <a16:creationId xmlns:a16="http://schemas.microsoft.com/office/drawing/2014/main" id="{00000000-0008-0000-0F00-00007E9E0000}"/>
            </a:ext>
          </a:extLst>
        </xdr:cNvPr>
        <xdr:cNvSpPr>
          <a:spLocks noChangeShapeType="1"/>
        </xdr:cNvSpPr>
      </xdr:nvSpPr>
      <xdr:spPr bwMode="auto">
        <a:xfrm flipH="1">
          <a:off x="3238500" y="2219325"/>
          <a:ext cx="6762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1019175</xdr:colOff>
      <xdr:row>10</xdr:row>
      <xdr:rowOff>95250</xdr:rowOff>
    </xdr:from>
    <xdr:to>
      <xdr:col>4</xdr:col>
      <xdr:colOff>657225</xdr:colOff>
      <xdr:row>10</xdr:row>
      <xdr:rowOff>95250</xdr:rowOff>
    </xdr:to>
    <xdr:sp macro="" textlink="">
      <xdr:nvSpPr>
        <xdr:cNvPr id="40575" name="Line 34">
          <a:extLst>
            <a:ext uri="{FF2B5EF4-FFF2-40B4-BE49-F238E27FC236}">
              <a16:creationId xmlns:a16="http://schemas.microsoft.com/office/drawing/2014/main" id="{00000000-0008-0000-0F00-00007F9E0000}"/>
            </a:ext>
          </a:extLst>
        </xdr:cNvPr>
        <xdr:cNvSpPr>
          <a:spLocks noChangeShapeType="1"/>
        </xdr:cNvSpPr>
      </xdr:nvSpPr>
      <xdr:spPr bwMode="auto">
        <a:xfrm flipH="1">
          <a:off x="3238500" y="1857375"/>
          <a:ext cx="6762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9525</xdr:colOff>
      <xdr:row>37</xdr:row>
      <xdr:rowOff>76200</xdr:rowOff>
    </xdr:from>
    <xdr:to>
      <xdr:col>5</xdr:col>
      <xdr:colOff>0</xdr:colOff>
      <xdr:row>37</xdr:row>
      <xdr:rowOff>76200</xdr:rowOff>
    </xdr:to>
    <xdr:sp macro="" textlink="">
      <xdr:nvSpPr>
        <xdr:cNvPr id="40576" name="Line 38">
          <a:extLst>
            <a:ext uri="{FF2B5EF4-FFF2-40B4-BE49-F238E27FC236}">
              <a16:creationId xmlns:a16="http://schemas.microsoft.com/office/drawing/2014/main" id="{00000000-0008-0000-0F00-0000809E0000}"/>
            </a:ext>
          </a:extLst>
        </xdr:cNvPr>
        <xdr:cNvSpPr>
          <a:spLocks noChangeShapeType="1"/>
        </xdr:cNvSpPr>
      </xdr:nvSpPr>
      <xdr:spPr bwMode="auto">
        <a:xfrm flipH="1">
          <a:off x="3267075" y="6524625"/>
          <a:ext cx="6762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19050</xdr:colOff>
      <xdr:row>37</xdr:row>
      <xdr:rowOff>171450</xdr:rowOff>
    </xdr:from>
    <xdr:to>
      <xdr:col>4</xdr:col>
      <xdr:colOff>676275</xdr:colOff>
      <xdr:row>39</xdr:row>
      <xdr:rowOff>123825</xdr:rowOff>
    </xdr:to>
    <xdr:sp macro="" textlink="">
      <xdr:nvSpPr>
        <xdr:cNvPr id="40577" name="Line 39">
          <a:extLst>
            <a:ext uri="{FF2B5EF4-FFF2-40B4-BE49-F238E27FC236}">
              <a16:creationId xmlns:a16="http://schemas.microsoft.com/office/drawing/2014/main" id="{00000000-0008-0000-0F00-0000819E0000}"/>
            </a:ext>
          </a:extLst>
        </xdr:cNvPr>
        <xdr:cNvSpPr>
          <a:spLocks noChangeShapeType="1"/>
        </xdr:cNvSpPr>
      </xdr:nvSpPr>
      <xdr:spPr bwMode="auto">
        <a:xfrm flipH="1" flipV="1">
          <a:off x="3276600" y="6619875"/>
          <a:ext cx="657225" cy="3143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0</xdr:colOff>
      <xdr:row>4</xdr:row>
      <xdr:rowOff>85725</xdr:rowOff>
    </xdr:from>
    <xdr:to>
      <xdr:col>6</xdr:col>
      <xdr:colOff>657225</xdr:colOff>
      <xdr:row>4</xdr:row>
      <xdr:rowOff>85725</xdr:rowOff>
    </xdr:to>
    <xdr:sp macro="" textlink="">
      <xdr:nvSpPr>
        <xdr:cNvPr id="40578" name="Line 42">
          <a:extLst>
            <a:ext uri="{FF2B5EF4-FFF2-40B4-BE49-F238E27FC236}">
              <a16:creationId xmlns:a16="http://schemas.microsoft.com/office/drawing/2014/main" id="{00000000-0008-0000-0F00-0000829E0000}"/>
            </a:ext>
          </a:extLst>
        </xdr:cNvPr>
        <xdr:cNvSpPr>
          <a:spLocks noChangeShapeType="1"/>
        </xdr:cNvSpPr>
      </xdr:nvSpPr>
      <xdr:spPr bwMode="auto">
        <a:xfrm>
          <a:off x="5000625" y="781050"/>
          <a:ext cx="65722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28575</xdr:colOff>
      <xdr:row>5</xdr:row>
      <xdr:rowOff>28575</xdr:rowOff>
    </xdr:from>
    <xdr:to>
      <xdr:col>6</xdr:col>
      <xdr:colOff>666750</xdr:colOff>
      <xdr:row>6</xdr:row>
      <xdr:rowOff>95250</xdr:rowOff>
    </xdr:to>
    <xdr:sp macro="" textlink="">
      <xdr:nvSpPr>
        <xdr:cNvPr id="40579" name="Line 43">
          <a:extLst>
            <a:ext uri="{FF2B5EF4-FFF2-40B4-BE49-F238E27FC236}">
              <a16:creationId xmlns:a16="http://schemas.microsoft.com/office/drawing/2014/main" id="{00000000-0008-0000-0F00-0000839E0000}"/>
            </a:ext>
          </a:extLst>
        </xdr:cNvPr>
        <xdr:cNvSpPr>
          <a:spLocks noChangeShapeType="1"/>
        </xdr:cNvSpPr>
      </xdr:nvSpPr>
      <xdr:spPr bwMode="auto">
        <a:xfrm flipV="1">
          <a:off x="5029200" y="904875"/>
          <a:ext cx="638175" cy="2476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885825</xdr:colOff>
      <xdr:row>17</xdr:row>
      <xdr:rowOff>0</xdr:rowOff>
    </xdr:from>
    <xdr:to>
      <xdr:col>4</xdr:col>
      <xdr:colOff>657225</xdr:colOff>
      <xdr:row>24</xdr:row>
      <xdr:rowOff>47625</xdr:rowOff>
    </xdr:to>
    <xdr:sp macro="" textlink="">
      <xdr:nvSpPr>
        <xdr:cNvPr id="40580" name="Line 44">
          <a:extLst>
            <a:ext uri="{FF2B5EF4-FFF2-40B4-BE49-F238E27FC236}">
              <a16:creationId xmlns:a16="http://schemas.microsoft.com/office/drawing/2014/main" id="{00000000-0008-0000-0F00-0000849E0000}"/>
            </a:ext>
          </a:extLst>
        </xdr:cNvPr>
        <xdr:cNvSpPr>
          <a:spLocks noChangeShapeType="1"/>
        </xdr:cNvSpPr>
      </xdr:nvSpPr>
      <xdr:spPr bwMode="auto">
        <a:xfrm>
          <a:off x="3105150" y="3009900"/>
          <a:ext cx="809625" cy="12477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590550</xdr:colOff>
      <xdr:row>36</xdr:row>
      <xdr:rowOff>114300</xdr:rowOff>
    </xdr:from>
    <xdr:to>
      <xdr:col>8</xdr:col>
      <xdr:colOff>276225</xdr:colOff>
      <xdr:row>40</xdr:row>
      <xdr:rowOff>76200</xdr:rowOff>
    </xdr:to>
    <xdr:sp macro="" textlink="">
      <xdr:nvSpPr>
        <xdr:cNvPr id="40581" name="Rectangle 48">
          <a:extLst>
            <a:ext uri="{FF2B5EF4-FFF2-40B4-BE49-F238E27FC236}">
              <a16:creationId xmlns:a16="http://schemas.microsoft.com/office/drawing/2014/main" id="{00000000-0008-0000-0F00-0000859E0000}"/>
            </a:ext>
          </a:extLst>
        </xdr:cNvPr>
        <xdr:cNvSpPr>
          <a:spLocks noChangeArrowheads="1"/>
        </xdr:cNvSpPr>
      </xdr:nvSpPr>
      <xdr:spPr bwMode="auto">
        <a:xfrm>
          <a:off x="3848100" y="6381750"/>
          <a:ext cx="3009900" cy="685800"/>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clientData/>
  </xdr:twoCellAnchor>
  <xdr:twoCellAnchor>
    <xdr:from>
      <xdr:col>4</xdr:col>
      <xdr:colOff>600075</xdr:colOff>
      <xdr:row>3</xdr:row>
      <xdr:rowOff>114300</xdr:rowOff>
    </xdr:from>
    <xdr:to>
      <xdr:col>9</xdr:col>
      <xdr:colOff>257175</xdr:colOff>
      <xdr:row>7</xdr:row>
      <xdr:rowOff>76200</xdr:rowOff>
    </xdr:to>
    <xdr:sp macro="" textlink="">
      <xdr:nvSpPr>
        <xdr:cNvPr id="40582" name="Rectangle 49">
          <a:extLst>
            <a:ext uri="{FF2B5EF4-FFF2-40B4-BE49-F238E27FC236}">
              <a16:creationId xmlns:a16="http://schemas.microsoft.com/office/drawing/2014/main" id="{00000000-0008-0000-0F00-0000869E0000}"/>
            </a:ext>
          </a:extLst>
        </xdr:cNvPr>
        <xdr:cNvSpPr>
          <a:spLocks noChangeArrowheads="1"/>
        </xdr:cNvSpPr>
      </xdr:nvSpPr>
      <xdr:spPr bwMode="auto">
        <a:xfrm>
          <a:off x="3857625" y="628650"/>
          <a:ext cx="3667125" cy="685800"/>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clientData/>
  </xdr:twoCellAnchor>
  <xdr:twoCellAnchor>
    <xdr:from>
      <xdr:col>3</xdr:col>
      <xdr:colOff>742950</xdr:colOff>
      <xdr:row>4</xdr:row>
      <xdr:rowOff>161925</xdr:rowOff>
    </xdr:from>
    <xdr:to>
      <xdr:col>4</xdr:col>
      <xdr:colOff>361950</xdr:colOff>
      <xdr:row>15</xdr:row>
      <xdr:rowOff>152400</xdr:rowOff>
    </xdr:to>
    <xdr:sp macro="" textlink="">
      <xdr:nvSpPr>
        <xdr:cNvPr id="40583" name="Arc 50">
          <a:extLst>
            <a:ext uri="{FF2B5EF4-FFF2-40B4-BE49-F238E27FC236}">
              <a16:creationId xmlns:a16="http://schemas.microsoft.com/office/drawing/2014/main" id="{00000000-0008-0000-0F00-0000879E0000}"/>
            </a:ext>
          </a:extLst>
        </xdr:cNvPr>
        <xdr:cNvSpPr>
          <a:spLocks/>
        </xdr:cNvSpPr>
      </xdr:nvSpPr>
      <xdr:spPr bwMode="auto">
        <a:xfrm rot="20515681" flipV="1">
          <a:off x="2962275" y="857250"/>
          <a:ext cx="657225" cy="1962150"/>
        </a:xfrm>
        <a:custGeom>
          <a:avLst/>
          <a:gdLst>
            <a:gd name="T0" fmla="*/ 0 w 21598"/>
            <a:gd name="T1" fmla="*/ 0 h 21600"/>
            <a:gd name="T2" fmla="*/ 2147483646 w 21598"/>
            <a:gd name="T3" fmla="*/ 2147483646 h 21600"/>
            <a:gd name="T4" fmla="*/ 0 w 21598"/>
            <a:gd name="T5" fmla="*/ 2147483646 h 21600"/>
            <a:gd name="T6" fmla="*/ 0 60000 65536"/>
            <a:gd name="T7" fmla="*/ 0 60000 65536"/>
            <a:gd name="T8" fmla="*/ 0 60000 65536"/>
          </a:gdLst>
          <a:ahLst/>
          <a:cxnLst>
            <a:cxn ang="T6">
              <a:pos x="T0" y="T1"/>
            </a:cxn>
            <a:cxn ang="T7">
              <a:pos x="T2" y="T3"/>
            </a:cxn>
            <a:cxn ang="T8">
              <a:pos x="T4" y="T5"/>
            </a:cxn>
          </a:cxnLst>
          <a:rect l="0" t="0" r="r" b="b"/>
          <a:pathLst>
            <a:path w="21598" h="21600" fill="none" extrusionOk="0">
              <a:moveTo>
                <a:pt x="-1" y="0"/>
              </a:moveTo>
              <a:cubicBezTo>
                <a:pt x="11805" y="0"/>
                <a:pt x="21423" y="9477"/>
                <a:pt x="21597" y="21282"/>
              </a:cubicBezTo>
            </a:path>
            <a:path w="21598" h="21600" stroke="0" extrusionOk="0">
              <a:moveTo>
                <a:pt x="-1" y="0"/>
              </a:moveTo>
              <a:cubicBezTo>
                <a:pt x="11805" y="0"/>
                <a:pt x="21423" y="9477"/>
                <a:pt x="21597" y="21282"/>
              </a:cubicBezTo>
              <a:lnTo>
                <a:pt x="0" y="21600"/>
              </a:lnTo>
              <a:lnTo>
                <a:pt x="-1" y="0"/>
              </a:lnTo>
              <a:close/>
            </a:path>
          </a:pathLst>
        </a:custGeom>
        <a:noFill/>
        <a:ln w="9525">
          <a:solidFill>
            <a:srgbClr xmlns:mc="http://schemas.openxmlformats.org/markup-compatibility/2006" xmlns:a14="http://schemas.microsoft.com/office/drawing/2010/main" val="0000D4" mc:Ignorable="a14" a14:legacySpreadsheetColorIndex="12"/>
          </a:solidFill>
          <a:round/>
          <a:headEnd/>
          <a:tailEnd type="triangle" w="med" len="me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876300</xdr:colOff>
      <xdr:row>7</xdr:row>
      <xdr:rowOff>38100</xdr:rowOff>
    </xdr:from>
    <xdr:to>
      <xdr:col>1</xdr:col>
      <xdr:colOff>876300</xdr:colOff>
      <xdr:row>8</xdr:row>
      <xdr:rowOff>161925</xdr:rowOff>
    </xdr:to>
    <xdr:sp macro="" textlink="">
      <xdr:nvSpPr>
        <xdr:cNvPr id="39589" name="Line 4">
          <a:extLst>
            <a:ext uri="{FF2B5EF4-FFF2-40B4-BE49-F238E27FC236}">
              <a16:creationId xmlns:a16="http://schemas.microsoft.com/office/drawing/2014/main" id="{00000000-0008-0000-1800-0000A59A0000}"/>
            </a:ext>
          </a:extLst>
        </xdr:cNvPr>
        <xdr:cNvSpPr>
          <a:spLocks noChangeShapeType="1"/>
        </xdr:cNvSpPr>
      </xdr:nvSpPr>
      <xdr:spPr bwMode="auto">
        <a:xfrm flipV="1">
          <a:off x="1562100" y="1238250"/>
          <a:ext cx="0" cy="29527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1028700</xdr:colOff>
      <xdr:row>7</xdr:row>
      <xdr:rowOff>19050</xdr:rowOff>
    </xdr:from>
    <xdr:to>
      <xdr:col>3</xdr:col>
      <xdr:colOff>1028700</xdr:colOff>
      <xdr:row>8</xdr:row>
      <xdr:rowOff>142875</xdr:rowOff>
    </xdr:to>
    <xdr:sp macro="" textlink="">
      <xdr:nvSpPr>
        <xdr:cNvPr id="39590" name="Line 5">
          <a:extLst>
            <a:ext uri="{FF2B5EF4-FFF2-40B4-BE49-F238E27FC236}">
              <a16:creationId xmlns:a16="http://schemas.microsoft.com/office/drawing/2014/main" id="{00000000-0008-0000-1800-0000A69A0000}"/>
            </a:ext>
          </a:extLst>
        </xdr:cNvPr>
        <xdr:cNvSpPr>
          <a:spLocks noChangeShapeType="1"/>
        </xdr:cNvSpPr>
      </xdr:nvSpPr>
      <xdr:spPr bwMode="auto">
        <a:xfrm>
          <a:off x="4772025" y="1219200"/>
          <a:ext cx="0" cy="29527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9525</xdr:colOff>
      <xdr:row>9</xdr:row>
      <xdr:rowOff>123825</xdr:rowOff>
    </xdr:from>
    <xdr:to>
      <xdr:col>3</xdr:col>
      <xdr:colOff>0</xdr:colOff>
      <xdr:row>9</xdr:row>
      <xdr:rowOff>123825</xdr:rowOff>
    </xdr:to>
    <xdr:sp macro="" textlink="">
      <xdr:nvSpPr>
        <xdr:cNvPr id="39591" name="Line 6">
          <a:extLst>
            <a:ext uri="{FF2B5EF4-FFF2-40B4-BE49-F238E27FC236}">
              <a16:creationId xmlns:a16="http://schemas.microsoft.com/office/drawing/2014/main" id="{00000000-0008-0000-1800-0000A79A0000}"/>
            </a:ext>
          </a:extLst>
        </xdr:cNvPr>
        <xdr:cNvSpPr>
          <a:spLocks noChangeShapeType="1"/>
        </xdr:cNvSpPr>
      </xdr:nvSpPr>
      <xdr:spPr bwMode="auto">
        <a:xfrm>
          <a:off x="2933700" y="1666875"/>
          <a:ext cx="809625" cy="0"/>
        </a:xfrm>
        <a:prstGeom prst="line">
          <a:avLst/>
        </a:prstGeom>
        <a:noFill/>
        <a:ln w="19050" cap="rnd">
          <a:solidFill>
            <a:srgbClr xmlns:mc="http://schemas.openxmlformats.org/markup-compatibility/2006" xmlns:a14="http://schemas.microsoft.com/office/drawing/2010/main" val="000000" mc:Ignorable="a14" a14:legacySpreadsheetColorIndex="64"/>
          </a:solidFill>
          <a:prstDash val="sysDot"/>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xdr:col>
      <xdr:colOff>704850</xdr:colOff>
      <xdr:row>20</xdr:row>
      <xdr:rowOff>38100</xdr:rowOff>
    </xdr:from>
    <xdr:to>
      <xdr:col>1</xdr:col>
      <xdr:colOff>1038225</xdr:colOff>
      <xdr:row>21</xdr:row>
      <xdr:rowOff>142875</xdr:rowOff>
    </xdr:to>
    <xdr:sp macro="" textlink="">
      <xdr:nvSpPr>
        <xdr:cNvPr id="39592" name="AutoShape 7">
          <a:extLst>
            <a:ext uri="{FF2B5EF4-FFF2-40B4-BE49-F238E27FC236}">
              <a16:creationId xmlns:a16="http://schemas.microsoft.com/office/drawing/2014/main" id="{00000000-0008-0000-1800-0000A89A0000}"/>
            </a:ext>
          </a:extLst>
        </xdr:cNvPr>
        <xdr:cNvSpPr>
          <a:spLocks noChangeArrowheads="1"/>
        </xdr:cNvSpPr>
      </xdr:nvSpPr>
      <xdr:spPr bwMode="auto">
        <a:xfrm flipV="1">
          <a:off x="1390650" y="3467100"/>
          <a:ext cx="333375" cy="276225"/>
        </a:xfrm>
        <a:prstGeom prst="downArrow">
          <a:avLst>
            <a:gd name="adj1" fmla="val 50000"/>
            <a:gd name="adj2" fmla="val 25000"/>
          </a:avLst>
        </a:prstGeom>
        <a:solidFill>
          <a:srgbClr xmlns:mc="http://schemas.openxmlformats.org/markup-compatibility/2006" xmlns:a14="http://schemas.microsoft.com/office/drawing/2010/main" val="FFFFFF" mc:Ignorable="a14" a14:legacySpreadsheetColorIndex="65"/>
        </a:solidFill>
        <a:ln w="19050">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2</xdr:col>
      <xdr:colOff>9525</xdr:colOff>
      <xdr:row>11</xdr:row>
      <xdr:rowOff>95250</xdr:rowOff>
    </xdr:from>
    <xdr:to>
      <xdr:col>2</xdr:col>
      <xdr:colOff>847725</xdr:colOff>
      <xdr:row>16</xdr:row>
      <xdr:rowOff>19050</xdr:rowOff>
    </xdr:to>
    <xdr:sp macro="" textlink="">
      <xdr:nvSpPr>
        <xdr:cNvPr id="39593" name="Line 12">
          <a:extLst>
            <a:ext uri="{FF2B5EF4-FFF2-40B4-BE49-F238E27FC236}">
              <a16:creationId xmlns:a16="http://schemas.microsoft.com/office/drawing/2014/main" id="{00000000-0008-0000-1800-0000A99A0000}"/>
            </a:ext>
          </a:extLst>
        </xdr:cNvPr>
        <xdr:cNvSpPr>
          <a:spLocks noChangeShapeType="1"/>
        </xdr:cNvSpPr>
      </xdr:nvSpPr>
      <xdr:spPr bwMode="auto">
        <a:xfrm>
          <a:off x="2933700" y="1981200"/>
          <a:ext cx="809625" cy="781050"/>
        </a:xfrm>
        <a:prstGeom prst="line">
          <a:avLst/>
        </a:prstGeom>
        <a:noFill/>
        <a:ln w="19050">
          <a:solidFill>
            <a:srgbClr xmlns:mc="http://schemas.openxmlformats.org/markup-compatibility/2006" xmlns:a14="http://schemas.microsoft.com/office/drawing/2010/main" val="000000" mc:Ignorable="a14" a14:legacySpreadsheetColorIndex="64"/>
          </a:solidFill>
          <a:prstDash val="sysDot"/>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685800</xdr:colOff>
      <xdr:row>20</xdr:row>
      <xdr:rowOff>38100</xdr:rowOff>
    </xdr:from>
    <xdr:to>
      <xdr:col>3</xdr:col>
      <xdr:colOff>1028700</xdr:colOff>
      <xdr:row>21</xdr:row>
      <xdr:rowOff>142875</xdr:rowOff>
    </xdr:to>
    <xdr:sp macro="" textlink="">
      <xdr:nvSpPr>
        <xdr:cNvPr id="39594" name="AutoShape 14">
          <a:extLst>
            <a:ext uri="{FF2B5EF4-FFF2-40B4-BE49-F238E27FC236}">
              <a16:creationId xmlns:a16="http://schemas.microsoft.com/office/drawing/2014/main" id="{00000000-0008-0000-1800-0000AA9A0000}"/>
            </a:ext>
          </a:extLst>
        </xdr:cNvPr>
        <xdr:cNvSpPr>
          <a:spLocks noChangeArrowheads="1"/>
        </xdr:cNvSpPr>
      </xdr:nvSpPr>
      <xdr:spPr bwMode="auto">
        <a:xfrm flipV="1">
          <a:off x="4429125" y="3467100"/>
          <a:ext cx="342900" cy="276225"/>
        </a:xfrm>
        <a:prstGeom prst="downArrow">
          <a:avLst>
            <a:gd name="adj1" fmla="val 50000"/>
            <a:gd name="adj2" fmla="val 25000"/>
          </a:avLst>
        </a:prstGeom>
        <a:solidFill>
          <a:srgbClr xmlns:mc="http://schemas.openxmlformats.org/markup-compatibility/2006" xmlns:a14="http://schemas.microsoft.com/office/drawing/2010/main" val="FFFFFF" mc:Ignorable="a14" a14:legacySpreadsheetColorIndex="65"/>
        </a:solidFill>
        <a:ln w="19050">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2</xdr:col>
      <xdr:colOff>30480</xdr:colOff>
      <xdr:row>23</xdr:row>
      <xdr:rowOff>9525</xdr:rowOff>
    </xdr:from>
    <xdr:to>
      <xdr:col>2</xdr:col>
      <xdr:colOff>683338</xdr:colOff>
      <xdr:row>24</xdr:row>
      <xdr:rowOff>106864</xdr:rowOff>
    </xdr:to>
    <xdr:sp macro="" textlink="">
      <xdr:nvSpPr>
        <xdr:cNvPr id="1040" name="AutoShape 16">
          <a:extLst>
            <a:ext uri="{FF2B5EF4-FFF2-40B4-BE49-F238E27FC236}">
              <a16:creationId xmlns:a16="http://schemas.microsoft.com/office/drawing/2014/main" id="{00000000-0008-0000-1800-000010040000}"/>
            </a:ext>
          </a:extLst>
        </xdr:cNvPr>
        <xdr:cNvSpPr>
          <a:spLocks noChangeArrowheads="1"/>
        </xdr:cNvSpPr>
      </xdr:nvSpPr>
      <xdr:spPr bwMode="auto">
        <a:xfrm flipH="1">
          <a:off x="2952750" y="3952875"/>
          <a:ext cx="657225" cy="266700"/>
        </a:xfrm>
        <a:prstGeom prst="leftArrow">
          <a:avLst>
            <a:gd name="adj1" fmla="val 71426"/>
            <a:gd name="adj2" fmla="val 60352"/>
          </a:avLst>
        </a:prstGeom>
        <a:solidFill>
          <a:srgbClr xmlns:mc="http://schemas.openxmlformats.org/markup-compatibility/2006" xmlns:a14="http://schemas.microsoft.com/office/drawing/2010/main" val="FFFFFF" mc:Ignorable="a14" a14:legacySpreadsheetColorIndex="65"/>
        </a:solidFill>
        <a:ln w="19050">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27432" bIns="0" anchor="t" upright="1"/>
        <a:lstStyle/>
        <a:p>
          <a:pPr algn="ctr" rtl="0">
            <a:defRPr sz="1000"/>
          </a:pPr>
          <a:r>
            <a:rPr lang="ja-JP" altLang="en-US" sz="1100" b="0" i="0" u="none" strike="noStrike" baseline="0">
              <a:solidFill>
                <a:srgbClr val="000000"/>
              </a:solidFill>
              <a:latin typeface="ＭＳ Ｐゴシック"/>
              <a:ea typeface="ＭＳ Ｐゴシック"/>
            </a:rPr>
            <a:t>派生</a:t>
          </a:r>
          <a:endParaRPr lang="ja-JP" altLang="en-US"/>
        </a:p>
      </xdr:txBody>
    </xdr:sp>
    <xdr:clientData/>
  </xdr:twoCellAnchor>
  <xdr:twoCellAnchor>
    <xdr:from>
      <xdr:col>1</xdr:col>
      <xdr:colOff>876300</xdr:colOff>
      <xdr:row>12</xdr:row>
      <xdr:rowOff>0</xdr:rowOff>
    </xdr:from>
    <xdr:to>
      <xdr:col>1</xdr:col>
      <xdr:colOff>876300</xdr:colOff>
      <xdr:row>15</xdr:row>
      <xdr:rowOff>133350</xdr:rowOff>
    </xdr:to>
    <xdr:sp macro="" textlink="">
      <xdr:nvSpPr>
        <xdr:cNvPr id="39596" name="Line 18">
          <a:extLst>
            <a:ext uri="{FF2B5EF4-FFF2-40B4-BE49-F238E27FC236}">
              <a16:creationId xmlns:a16="http://schemas.microsoft.com/office/drawing/2014/main" id="{00000000-0008-0000-1800-0000AC9A0000}"/>
            </a:ext>
          </a:extLst>
        </xdr:cNvPr>
        <xdr:cNvSpPr>
          <a:spLocks noChangeShapeType="1"/>
        </xdr:cNvSpPr>
      </xdr:nvSpPr>
      <xdr:spPr bwMode="auto">
        <a:xfrm>
          <a:off x="1562100" y="2057400"/>
          <a:ext cx="0" cy="64770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0</xdr:col>
      <xdr:colOff>447675</xdr:colOff>
      <xdr:row>4</xdr:row>
      <xdr:rowOff>85725</xdr:rowOff>
    </xdr:from>
    <xdr:to>
      <xdr:col>1</xdr:col>
      <xdr:colOff>9525</xdr:colOff>
      <xdr:row>4</xdr:row>
      <xdr:rowOff>85725</xdr:rowOff>
    </xdr:to>
    <xdr:sp macro="" textlink="">
      <xdr:nvSpPr>
        <xdr:cNvPr id="39597" name="Line 22">
          <a:extLst>
            <a:ext uri="{FF2B5EF4-FFF2-40B4-BE49-F238E27FC236}">
              <a16:creationId xmlns:a16="http://schemas.microsoft.com/office/drawing/2014/main" id="{00000000-0008-0000-1800-0000AD9A0000}"/>
            </a:ext>
          </a:extLst>
        </xdr:cNvPr>
        <xdr:cNvSpPr>
          <a:spLocks noChangeShapeType="1"/>
        </xdr:cNvSpPr>
      </xdr:nvSpPr>
      <xdr:spPr bwMode="auto">
        <a:xfrm>
          <a:off x="447675" y="771525"/>
          <a:ext cx="247650"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0</xdr:col>
      <xdr:colOff>447675</xdr:colOff>
      <xdr:row>4</xdr:row>
      <xdr:rowOff>85725</xdr:rowOff>
    </xdr:from>
    <xdr:to>
      <xdr:col>0</xdr:col>
      <xdr:colOff>447675</xdr:colOff>
      <xdr:row>16</xdr:row>
      <xdr:rowOff>142875</xdr:rowOff>
    </xdr:to>
    <xdr:sp macro="" textlink="">
      <xdr:nvSpPr>
        <xdr:cNvPr id="39598" name="Line 23">
          <a:extLst>
            <a:ext uri="{FF2B5EF4-FFF2-40B4-BE49-F238E27FC236}">
              <a16:creationId xmlns:a16="http://schemas.microsoft.com/office/drawing/2014/main" id="{00000000-0008-0000-1800-0000AE9A0000}"/>
            </a:ext>
          </a:extLst>
        </xdr:cNvPr>
        <xdr:cNvSpPr>
          <a:spLocks noChangeShapeType="1"/>
        </xdr:cNvSpPr>
      </xdr:nvSpPr>
      <xdr:spPr bwMode="auto">
        <a:xfrm>
          <a:off x="447675" y="771525"/>
          <a:ext cx="0" cy="211455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438150</xdr:colOff>
      <xdr:row>16</xdr:row>
      <xdr:rowOff>142875</xdr:rowOff>
    </xdr:from>
    <xdr:to>
      <xdr:col>0</xdr:col>
      <xdr:colOff>676275</xdr:colOff>
      <xdr:row>16</xdr:row>
      <xdr:rowOff>142875</xdr:rowOff>
    </xdr:to>
    <xdr:sp macro="" textlink="">
      <xdr:nvSpPr>
        <xdr:cNvPr id="39599" name="Line 24">
          <a:extLst>
            <a:ext uri="{FF2B5EF4-FFF2-40B4-BE49-F238E27FC236}">
              <a16:creationId xmlns:a16="http://schemas.microsoft.com/office/drawing/2014/main" id="{00000000-0008-0000-1800-0000AF9A0000}"/>
            </a:ext>
          </a:extLst>
        </xdr:cNvPr>
        <xdr:cNvSpPr>
          <a:spLocks noChangeShapeType="1"/>
        </xdr:cNvSpPr>
      </xdr:nvSpPr>
      <xdr:spPr bwMode="auto">
        <a:xfrm>
          <a:off x="438150" y="2886075"/>
          <a:ext cx="238125"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2343150</xdr:colOff>
      <xdr:row>7</xdr:row>
      <xdr:rowOff>0</xdr:rowOff>
    </xdr:from>
    <xdr:to>
      <xdr:col>5</xdr:col>
      <xdr:colOff>314325</xdr:colOff>
      <xdr:row>16</xdr:row>
      <xdr:rowOff>28575</xdr:rowOff>
    </xdr:to>
    <xdr:sp macro="" textlink="">
      <xdr:nvSpPr>
        <xdr:cNvPr id="39600" name="Line 28">
          <a:extLst>
            <a:ext uri="{FF2B5EF4-FFF2-40B4-BE49-F238E27FC236}">
              <a16:creationId xmlns:a16="http://schemas.microsoft.com/office/drawing/2014/main" id="{00000000-0008-0000-1800-0000B09A0000}"/>
            </a:ext>
          </a:extLst>
        </xdr:cNvPr>
        <xdr:cNvSpPr>
          <a:spLocks noChangeShapeType="1"/>
        </xdr:cNvSpPr>
      </xdr:nvSpPr>
      <xdr:spPr bwMode="auto">
        <a:xfrm flipH="1">
          <a:off x="6086475" y="1200150"/>
          <a:ext cx="1009650" cy="157162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19050</xdr:colOff>
      <xdr:row>5</xdr:row>
      <xdr:rowOff>57150</xdr:rowOff>
    </xdr:from>
    <xdr:to>
      <xdr:col>3</xdr:col>
      <xdr:colOff>76200</xdr:colOff>
      <xdr:row>16</xdr:row>
      <xdr:rowOff>0</xdr:rowOff>
    </xdr:to>
    <xdr:sp macro="" textlink="">
      <xdr:nvSpPr>
        <xdr:cNvPr id="39601" name="Line 29">
          <a:extLst>
            <a:ext uri="{FF2B5EF4-FFF2-40B4-BE49-F238E27FC236}">
              <a16:creationId xmlns:a16="http://schemas.microsoft.com/office/drawing/2014/main" id="{00000000-0008-0000-1800-0000B19A0000}"/>
            </a:ext>
          </a:extLst>
        </xdr:cNvPr>
        <xdr:cNvSpPr>
          <a:spLocks noChangeShapeType="1"/>
        </xdr:cNvSpPr>
      </xdr:nvSpPr>
      <xdr:spPr bwMode="auto">
        <a:xfrm flipH="1" flipV="1">
          <a:off x="2943225" y="914400"/>
          <a:ext cx="876300" cy="182880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0</xdr:colOff>
      <xdr:row>12</xdr:row>
      <xdr:rowOff>0</xdr:rowOff>
    </xdr:from>
    <xdr:to>
      <xdr:col>3</xdr:col>
      <xdr:colOff>28575</xdr:colOff>
      <xdr:row>22</xdr:row>
      <xdr:rowOff>9525</xdr:rowOff>
    </xdr:to>
    <xdr:sp macro="" textlink="">
      <xdr:nvSpPr>
        <xdr:cNvPr id="39602" name="Line 30">
          <a:extLst>
            <a:ext uri="{FF2B5EF4-FFF2-40B4-BE49-F238E27FC236}">
              <a16:creationId xmlns:a16="http://schemas.microsoft.com/office/drawing/2014/main" id="{00000000-0008-0000-1800-0000B29A0000}"/>
            </a:ext>
          </a:extLst>
        </xdr:cNvPr>
        <xdr:cNvSpPr>
          <a:spLocks noChangeShapeType="1"/>
        </xdr:cNvSpPr>
      </xdr:nvSpPr>
      <xdr:spPr bwMode="auto">
        <a:xfrm flipH="1">
          <a:off x="2924175" y="2057400"/>
          <a:ext cx="847725" cy="172402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9525</xdr:colOff>
      <xdr:row>17</xdr:row>
      <xdr:rowOff>38100</xdr:rowOff>
    </xdr:from>
    <xdr:to>
      <xdr:col>2</xdr:col>
      <xdr:colOff>819150</xdr:colOff>
      <xdr:row>17</xdr:row>
      <xdr:rowOff>38100</xdr:rowOff>
    </xdr:to>
    <xdr:sp macro="" textlink="">
      <xdr:nvSpPr>
        <xdr:cNvPr id="39603" name="Line 31">
          <a:extLst>
            <a:ext uri="{FF2B5EF4-FFF2-40B4-BE49-F238E27FC236}">
              <a16:creationId xmlns:a16="http://schemas.microsoft.com/office/drawing/2014/main" id="{00000000-0008-0000-1800-0000B39A0000}"/>
            </a:ext>
          </a:extLst>
        </xdr:cNvPr>
        <xdr:cNvSpPr>
          <a:spLocks noChangeShapeType="1"/>
        </xdr:cNvSpPr>
      </xdr:nvSpPr>
      <xdr:spPr bwMode="auto">
        <a:xfrm>
          <a:off x="2933700" y="2952750"/>
          <a:ext cx="809625"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2333625</xdr:colOff>
      <xdr:row>22</xdr:row>
      <xdr:rowOff>114300</xdr:rowOff>
    </xdr:from>
    <xdr:to>
      <xdr:col>4</xdr:col>
      <xdr:colOff>228600</xdr:colOff>
      <xdr:row>22</xdr:row>
      <xdr:rowOff>114300</xdr:rowOff>
    </xdr:to>
    <xdr:sp macro="" textlink="">
      <xdr:nvSpPr>
        <xdr:cNvPr id="39604" name="Line 33">
          <a:extLst>
            <a:ext uri="{FF2B5EF4-FFF2-40B4-BE49-F238E27FC236}">
              <a16:creationId xmlns:a16="http://schemas.microsoft.com/office/drawing/2014/main" id="{00000000-0008-0000-1800-0000B49A0000}"/>
            </a:ext>
          </a:extLst>
        </xdr:cNvPr>
        <xdr:cNvSpPr>
          <a:spLocks noChangeShapeType="1"/>
        </xdr:cNvSpPr>
      </xdr:nvSpPr>
      <xdr:spPr bwMode="auto">
        <a:xfrm flipH="1">
          <a:off x="6076950" y="3886200"/>
          <a:ext cx="247650"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238125</xdr:colOff>
      <xdr:row>9</xdr:row>
      <xdr:rowOff>85725</xdr:rowOff>
    </xdr:from>
    <xdr:to>
      <xdr:col>4</xdr:col>
      <xdr:colOff>238125</xdr:colOff>
      <xdr:row>22</xdr:row>
      <xdr:rowOff>142875</xdr:rowOff>
    </xdr:to>
    <xdr:sp macro="" textlink="">
      <xdr:nvSpPr>
        <xdr:cNvPr id="39605" name="Line 34">
          <a:extLst>
            <a:ext uri="{FF2B5EF4-FFF2-40B4-BE49-F238E27FC236}">
              <a16:creationId xmlns:a16="http://schemas.microsoft.com/office/drawing/2014/main" id="{00000000-0008-0000-1800-0000B59A0000}"/>
            </a:ext>
          </a:extLst>
        </xdr:cNvPr>
        <xdr:cNvSpPr>
          <a:spLocks noChangeShapeType="1"/>
        </xdr:cNvSpPr>
      </xdr:nvSpPr>
      <xdr:spPr bwMode="auto">
        <a:xfrm flipH="1">
          <a:off x="6334125" y="1628775"/>
          <a:ext cx="0" cy="228600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0</xdr:colOff>
      <xdr:row>9</xdr:row>
      <xdr:rowOff>104775</xdr:rowOff>
    </xdr:from>
    <xdr:to>
      <xdr:col>4</xdr:col>
      <xdr:colOff>238125</xdr:colOff>
      <xdr:row>9</xdr:row>
      <xdr:rowOff>104775</xdr:rowOff>
    </xdr:to>
    <xdr:sp macro="" textlink="">
      <xdr:nvSpPr>
        <xdr:cNvPr id="39606" name="Line 35">
          <a:extLst>
            <a:ext uri="{FF2B5EF4-FFF2-40B4-BE49-F238E27FC236}">
              <a16:creationId xmlns:a16="http://schemas.microsoft.com/office/drawing/2014/main" id="{00000000-0008-0000-1800-0000B69A0000}"/>
            </a:ext>
          </a:extLst>
        </xdr:cNvPr>
        <xdr:cNvSpPr>
          <a:spLocks noChangeShapeType="1"/>
        </xdr:cNvSpPr>
      </xdr:nvSpPr>
      <xdr:spPr bwMode="auto">
        <a:xfrm flipH="1">
          <a:off x="6096000" y="1647825"/>
          <a:ext cx="238125"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457200</xdr:colOff>
      <xdr:row>12</xdr:row>
      <xdr:rowOff>19050</xdr:rowOff>
    </xdr:from>
    <xdr:to>
      <xdr:col>3</xdr:col>
      <xdr:colOff>457200</xdr:colOff>
      <xdr:row>16</xdr:row>
      <xdr:rowOff>9525</xdr:rowOff>
    </xdr:to>
    <xdr:sp macro="" textlink="">
      <xdr:nvSpPr>
        <xdr:cNvPr id="39607" name="Line 36">
          <a:extLst>
            <a:ext uri="{FF2B5EF4-FFF2-40B4-BE49-F238E27FC236}">
              <a16:creationId xmlns:a16="http://schemas.microsoft.com/office/drawing/2014/main" id="{00000000-0008-0000-1800-0000B79A0000}"/>
            </a:ext>
          </a:extLst>
        </xdr:cNvPr>
        <xdr:cNvSpPr>
          <a:spLocks noChangeShapeType="1"/>
        </xdr:cNvSpPr>
      </xdr:nvSpPr>
      <xdr:spPr bwMode="auto">
        <a:xfrm>
          <a:off x="4200525" y="2076450"/>
          <a:ext cx="0" cy="67627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xdr:col>
      <xdr:colOff>1914525</xdr:colOff>
      <xdr:row>11</xdr:row>
      <xdr:rowOff>66675</xdr:rowOff>
    </xdr:from>
    <xdr:to>
      <xdr:col>2</xdr:col>
      <xdr:colOff>809625</xdr:colOff>
      <xdr:row>15</xdr:row>
      <xdr:rowOff>161925</xdr:rowOff>
    </xdr:to>
    <xdr:sp macro="" textlink="">
      <xdr:nvSpPr>
        <xdr:cNvPr id="39608" name="Line 37">
          <a:extLst>
            <a:ext uri="{FF2B5EF4-FFF2-40B4-BE49-F238E27FC236}">
              <a16:creationId xmlns:a16="http://schemas.microsoft.com/office/drawing/2014/main" id="{00000000-0008-0000-1800-0000B89A0000}"/>
            </a:ext>
          </a:extLst>
        </xdr:cNvPr>
        <xdr:cNvSpPr>
          <a:spLocks noChangeShapeType="1"/>
        </xdr:cNvSpPr>
      </xdr:nvSpPr>
      <xdr:spPr bwMode="auto">
        <a:xfrm flipH="1">
          <a:off x="2600325" y="1952625"/>
          <a:ext cx="1133475" cy="78105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85725</xdr:colOff>
      <xdr:row>1</xdr:row>
      <xdr:rowOff>76200</xdr:rowOff>
    </xdr:from>
    <xdr:to>
      <xdr:col>4</xdr:col>
      <xdr:colOff>647700</xdr:colOff>
      <xdr:row>1</xdr:row>
      <xdr:rowOff>76200</xdr:rowOff>
    </xdr:to>
    <xdr:sp macro="" textlink="">
      <xdr:nvSpPr>
        <xdr:cNvPr id="39609" name="Line 39">
          <a:extLst>
            <a:ext uri="{FF2B5EF4-FFF2-40B4-BE49-F238E27FC236}">
              <a16:creationId xmlns:a16="http://schemas.microsoft.com/office/drawing/2014/main" id="{00000000-0008-0000-1800-0000B99A0000}"/>
            </a:ext>
          </a:extLst>
        </xdr:cNvPr>
        <xdr:cNvSpPr>
          <a:spLocks noChangeShapeType="1"/>
        </xdr:cNvSpPr>
      </xdr:nvSpPr>
      <xdr:spPr bwMode="auto">
        <a:xfrm>
          <a:off x="6181725" y="247650"/>
          <a:ext cx="561975" cy="0"/>
        </a:xfrm>
        <a:prstGeom prst="line">
          <a:avLst/>
        </a:prstGeom>
        <a:noFill/>
        <a:ln w="19050" cap="rnd">
          <a:solidFill>
            <a:srgbClr xmlns:mc="http://schemas.openxmlformats.org/markup-compatibility/2006" xmlns:a14="http://schemas.microsoft.com/office/drawing/2010/main" val="000000" mc:Ignorable="a14" a14:legacySpreadsheetColorIndex="64"/>
          </a:solidFill>
          <a:prstDash val="sysDot"/>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114300</xdr:colOff>
      <xdr:row>2</xdr:row>
      <xdr:rowOff>76200</xdr:rowOff>
    </xdr:from>
    <xdr:to>
      <xdr:col>4</xdr:col>
      <xdr:colOff>647700</xdr:colOff>
      <xdr:row>2</xdr:row>
      <xdr:rowOff>76200</xdr:rowOff>
    </xdr:to>
    <xdr:sp macro="" textlink="">
      <xdr:nvSpPr>
        <xdr:cNvPr id="39610" name="Line 40">
          <a:extLst>
            <a:ext uri="{FF2B5EF4-FFF2-40B4-BE49-F238E27FC236}">
              <a16:creationId xmlns:a16="http://schemas.microsoft.com/office/drawing/2014/main" id="{00000000-0008-0000-1800-0000BA9A0000}"/>
            </a:ext>
          </a:extLst>
        </xdr:cNvPr>
        <xdr:cNvSpPr>
          <a:spLocks noChangeShapeType="1"/>
        </xdr:cNvSpPr>
      </xdr:nvSpPr>
      <xdr:spPr bwMode="auto">
        <a:xfrm flipV="1">
          <a:off x="6210300" y="419100"/>
          <a:ext cx="533400"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1266825</xdr:colOff>
      <xdr:row>7</xdr:row>
      <xdr:rowOff>95250</xdr:rowOff>
    </xdr:from>
    <xdr:to>
      <xdr:col>3</xdr:col>
      <xdr:colOff>1276350</xdr:colOff>
      <xdr:row>8</xdr:row>
      <xdr:rowOff>142875</xdr:rowOff>
    </xdr:to>
    <xdr:sp macro="" textlink="">
      <xdr:nvSpPr>
        <xdr:cNvPr id="39611" name="Line 42">
          <a:extLst>
            <a:ext uri="{FF2B5EF4-FFF2-40B4-BE49-F238E27FC236}">
              <a16:creationId xmlns:a16="http://schemas.microsoft.com/office/drawing/2014/main" id="{00000000-0008-0000-1800-0000BB9A0000}"/>
            </a:ext>
          </a:extLst>
        </xdr:cNvPr>
        <xdr:cNvSpPr>
          <a:spLocks noChangeShapeType="1"/>
        </xdr:cNvSpPr>
      </xdr:nvSpPr>
      <xdr:spPr bwMode="auto">
        <a:xfrm flipH="1">
          <a:off x="5010150" y="1295400"/>
          <a:ext cx="9525" cy="21907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1257300</xdr:colOff>
      <xdr:row>7</xdr:row>
      <xdr:rowOff>95250</xdr:rowOff>
    </xdr:from>
    <xdr:to>
      <xdr:col>5</xdr:col>
      <xdr:colOff>95250</xdr:colOff>
      <xdr:row>7</xdr:row>
      <xdr:rowOff>95250</xdr:rowOff>
    </xdr:to>
    <xdr:sp macro="" textlink="">
      <xdr:nvSpPr>
        <xdr:cNvPr id="39612" name="Line 43">
          <a:extLst>
            <a:ext uri="{FF2B5EF4-FFF2-40B4-BE49-F238E27FC236}">
              <a16:creationId xmlns:a16="http://schemas.microsoft.com/office/drawing/2014/main" id="{00000000-0008-0000-1800-0000BC9A0000}"/>
            </a:ext>
          </a:extLst>
        </xdr:cNvPr>
        <xdr:cNvSpPr>
          <a:spLocks noChangeShapeType="1"/>
        </xdr:cNvSpPr>
      </xdr:nvSpPr>
      <xdr:spPr bwMode="auto">
        <a:xfrm>
          <a:off x="5000625" y="1295400"/>
          <a:ext cx="1876425"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76200</xdr:colOff>
      <xdr:row>6</xdr:row>
      <xdr:rowOff>161925</xdr:rowOff>
    </xdr:from>
    <xdr:to>
      <xdr:col>5</xdr:col>
      <xdr:colOff>104775</xdr:colOff>
      <xdr:row>7</xdr:row>
      <xdr:rowOff>95250</xdr:rowOff>
    </xdr:to>
    <xdr:sp macro="" textlink="">
      <xdr:nvSpPr>
        <xdr:cNvPr id="39613" name="Line 44">
          <a:extLst>
            <a:ext uri="{FF2B5EF4-FFF2-40B4-BE49-F238E27FC236}">
              <a16:creationId xmlns:a16="http://schemas.microsoft.com/office/drawing/2014/main" id="{00000000-0008-0000-1800-0000BD9A0000}"/>
            </a:ext>
          </a:extLst>
        </xdr:cNvPr>
        <xdr:cNvSpPr>
          <a:spLocks noChangeShapeType="1"/>
        </xdr:cNvSpPr>
      </xdr:nvSpPr>
      <xdr:spPr bwMode="auto">
        <a:xfrm flipV="1">
          <a:off x="6858000" y="1190625"/>
          <a:ext cx="28575" cy="10477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0.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5.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7"/>
  <dimension ref="A2:D41"/>
  <sheetViews>
    <sheetView topLeftCell="A15" workbookViewId="0">
      <selection activeCell="D34" sqref="D34"/>
    </sheetView>
  </sheetViews>
  <sheetFormatPr defaultRowHeight="13.5" x14ac:dyDescent="0.15"/>
  <sheetData>
    <row r="2" spans="1:3" x14ac:dyDescent="0.15">
      <c r="B2" t="s">
        <v>1789</v>
      </c>
    </row>
    <row r="3" spans="1:3" x14ac:dyDescent="0.15">
      <c r="C3" t="s">
        <v>1790</v>
      </c>
    </row>
    <row r="5" spans="1:3" x14ac:dyDescent="0.15">
      <c r="B5" t="s">
        <v>1791</v>
      </c>
    </row>
    <row r="6" spans="1:3" x14ac:dyDescent="0.15">
      <c r="C6" t="s">
        <v>1792</v>
      </c>
    </row>
    <row r="8" spans="1:3" x14ac:dyDescent="0.15">
      <c r="B8" t="s">
        <v>1793</v>
      </c>
    </row>
    <row r="10" spans="1:3" x14ac:dyDescent="0.15">
      <c r="B10">
        <v>1</v>
      </c>
      <c r="C10" t="s">
        <v>1794</v>
      </c>
    </row>
    <row r="11" spans="1:3" x14ac:dyDescent="0.15">
      <c r="B11">
        <v>2</v>
      </c>
      <c r="C11" t="s">
        <v>1795</v>
      </c>
    </row>
    <row r="12" spans="1:3" x14ac:dyDescent="0.15">
      <c r="B12">
        <v>3</v>
      </c>
      <c r="C12" t="s">
        <v>1796</v>
      </c>
    </row>
    <row r="14" spans="1:3" x14ac:dyDescent="0.15">
      <c r="A14" t="s">
        <v>1835</v>
      </c>
    </row>
    <row r="15" spans="1:3" x14ac:dyDescent="0.15">
      <c r="A15" t="s">
        <v>1834</v>
      </c>
    </row>
    <row r="16" spans="1:3" x14ac:dyDescent="0.15">
      <c r="A16" t="s">
        <v>1836</v>
      </c>
    </row>
    <row r="19" spans="1:4" x14ac:dyDescent="0.15">
      <c r="A19" t="s">
        <v>1830</v>
      </c>
    </row>
    <row r="20" spans="1:4" x14ac:dyDescent="0.15">
      <c r="B20" t="s">
        <v>1831</v>
      </c>
    </row>
    <row r="21" spans="1:4" x14ac:dyDescent="0.15">
      <c r="B21" t="s">
        <v>1826</v>
      </c>
    </row>
    <row r="22" spans="1:4" x14ac:dyDescent="0.15">
      <c r="A22" t="s">
        <v>1828</v>
      </c>
    </row>
    <row r="23" spans="1:4" x14ac:dyDescent="0.15">
      <c r="B23" t="s">
        <v>1827</v>
      </c>
    </row>
    <row r="24" spans="1:4" x14ac:dyDescent="0.15">
      <c r="B24" t="s">
        <v>1826</v>
      </c>
    </row>
    <row r="25" spans="1:4" x14ac:dyDescent="0.15">
      <c r="B25" t="s">
        <v>1829</v>
      </c>
    </row>
    <row r="26" spans="1:4" x14ac:dyDescent="0.15">
      <c r="B26" t="s">
        <v>1832</v>
      </c>
      <c r="D26" t="s">
        <v>1833</v>
      </c>
    </row>
    <row r="31" spans="1:4" x14ac:dyDescent="0.15">
      <c r="A31" t="s">
        <v>1843</v>
      </c>
    </row>
    <row r="33" spans="2:2" x14ac:dyDescent="0.15">
      <c r="B33" t="s">
        <v>2064</v>
      </c>
    </row>
    <row r="37" spans="2:2" ht="14.25" thickBot="1" x14ac:dyDescent="0.2"/>
    <row r="38" spans="2:2" ht="14.25" thickBot="1" x14ac:dyDescent="0.2">
      <c r="B38" s="61" t="s">
        <v>2150</v>
      </c>
    </row>
    <row r="40" spans="2:2" x14ac:dyDescent="0.15">
      <c r="B40" t="s">
        <v>2143</v>
      </c>
    </row>
    <row r="41" spans="2:2" x14ac:dyDescent="0.15">
      <c r="B41" t="s">
        <v>2144</v>
      </c>
    </row>
  </sheetData>
  <phoneticPr fontId="2"/>
  <dataValidations count="1">
    <dataValidation type="list" allowBlank="1" showInputMessage="1" showErrorMessage="1" sqref="B38" xr:uid="{00000000-0002-0000-0000-000000000000}">
      <formula1>$B$40:$B$41</formula1>
    </dataValidation>
  </dataValidations>
  <pageMargins left="0.75" right="0.75" top="1" bottom="1" header="0.51200000000000001" footer="0.5120000000000000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B2:L50"/>
  <sheetViews>
    <sheetView workbookViewId="0">
      <selection activeCell="P24" sqref="P24"/>
    </sheetView>
  </sheetViews>
  <sheetFormatPr defaultRowHeight="13.5" x14ac:dyDescent="0.15"/>
  <cols>
    <col min="2" max="2" width="11.875" customWidth="1"/>
  </cols>
  <sheetData>
    <row r="2" spans="2:12" x14ac:dyDescent="0.15">
      <c r="C2" t="s">
        <v>3961</v>
      </c>
      <c r="F2" t="s">
        <v>3962</v>
      </c>
    </row>
    <row r="3" spans="2:12" x14ac:dyDescent="0.15">
      <c r="B3" t="s">
        <v>3971</v>
      </c>
      <c r="C3" t="s">
        <v>3963</v>
      </c>
      <c r="D3" t="s">
        <v>3964</v>
      </c>
      <c r="F3" t="s">
        <v>3963</v>
      </c>
      <c r="G3" t="s">
        <v>3964</v>
      </c>
      <c r="L3" t="s">
        <v>3979</v>
      </c>
    </row>
    <row r="4" spans="2:12" x14ac:dyDescent="0.15">
      <c r="B4" s="124" t="s">
        <v>3965</v>
      </c>
      <c r="C4" s="124">
        <v>19</v>
      </c>
      <c r="D4" s="124">
        <v>4</v>
      </c>
      <c r="F4">
        <v>24</v>
      </c>
      <c r="G4">
        <v>0</v>
      </c>
      <c r="H4" t="s">
        <v>3966</v>
      </c>
      <c r="J4" s="7">
        <v>1</v>
      </c>
      <c r="K4" s="7" t="s">
        <v>301</v>
      </c>
      <c r="L4" s="17">
        <v>9.4</v>
      </c>
    </row>
    <row r="5" spans="2:12" x14ac:dyDescent="0.15">
      <c r="B5" s="124" t="s">
        <v>3967</v>
      </c>
      <c r="C5" s="124">
        <v>27</v>
      </c>
      <c r="D5" s="124">
        <v>7</v>
      </c>
      <c r="F5">
        <v>30</v>
      </c>
      <c r="G5">
        <v>5</v>
      </c>
      <c r="H5" t="s">
        <v>3968</v>
      </c>
      <c r="J5" s="7">
        <v>2</v>
      </c>
      <c r="K5" s="7" t="s">
        <v>302</v>
      </c>
      <c r="L5" s="17">
        <v>11.1</v>
      </c>
    </row>
    <row r="6" spans="2:12" x14ac:dyDescent="0.15">
      <c r="B6" s="124" t="s">
        <v>3969</v>
      </c>
      <c r="C6" s="124">
        <v>29</v>
      </c>
      <c r="D6" s="124">
        <v>12</v>
      </c>
      <c r="F6">
        <v>28</v>
      </c>
      <c r="G6">
        <v>9</v>
      </c>
      <c r="H6" t="s">
        <v>3970</v>
      </c>
      <c r="J6" s="7">
        <v>3</v>
      </c>
      <c r="K6" s="7" t="s">
        <v>303</v>
      </c>
      <c r="L6" s="17">
        <v>10.7</v>
      </c>
    </row>
    <row r="7" spans="2:12" x14ac:dyDescent="0.15">
      <c r="B7" s="124"/>
      <c r="C7" s="124"/>
      <c r="D7" s="124"/>
      <c r="J7" s="7">
        <v>4</v>
      </c>
      <c r="K7" s="7" t="s">
        <v>304</v>
      </c>
      <c r="L7" s="17">
        <v>13.1</v>
      </c>
    </row>
    <row r="8" spans="2:12" x14ac:dyDescent="0.15">
      <c r="B8" s="124"/>
      <c r="C8" s="124"/>
      <c r="D8" s="124"/>
      <c r="J8" s="7">
        <v>5</v>
      </c>
      <c r="K8" s="7" t="s">
        <v>305</v>
      </c>
      <c r="L8" s="17">
        <v>12.4</v>
      </c>
    </row>
    <row r="9" spans="2:12" x14ac:dyDescent="0.15">
      <c r="B9" s="124"/>
      <c r="C9" s="124"/>
      <c r="D9" s="124"/>
      <c r="J9" s="7">
        <v>6</v>
      </c>
      <c r="K9" s="7" t="s">
        <v>306</v>
      </c>
      <c r="L9" s="17">
        <v>12.2</v>
      </c>
    </row>
    <row r="10" spans="2:12" x14ac:dyDescent="0.15">
      <c r="B10" s="124"/>
      <c r="C10" s="124"/>
      <c r="D10" s="124"/>
      <c r="J10" s="7">
        <v>7</v>
      </c>
      <c r="K10" s="7" t="s">
        <v>307</v>
      </c>
      <c r="L10" s="17">
        <v>13.6</v>
      </c>
    </row>
    <row r="11" spans="2:12" x14ac:dyDescent="0.15">
      <c r="B11" s="124"/>
      <c r="C11" s="124"/>
      <c r="D11" s="124"/>
      <c r="J11" s="7">
        <v>8</v>
      </c>
      <c r="K11" s="7" t="s">
        <v>308</v>
      </c>
      <c r="L11" s="17">
        <v>14.4</v>
      </c>
    </row>
    <row r="12" spans="2:12" x14ac:dyDescent="0.15">
      <c r="B12" s="124"/>
      <c r="C12" s="124"/>
      <c r="D12" s="124"/>
      <c r="J12" s="7">
        <v>9</v>
      </c>
      <c r="K12" s="7" t="s">
        <v>309</v>
      </c>
      <c r="L12" s="17">
        <v>14.6</v>
      </c>
    </row>
    <row r="13" spans="2:12" x14ac:dyDescent="0.15">
      <c r="B13" s="124"/>
      <c r="C13" s="124"/>
      <c r="D13" s="124"/>
      <c r="J13" s="7">
        <v>10</v>
      </c>
      <c r="K13" s="7" t="s">
        <v>310</v>
      </c>
      <c r="L13" s="17">
        <v>15.3</v>
      </c>
    </row>
    <row r="14" spans="2:12" x14ac:dyDescent="0.15">
      <c r="B14" s="124"/>
      <c r="C14" s="124"/>
      <c r="D14" s="124"/>
      <c r="J14" s="7">
        <v>11</v>
      </c>
      <c r="K14" s="7" t="s">
        <v>311</v>
      </c>
      <c r="L14" s="17">
        <v>15.8</v>
      </c>
    </row>
    <row r="15" spans="2:12" x14ac:dyDescent="0.15">
      <c r="B15" s="124"/>
      <c r="C15" s="124"/>
      <c r="D15" s="124"/>
      <c r="J15" s="7">
        <v>12</v>
      </c>
      <c r="K15" s="7" t="s">
        <v>312</v>
      </c>
      <c r="L15" s="17">
        <v>16.600000000000001</v>
      </c>
    </row>
    <row r="16" spans="2:12" x14ac:dyDescent="0.15">
      <c r="B16" s="124"/>
      <c r="C16" s="124"/>
      <c r="D16" s="124"/>
      <c r="J16" s="7">
        <v>13</v>
      </c>
      <c r="K16" s="7" t="s">
        <v>3976</v>
      </c>
      <c r="L16" s="17">
        <v>17</v>
      </c>
    </row>
    <row r="17" spans="10:12" x14ac:dyDescent="0.15">
      <c r="J17" s="7">
        <v>14</v>
      </c>
      <c r="K17" s="7" t="s">
        <v>314</v>
      </c>
      <c r="L17" s="17">
        <v>16.5</v>
      </c>
    </row>
    <row r="18" spans="10:12" x14ac:dyDescent="0.15">
      <c r="J18" s="7">
        <v>15</v>
      </c>
      <c r="K18" s="7" t="s">
        <v>315</v>
      </c>
      <c r="L18" s="17">
        <v>14.4</v>
      </c>
    </row>
    <row r="19" spans="10:12" x14ac:dyDescent="0.15">
      <c r="J19" s="7">
        <v>16</v>
      </c>
      <c r="K19" s="7" t="s">
        <v>316</v>
      </c>
      <c r="L19" s="17">
        <v>14.9</v>
      </c>
    </row>
    <row r="20" spans="10:12" x14ac:dyDescent="0.15">
      <c r="J20" s="7">
        <v>17</v>
      </c>
      <c r="K20" s="7" t="s">
        <v>317</v>
      </c>
      <c r="L20" s="17">
        <v>15.1</v>
      </c>
    </row>
    <row r="21" spans="10:12" x14ac:dyDescent="0.15">
      <c r="J21" s="7">
        <v>18</v>
      </c>
      <c r="K21" s="7" t="s">
        <v>152</v>
      </c>
      <c r="L21" s="17">
        <v>15</v>
      </c>
    </row>
    <row r="22" spans="10:12" x14ac:dyDescent="0.15">
      <c r="J22" s="7">
        <v>19</v>
      </c>
      <c r="K22" s="7" t="s">
        <v>318</v>
      </c>
      <c r="L22" s="17">
        <v>15.3</v>
      </c>
    </row>
    <row r="23" spans="10:12" x14ac:dyDescent="0.15">
      <c r="J23" s="7">
        <v>20</v>
      </c>
      <c r="K23" s="7" t="s">
        <v>319</v>
      </c>
      <c r="L23" s="17">
        <v>12.5</v>
      </c>
    </row>
    <row r="24" spans="10:12" x14ac:dyDescent="0.15">
      <c r="J24" s="7">
        <v>21</v>
      </c>
      <c r="K24" s="7" t="s">
        <v>320</v>
      </c>
      <c r="L24" s="17">
        <v>16.399999999999999</v>
      </c>
    </row>
    <row r="25" spans="10:12" x14ac:dyDescent="0.15">
      <c r="J25" s="7">
        <v>22</v>
      </c>
      <c r="K25" s="7" t="s">
        <v>153</v>
      </c>
      <c r="L25" s="17">
        <v>17.100000000000001</v>
      </c>
    </row>
    <row r="26" spans="10:12" x14ac:dyDescent="0.15">
      <c r="J26" s="7">
        <v>23</v>
      </c>
      <c r="K26" s="7" t="s">
        <v>321</v>
      </c>
      <c r="L26" s="17">
        <v>16.600000000000001</v>
      </c>
    </row>
    <row r="27" spans="10:12" x14ac:dyDescent="0.15">
      <c r="J27" s="7">
        <v>24</v>
      </c>
      <c r="K27" s="7" t="s">
        <v>322</v>
      </c>
      <c r="L27" s="17">
        <v>16.600000000000001</v>
      </c>
    </row>
    <row r="28" spans="10:12" x14ac:dyDescent="0.15">
      <c r="J28" s="7">
        <v>25</v>
      </c>
      <c r="K28" s="7" t="s">
        <v>323</v>
      </c>
      <c r="L28" s="17">
        <v>15.2</v>
      </c>
    </row>
    <row r="29" spans="10:12" x14ac:dyDescent="0.15">
      <c r="J29" s="7">
        <v>26</v>
      </c>
      <c r="K29" s="7" t="s">
        <v>3977</v>
      </c>
      <c r="L29" s="17">
        <v>16.3</v>
      </c>
    </row>
    <row r="30" spans="10:12" x14ac:dyDescent="0.15">
      <c r="J30" s="7">
        <v>27</v>
      </c>
      <c r="K30" s="7" t="s">
        <v>3978</v>
      </c>
      <c r="L30" s="17">
        <v>17.600000000000001</v>
      </c>
    </row>
    <row r="31" spans="10:12" x14ac:dyDescent="0.15">
      <c r="J31" s="7">
        <v>28</v>
      </c>
      <c r="K31" s="7" t="s">
        <v>326</v>
      </c>
      <c r="L31" s="17">
        <v>17.399999999999999</v>
      </c>
    </row>
    <row r="32" spans="10:12" x14ac:dyDescent="0.15">
      <c r="J32" s="7">
        <v>29</v>
      </c>
      <c r="K32" s="7" t="s">
        <v>327</v>
      </c>
      <c r="L32" s="17">
        <v>15.3</v>
      </c>
    </row>
    <row r="33" spans="10:12" x14ac:dyDescent="0.15">
      <c r="J33" s="7">
        <v>30</v>
      </c>
      <c r="K33" s="7" t="s">
        <v>328</v>
      </c>
      <c r="L33" s="17">
        <v>17.3</v>
      </c>
    </row>
    <row r="34" spans="10:12" x14ac:dyDescent="0.15">
      <c r="J34" s="7">
        <v>31</v>
      </c>
      <c r="K34" s="7" t="s">
        <v>329</v>
      </c>
      <c r="L34" s="17">
        <v>15.5</v>
      </c>
    </row>
    <row r="35" spans="10:12" x14ac:dyDescent="0.15">
      <c r="J35" s="7">
        <v>32</v>
      </c>
      <c r="K35" s="7" t="s">
        <v>330</v>
      </c>
      <c r="L35" s="17">
        <v>15.7</v>
      </c>
    </row>
    <row r="36" spans="10:12" x14ac:dyDescent="0.15">
      <c r="J36" s="7">
        <v>33</v>
      </c>
      <c r="K36" s="7" t="s">
        <v>331</v>
      </c>
      <c r="L36" s="17">
        <v>17</v>
      </c>
    </row>
    <row r="37" spans="10:12" x14ac:dyDescent="0.15">
      <c r="J37" s="7">
        <v>34</v>
      </c>
      <c r="K37" s="7" t="s">
        <v>332</v>
      </c>
      <c r="L37" s="17">
        <v>17</v>
      </c>
    </row>
    <row r="38" spans="10:12" x14ac:dyDescent="0.15">
      <c r="J38" s="7">
        <v>35</v>
      </c>
      <c r="K38" s="7" t="s">
        <v>333</v>
      </c>
      <c r="L38" s="17">
        <v>16.2</v>
      </c>
    </row>
    <row r="39" spans="10:12" x14ac:dyDescent="0.15">
      <c r="J39" s="7">
        <v>36</v>
      </c>
      <c r="K39" s="7" t="s">
        <v>334</v>
      </c>
      <c r="L39" s="17">
        <v>17.399999999999999</v>
      </c>
    </row>
    <row r="40" spans="10:12" x14ac:dyDescent="0.15">
      <c r="J40" s="7">
        <v>37</v>
      </c>
      <c r="K40" s="7" t="s">
        <v>335</v>
      </c>
      <c r="L40" s="17">
        <v>17.3</v>
      </c>
    </row>
    <row r="41" spans="10:12" x14ac:dyDescent="0.15">
      <c r="J41" s="7">
        <v>38</v>
      </c>
      <c r="K41" s="7" t="s">
        <v>336</v>
      </c>
      <c r="L41" s="17">
        <v>17.3</v>
      </c>
    </row>
    <row r="42" spans="10:12" x14ac:dyDescent="0.15">
      <c r="J42" s="7">
        <v>39</v>
      </c>
      <c r="K42" s="7" t="s">
        <v>337</v>
      </c>
      <c r="L42" s="17">
        <v>17.899999999999999</v>
      </c>
    </row>
    <row r="43" spans="10:12" x14ac:dyDescent="0.15">
      <c r="J43" s="7">
        <v>40</v>
      </c>
      <c r="K43" s="7" t="s">
        <v>338</v>
      </c>
      <c r="L43" s="17">
        <v>18</v>
      </c>
    </row>
    <row r="44" spans="10:12" x14ac:dyDescent="0.15">
      <c r="J44" s="7">
        <v>41</v>
      </c>
      <c r="K44" s="7" t="s">
        <v>339</v>
      </c>
      <c r="L44" s="17">
        <v>17.399999999999999</v>
      </c>
    </row>
    <row r="45" spans="10:12" x14ac:dyDescent="0.15">
      <c r="J45" s="7">
        <v>42</v>
      </c>
      <c r="K45" s="7" t="s">
        <v>340</v>
      </c>
      <c r="L45" s="17">
        <v>18</v>
      </c>
    </row>
    <row r="46" spans="10:12" x14ac:dyDescent="0.15">
      <c r="J46" s="7">
        <v>43</v>
      </c>
      <c r="K46" s="7" t="s">
        <v>341</v>
      </c>
      <c r="L46" s="17">
        <v>18</v>
      </c>
    </row>
    <row r="47" spans="10:12" x14ac:dyDescent="0.15">
      <c r="J47" s="7">
        <v>44</v>
      </c>
      <c r="K47" s="7" t="s">
        <v>342</v>
      </c>
      <c r="L47" s="17">
        <v>17.399999999999999</v>
      </c>
    </row>
    <row r="48" spans="10:12" x14ac:dyDescent="0.15">
      <c r="J48" s="7">
        <v>45</v>
      </c>
      <c r="K48" s="7" t="s">
        <v>343</v>
      </c>
      <c r="L48" s="17">
        <v>18.100000000000001</v>
      </c>
    </row>
    <row r="49" spans="10:12" x14ac:dyDescent="0.15">
      <c r="J49" s="7">
        <v>46</v>
      </c>
      <c r="K49" s="7" t="s">
        <v>344</v>
      </c>
      <c r="L49" s="17">
        <v>19.3</v>
      </c>
    </row>
    <row r="50" spans="10:12" x14ac:dyDescent="0.15">
      <c r="J50" s="7">
        <v>47</v>
      </c>
      <c r="K50" s="7" t="s">
        <v>345</v>
      </c>
      <c r="L50" s="17">
        <v>23.5</v>
      </c>
    </row>
  </sheetData>
  <phoneticPr fontId="2"/>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G22"/>
  <sheetViews>
    <sheetView workbookViewId="0">
      <selection activeCell="B39" sqref="B39"/>
    </sheetView>
  </sheetViews>
  <sheetFormatPr defaultRowHeight="13.5" x14ac:dyDescent="0.15"/>
  <cols>
    <col min="1" max="1" width="12.75" customWidth="1"/>
    <col min="2" max="2" width="19.25" customWidth="1"/>
  </cols>
  <sheetData>
    <row r="1" spans="1:7" x14ac:dyDescent="0.15">
      <c r="A1" t="s">
        <v>4458</v>
      </c>
    </row>
    <row r="2" spans="1:7" x14ac:dyDescent="0.15">
      <c r="A2" t="s">
        <v>4460</v>
      </c>
      <c r="B2" t="s">
        <v>4459</v>
      </c>
      <c r="C2" t="s">
        <v>4455</v>
      </c>
      <c r="D2" t="s">
        <v>4456</v>
      </c>
      <c r="E2" t="s">
        <v>4457</v>
      </c>
      <c r="F2" t="s">
        <v>4468</v>
      </c>
      <c r="G2" t="s">
        <v>4469</v>
      </c>
    </row>
    <row r="3" spans="1:7" x14ac:dyDescent="0.15">
      <c r="A3" t="s">
        <v>4454</v>
      </c>
      <c r="B3" t="s">
        <v>4465</v>
      </c>
      <c r="C3">
        <v>2.2000000000000002</v>
      </c>
    </row>
    <row r="4" spans="1:7" x14ac:dyDescent="0.15">
      <c r="C4">
        <v>2.5</v>
      </c>
    </row>
    <row r="5" spans="1:7" x14ac:dyDescent="0.15">
      <c r="C5">
        <v>2.8</v>
      </c>
    </row>
    <row r="6" spans="1:7" x14ac:dyDescent="0.15">
      <c r="C6">
        <v>3.6</v>
      </c>
    </row>
    <row r="7" spans="1:7" x14ac:dyDescent="0.15">
      <c r="C7">
        <v>4</v>
      </c>
    </row>
    <row r="8" spans="1:7" x14ac:dyDescent="0.15">
      <c r="C8">
        <v>5.6</v>
      </c>
    </row>
    <row r="9" spans="1:7" x14ac:dyDescent="0.15">
      <c r="C9">
        <v>7.2</v>
      </c>
    </row>
    <row r="10" spans="1:7" x14ac:dyDescent="0.15">
      <c r="C10">
        <v>10</v>
      </c>
    </row>
    <row r="11" spans="1:7" x14ac:dyDescent="0.15">
      <c r="C11">
        <v>15</v>
      </c>
    </row>
    <row r="12" spans="1:7" x14ac:dyDescent="0.15">
      <c r="C12">
        <v>20</v>
      </c>
    </row>
    <row r="13" spans="1:7" x14ac:dyDescent="0.15">
      <c r="A13" t="s">
        <v>4461</v>
      </c>
      <c r="B13" t="s">
        <v>4464</v>
      </c>
      <c r="C13">
        <v>100</v>
      </c>
    </row>
    <row r="14" spans="1:7" x14ac:dyDescent="0.15">
      <c r="C14">
        <v>300</v>
      </c>
    </row>
    <row r="15" spans="1:7" x14ac:dyDescent="0.15">
      <c r="C15">
        <v>450</v>
      </c>
    </row>
    <row r="16" spans="1:7" x14ac:dyDescent="0.15">
      <c r="C16">
        <v>550</v>
      </c>
    </row>
    <row r="17" spans="1:5" x14ac:dyDescent="0.15">
      <c r="C17">
        <v>800</v>
      </c>
    </row>
    <row r="18" spans="1:5" x14ac:dyDescent="0.15">
      <c r="A18" t="s">
        <v>4462</v>
      </c>
      <c r="B18" t="s">
        <v>4463</v>
      </c>
      <c r="C18">
        <v>40</v>
      </c>
      <c r="D18">
        <v>5</v>
      </c>
      <c r="E18">
        <v>6</v>
      </c>
    </row>
    <row r="19" spans="1:5" x14ac:dyDescent="0.15">
      <c r="C19">
        <v>60</v>
      </c>
      <c r="D19">
        <v>8</v>
      </c>
      <c r="E19">
        <v>10</v>
      </c>
    </row>
    <row r="20" spans="1:5" x14ac:dyDescent="0.15">
      <c r="C20">
        <v>100</v>
      </c>
      <c r="D20">
        <v>12</v>
      </c>
      <c r="E20">
        <v>14</v>
      </c>
    </row>
    <row r="21" spans="1:5" x14ac:dyDescent="0.15">
      <c r="A21" t="s">
        <v>4466</v>
      </c>
      <c r="B21" t="s">
        <v>4467</v>
      </c>
      <c r="C21">
        <v>16</v>
      </c>
      <c r="D21">
        <v>0.89</v>
      </c>
      <c r="E21">
        <v>0.75</v>
      </c>
    </row>
    <row r="22" spans="1:5" x14ac:dyDescent="0.15">
      <c r="C22">
        <v>24</v>
      </c>
      <c r="D22">
        <v>0.89</v>
      </c>
      <c r="E22">
        <v>0.75</v>
      </c>
    </row>
  </sheetData>
  <phoneticPr fontId="2"/>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2"/>
  <dimension ref="A1:C33"/>
  <sheetViews>
    <sheetView workbookViewId="0">
      <selection activeCell="C20" sqref="C20"/>
    </sheetView>
  </sheetViews>
  <sheetFormatPr defaultRowHeight="13.5" x14ac:dyDescent="0.15"/>
  <cols>
    <col min="1" max="2" width="9" customWidth="1"/>
    <col min="3" max="3" width="35.125" customWidth="1"/>
  </cols>
  <sheetData>
    <row r="1" spans="1:3" x14ac:dyDescent="0.15">
      <c r="A1" t="s">
        <v>1363</v>
      </c>
      <c r="C1" t="s">
        <v>133</v>
      </c>
    </row>
    <row r="3" spans="1:3" x14ac:dyDescent="0.15">
      <c r="B3" s="7" t="s">
        <v>106</v>
      </c>
      <c r="C3" s="7" t="s">
        <v>286</v>
      </c>
    </row>
    <row r="4" spans="1:3" x14ac:dyDescent="0.15">
      <c r="B4" s="7">
        <v>1</v>
      </c>
      <c r="C4" s="7" t="s">
        <v>1364</v>
      </c>
    </row>
    <row r="5" spans="1:3" x14ac:dyDescent="0.15">
      <c r="B5" s="7">
        <v>2</v>
      </c>
      <c r="C5" s="7" t="s">
        <v>961</v>
      </c>
    </row>
    <row r="6" spans="1:3" x14ac:dyDescent="0.15">
      <c r="B6" s="7">
        <v>3</v>
      </c>
      <c r="C6" s="7" t="s">
        <v>3468</v>
      </c>
    </row>
    <row r="7" spans="1:3" x14ac:dyDescent="0.15">
      <c r="B7" s="7">
        <v>4</v>
      </c>
      <c r="C7" s="7" t="s">
        <v>114</v>
      </c>
    </row>
    <row r="8" spans="1:3" x14ac:dyDescent="0.15">
      <c r="B8" s="7">
        <v>5</v>
      </c>
      <c r="C8" s="7" t="s">
        <v>3467</v>
      </c>
    </row>
    <row r="9" spans="1:3" x14ac:dyDescent="0.15">
      <c r="B9" s="7">
        <v>6</v>
      </c>
      <c r="C9" s="7" t="s">
        <v>3466</v>
      </c>
    </row>
    <row r="10" spans="1:3" x14ac:dyDescent="0.15">
      <c r="B10" s="7">
        <v>7</v>
      </c>
      <c r="C10" s="7" t="s">
        <v>115</v>
      </c>
    </row>
    <row r="11" spans="1:3" x14ac:dyDescent="0.15">
      <c r="B11" s="7">
        <v>8</v>
      </c>
      <c r="C11" s="7" t="s">
        <v>90</v>
      </c>
    </row>
    <row r="12" spans="1:3" x14ac:dyDescent="0.15">
      <c r="B12" s="7">
        <v>9</v>
      </c>
      <c r="C12" s="7" t="s">
        <v>116</v>
      </c>
    </row>
    <row r="13" spans="1:3" x14ac:dyDescent="0.15">
      <c r="B13" s="7">
        <v>10</v>
      </c>
      <c r="C13" s="7" t="s">
        <v>117</v>
      </c>
    </row>
    <row r="14" spans="1:3" x14ac:dyDescent="0.15">
      <c r="B14" s="7">
        <v>11</v>
      </c>
      <c r="C14" s="7" t="s">
        <v>118</v>
      </c>
    </row>
    <row r="15" spans="1:3" x14ac:dyDescent="0.15">
      <c r="B15" s="7">
        <v>12</v>
      </c>
      <c r="C15" s="7" t="s">
        <v>119</v>
      </c>
    </row>
    <row r="16" spans="1:3" x14ac:dyDescent="0.15">
      <c r="B16" s="7">
        <v>13</v>
      </c>
      <c r="C16" s="7" t="s">
        <v>120</v>
      </c>
    </row>
    <row r="17" spans="2:3" x14ac:dyDescent="0.15">
      <c r="B17" s="7">
        <v>14</v>
      </c>
      <c r="C17" s="7" t="s">
        <v>121</v>
      </c>
    </row>
    <row r="18" spans="2:3" x14ac:dyDescent="0.15">
      <c r="B18" s="7">
        <v>15</v>
      </c>
      <c r="C18" s="7" t="s">
        <v>122</v>
      </c>
    </row>
    <row r="19" spans="2:3" x14ac:dyDescent="0.15">
      <c r="B19" s="7">
        <v>16</v>
      </c>
      <c r="C19" s="7" t="s">
        <v>123</v>
      </c>
    </row>
    <row r="20" spans="2:3" x14ac:dyDescent="0.15">
      <c r="B20" s="7">
        <v>17</v>
      </c>
      <c r="C20" s="7" t="s">
        <v>124</v>
      </c>
    </row>
    <row r="21" spans="2:3" x14ac:dyDescent="0.15">
      <c r="B21" s="7">
        <v>18</v>
      </c>
      <c r="C21" s="7" t="s">
        <v>125</v>
      </c>
    </row>
    <row r="22" spans="2:3" x14ac:dyDescent="0.15">
      <c r="B22" s="7">
        <v>19</v>
      </c>
      <c r="C22" s="7" t="s">
        <v>126</v>
      </c>
    </row>
    <row r="23" spans="2:3" x14ac:dyDescent="0.15">
      <c r="B23" s="7">
        <v>20</v>
      </c>
      <c r="C23" s="7" t="s">
        <v>127</v>
      </c>
    </row>
    <row r="24" spans="2:3" x14ac:dyDescent="0.15">
      <c r="B24" s="7">
        <v>21</v>
      </c>
      <c r="C24" s="7" t="s">
        <v>128</v>
      </c>
    </row>
    <row r="25" spans="2:3" x14ac:dyDescent="0.15">
      <c r="B25" s="7">
        <v>22</v>
      </c>
      <c r="C25" s="7" t="s">
        <v>129</v>
      </c>
    </row>
    <row r="26" spans="2:3" x14ac:dyDescent="0.15">
      <c r="B26" s="7">
        <v>23</v>
      </c>
      <c r="C26" s="7" t="s">
        <v>130</v>
      </c>
    </row>
    <row r="27" spans="2:3" x14ac:dyDescent="0.15">
      <c r="B27" s="7">
        <v>24</v>
      </c>
      <c r="C27" s="7" t="s">
        <v>131</v>
      </c>
    </row>
    <row r="28" spans="2:3" x14ac:dyDescent="0.15">
      <c r="B28" s="7">
        <v>25</v>
      </c>
      <c r="C28" s="7" t="s">
        <v>132</v>
      </c>
    </row>
    <row r="29" spans="2:3" x14ac:dyDescent="0.15">
      <c r="B29" s="182">
        <v>26</v>
      </c>
      <c r="C29" s="14" t="s">
        <v>3857</v>
      </c>
    </row>
    <row r="30" spans="2:3" x14ac:dyDescent="0.15">
      <c r="B30" s="182">
        <v>27</v>
      </c>
      <c r="C30" s="14" t="s">
        <v>3858</v>
      </c>
    </row>
    <row r="31" spans="2:3" x14ac:dyDescent="0.15">
      <c r="B31" s="182">
        <v>28</v>
      </c>
      <c r="C31" s="14" t="s">
        <v>3859</v>
      </c>
    </row>
    <row r="32" spans="2:3" x14ac:dyDescent="0.15">
      <c r="B32" s="182">
        <v>29</v>
      </c>
      <c r="C32" s="14" t="s">
        <v>3860</v>
      </c>
    </row>
    <row r="33" spans="2:3" x14ac:dyDescent="0.15">
      <c r="B33" s="182">
        <v>30</v>
      </c>
      <c r="C33" s="14" t="s">
        <v>3861</v>
      </c>
    </row>
  </sheetData>
  <phoneticPr fontId="2"/>
  <pageMargins left="0.75" right="0.75" top="1" bottom="1" header="0.51200000000000001" footer="0.5120000000000000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2:E27"/>
  <sheetViews>
    <sheetView topLeftCell="A8" workbookViewId="0">
      <selection activeCell="C28" sqref="C28"/>
    </sheetView>
  </sheetViews>
  <sheetFormatPr defaultRowHeight="13.5" x14ac:dyDescent="0.15"/>
  <cols>
    <col min="3" max="3" width="15.375" customWidth="1"/>
    <col min="4" max="4" width="23.875" customWidth="1"/>
  </cols>
  <sheetData>
    <row r="2" spans="1:5" x14ac:dyDescent="0.15">
      <c r="B2" t="s">
        <v>4370</v>
      </c>
      <c r="C2" t="s">
        <v>4373</v>
      </c>
      <c r="D2" t="s">
        <v>4374</v>
      </c>
    </row>
    <row r="3" spans="1:5" x14ac:dyDescent="0.15">
      <c r="A3" t="s">
        <v>4369</v>
      </c>
      <c r="B3">
        <v>1</v>
      </c>
    </row>
    <row r="4" spans="1:5" x14ac:dyDescent="0.15">
      <c r="A4" t="s">
        <v>4369</v>
      </c>
      <c r="B4">
        <v>2</v>
      </c>
    </row>
    <row r="5" spans="1:5" x14ac:dyDescent="0.15">
      <c r="A5" t="s">
        <v>4369</v>
      </c>
      <c r="B5">
        <v>3</v>
      </c>
    </row>
    <row r="6" spans="1:5" x14ac:dyDescent="0.15">
      <c r="A6" t="s">
        <v>4369</v>
      </c>
      <c r="B6">
        <v>4</v>
      </c>
      <c r="E6" t="s">
        <v>4382</v>
      </c>
    </row>
    <row r="7" spans="1:5" x14ac:dyDescent="0.15">
      <c r="A7" t="s">
        <v>4369</v>
      </c>
      <c r="B7">
        <v>5</v>
      </c>
    </row>
    <row r="8" spans="1:5" x14ac:dyDescent="0.15">
      <c r="A8" t="s">
        <v>4376</v>
      </c>
      <c r="B8">
        <v>1</v>
      </c>
      <c r="C8" t="s">
        <v>4377</v>
      </c>
    </row>
    <row r="9" spans="1:5" x14ac:dyDescent="0.15">
      <c r="A9" t="s">
        <v>4376</v>
      </c>
      <c r="B9">
        <v>2</v>
      </c>
    </row>
    <row r="10" spans="1:5" x14ac:dyDescent="0.15">
      <c r="A10" t="s">
        <v>4376</v>
      </c>
      <c r="B10">
        <v>3</v>
      </c>
    </row>
    <row r="11" spans="1:5" x14ac:dyDescent="0.15">
      <c r="A11" t="s">
        <v>4376</v>
      </c>
      <c r="B11">
        <v>4</v>
      </c>
    </row>
    <row r="12" spans="1:5" x14ac:dyDescent="0.15">
      <c r="A12" t="s">
        <v>4376</v>
      </c>
      <c r="B12">
        <v>5</v>
      </c>
    </row>
    <row r="13" spans="1:5" x14ac:dyDescent="0.15">
      <c r="A13" t="s">
        <v>4371</v>
      </c>
      <c r="B13">
        <v>1</v>
      </c>
      <c r="C13" t="s">
        <v>4378</v>
      </c>
    </row>
    <row r="14" spans="1:5" x14ac:dyDescent="0.15">
      <c r="A14" t="s">
        <v>4371</v>
      </c>
      <c r="B14">
        <v>2</v>
      </c>
    </row>
    <row r="15" spans="1:5" x14ac:dyDescent="0.15">
      <c r="A15" t="s">
        <v>4371</v>
      </c>
      <c r="B15">
        <v>3</v>
      </c>
      <c r="C15" t="s">
        <v>4379</v>
      </c>
    </row>
    <row r="16" spans="1:5" x14ac:dyDescent="0.15">
      <c r="A16" t="s">
        <v>4371</v>
      </c>
      <c r="B16">
        <v>4</v>
      </c>
    </row>
    <row r="17" spans="1:3" x14ac:dyDescent="0.15">
      <c r="A17" t="s">
        <v>4371</v>
      </c>
      <c r="B17">
        <v>5</v>
      </c>
    </row>
    <row r="18" spans="1:3" x14ac:dyDescent="0.15">
      <c r="A18" t="s">
        <v>4372</v>
      </c>
      <c r="B18">
        <v>1</v>
      </c>
    </row>
    <row r="19" spans="1:3" x14ac:dyDescent="0.15">
      <c r="A19" t="s">
        <v>4372</v>
      </c>
      <c r="B19">
        <v>2</v>
      </c>
      <c r="C19" t="s">
        <v>4380</v>
      </c>
    </row>
    <row r="20" spans="1:3" x14ac:dyDescent="0.15">
      <c r="A20" t="s">
        <v>4372</v>
      </c>
      <c r="B20">
        <v>3</v>
      </c>
    </row>
    <row r="21" spans="1:3" x14ac:dyDescent="0.15">
      <c r="A21" t="s">
        <v>4372</v>
      </c>
      <c r="B21">
        <v>4</v>
      </c>
    </row>
    <row r="22" spans="1:3" x14ac:dyDescent="0.15">
      <c r="A22" t="s">
        <v>4372</v>
      </c>
      <c r="B22">
        <v>5</v>
      </c>
    </row>
    <row r="23" spans="1:3" x14ac:dyDescent="0.15">
      <c r="A23" t="s">
        <v>4375</v>
      </c>
      <c r="B23">
        <v>1</v>
      </c>
    </row>
    <row r="24" spans="1:3" x14ac:dyDescent="0.15">
      <c r="A24" t="s">
        <v>4375</v>
      </c>
      <c r="B24">
        <v>2</v>
      </c>
      <c r="C24" t="s">
        <v>4381</v>
      </c>
    </row>
    <row r="25" spans="1:3" x14ac:dyDescent="0.15">
      <c r="A25" t="s">
        <v>4375</v>
      </c>
      <c r="B25">
        <v>3</v>
      </c>
    </row>
    <row r="26" spans="1:3" x14ac:dyDescent="0.15">
      <c r="A26" t="s">
        <v>4375</v>
      </c>
      <c r="B26">
        <v>4</v>
      </c>
    </row>
    <row r="27" spans="1:3" x14ac:dyDescent="0.15">
      <c r="A27" t="s">
        <v>4375</v>
      </c>
      <c r="B27">
        <v>5</v>
      </c>
    </row>
  </sheetData>
  <phoneticPr fontId="2"/>
  <pageMargins left="0.7" right="0.7" top="0.75" bottom="0.75" header="0.3" footer="0.3"/>
  <pageSetup paperSize="9" orientation="portrait" verticalDpi="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K102"/>
  <sheetViews>
    <sheetView workbookViewId="0">
      <pane xSplit="1" ySplit="2" topLeftCell="B3" activePane="bottomRight" state="frozen"/>
      <selection activeCell="D32" sqref="D32"/>
      <selection pane="topRight" activeCell="D32" sqref="D32"/>
      <selection pane="bottomLeft" activeCell="D32" sqref="D32"/>
      <selection pane="bottomRight" activeCell="D20" sqref="D20"/>
    </sheetView>
  </sheetViews>
  <sheetFormatPr defaultRowHeight="11.25" x14ac:dyDescent="0.15"/>
  <cols>
    <col min="1" max="1" width="9" style="4"/>
    <col min="2" max="11" width="15.25" style="4" customWidth="1"/>
    <col min="12" max="16384" width="9" style="4"/>
  </cols>
  <sheetData>
    <row r="1" spans="1:11" x14ac:dyDescent="0.15">
      <c r="A1" s="42" t="s">
        <v>3469</v>
      </c>
    </row>
    <row r="2" spans="1:11" x14ac:dyDescent="0.15">
      <c r="A2" s="60"/>
      <c r="B2" s="60">
        <v>0</v>
      </c>
      <c r="C2" s="60">
        <v>100</v>
      </c>
      <c r="D2" s="60">
        <v>200</v>
      </c>
      <c r="E2" s="60">
        <v>300</v>
      </c>
      <c r="F2" s="60">
        <v>400</v>
      </c>
      <c r="G2" s="60">
        <v>500</v>
      </c>
      <c r="H2" s="60">
        <v>600</v>
      </c>
      <c r="I2" s="60">
        <v>700</v>
      </c>
      <c r="J2" s="60">
        <v>800</v>
      </c>
      <c r="K2" s="60">
        <v>900</v>
      </c>
    </row>
    <row r="3" spans="1:11" ht="22.5" customHeight="1" x14ac:dyDescent="0.15">
      <c r="A3" s="60">
        <v>1</v>
      </c>
      <c r="B3" s="105" t="str">
        <f>IFERROR(VLOOKUP(B$2+$A3,Measures!$B$4:$D$92,3,FALSE),"")</f>
        <v>太陽光発電を設置する</v>
      </c>
      <c r="C3" s="105" t="str">
        <f>IFERROR(VLOOKUP(C$2+$A3,Measures!$B$4:$D$92,3,FALSE),"")</f>
        <v>給湯器をエコキュートに買い換える</v>
      </c>
      <c r="D3" s="105" t="str">
        <f>IFERROR(VLOOKUP(D$2+$A3,Measures!$B$4:$D$92,3,FALSE),"")</f>
        <v>エアコンを省エネ型に買い替える</v>
      </c>
      <c r="E3" s="105" t="str">
        <f>IFERROR(VLOOKUP(E$2+$A3,Measures!$B$4:$D$92,3,FALSE),"")</f>
        <v>電気ポットで保温をしない</v>
      </c>
      <c r="F3" s="105" t="str">
        <f>IFERROR(VLOOKUP(F$2+$A3,Measures!$B$4:$D$92,3,FALSE),"")</f>
        <v>晴れた日は衣類乾燥機や乾燥機能を使わずに天日乾燥させる</v>
      </c>
      <c r="G3" s="105" t="str">
        <f>IFERROR(VLOOKUP(G$2+$A3,Measures!$B$4:$D$92,3,FALSE),"")</f>
        <v>蛍光灯器具をLEDシーリングライトに付け替える</v>
      </c>
      <c r="H3" s="105" t="str">
        <f>IFERROR(VLOOKUP(H$2+$A3,Measures!$B$4:$D$92,3,FALSE),"")</f>
        <v>省エネ性能の高いテレビに買い替える</v>
      </c>
      <c r="I3" s="105" t="str">
        <f>IFERROR(VLOOKUP(I$2+$A3,Measures!$B$4:$D$92,3,FALSE),"")</f>
        <v>冷蔵庫を省エネ型に買い替える</v>
      </c>
      <c r="J3" s="105" t="str">
        <f>IFERROR(VLOOKUP(J$2+$A3,Measures!$B$4:$D$92,3,FALSE),"")</f>
        <v>エコカーに買い替える</v>
      </c>
      <c r="K3" s="105" t="str">
        <f>IFERROR(VLOOKUP(K$2+$A3,Measures!$B$4:$D$92,3,FALSE),"")</f>
        <v>コンセントからプラグを抜き、待機電力を減らす</v>
      </c>
    </row>
    <row r="4" spans="1:11" ht="22.5" customHeight="1" x14ac:dyDescent="0.15">
      <c r="A4" s="60">
        <v>2</v>
      </c>
      <c r="B4" s="105" t="str">
        <f>IFERROR(VLOOKUP(B$2+$A4,Measures!$B$4:$D$92,3,FALSE),"")</f>
        <v>HEMS装置を設置する</v>
      </c>
      <c r="C4" s="105" t="str">
        <f>IFERROR(VLOOKUP(C$2+$A4,Measures!$B$4:$D$92,3,FALSE),"")</f>
        <v>給湯器をエコジョーズ（潜熱回収型ガス給湯器）に買い換える</v>
      </c>
      <c r="D4" s="105" t="str">
        <f>IFERROR(VLOOKUP(D$2+$A4,Measures!$B$4:$D$92,3,FALSE),"")</f>
        <v>エアコンを省エネ型に買い替え、エアコンで暖房する</v>
      </c>
      <c r="E4" s="105" t="str">
        <f>IFERROR(VLOOKUP(E$2+$A4,Measures!$B$4:$D$92,3,FALSE),"")</f>
        <v>外出時や夜間に電気ポットの保温を止める</v>
      </c>
      <c r="F4" s="105" t="str">
        <f>IFERROR(VLOOKUP(F$2+$A4,Measures!$B$4:$D$92,3,FALSE),"")</f>
        <v>ヒートポンプ式の衣類乾燥ができる洗濯機に買い替える</v>
      </c>
      <c r="G4" s="105" t="str">
        <f>IFERROR(VLOOKUP(G$2+$A4,Measures!$B$4:$D$92,3,FALSE),"")</f>
        <v>LEDに付け替える</v>
      </c>
      <c r="H4" s="105" t="str">
        <f>IFERROR(VLOOKUP(H$2+$A4,Measures!$B$4:$D$92,3,FALSE),"")</f>
        <v>テレビの時間の半分をラジオにする</v>
      </c>
      <c r="I4" s="105" t="str">
        <f>IFERROR(VLOOKUP(I$2+$A4,Measures!$B$4:$D$92,3,FALSE),"")</f>
        <v>冷蔵庫のうち１台を止める</v>
      </c>
      <c r="J4" s="105" t="str">
        <f>IFERROR(VLOOKUP(J$2+$A4,Measures!$B$4:$D$92,3,FALSE),"")</f>
        <v>電気自動車を導入する</v>
      </c>
      <c r="K4" s="105" t="str">
        <f>IFERROR(VLOOKUP(K$2+$A4,Measures!$B$4:$D$92,3,FALSE),"")</f>
        <v/>
      </c>
    </row>
    <row r="5" spans="1:11" ht="22.5" customHeight="1" x14ac:dyDescent="0.15">
      <c r="A5" s="60">
        <v>3</v>
      </c>
      <c r="B5" s="105" t="str">
        <f>IFERROR(VLOOKUP(B$2+$A5,Measures!$B$4:$D$92,3,FALSE),"")</f>
        <v>ベランダに太陽光パネルを置く</v>
      </c>
      <c r="C5" s="105" t="str">
        <f>IFERROR(VLOOKUP(C$2+$A5,Measures!$B$4:$D$92,3,FALSE),"")</f>
        <v>給湯器をエコフィール（潜熱回収型灯油給湯器）に買い換える</v>
      </c>
      <c r="D5" s="105" t="str">
        <f>IFERROR(VLOOKUP(D$2+$A5,Measures!$B$4:$D$92,3,FALSE),"")</f>
        <v>暖房をエアコンでする</v>
      </c>
      <c r="E5" s="105" t="str">
        <f>IFERROR(VLOOKUP(E$2+$A5,Measures!$B$4:$D$92,3,FALSE),"")</f>
        <v>炊飯ジャーの保温をやめる</v>
      </c>
      <c r="F5" s="105" t="str">
        <f>IFERROR(VLOOKUP(F$2+$A5,Measures!$B$4:$D$92,3,FALSE),"")</f>
        <v/>
      </c>
      <c r="G5" s="105" t="str">
        <f>IFERROR(VLOOKUP(G$2+$A5,Measures!$B$4:$D$92,3,FALSE),"")</f>
        <v>人感センサー式に付け替える</v>
      </c>
      <c r="H5" s="105" t="str">
        <f>IFERROR(VLOOKUP(H$2+$A5,Measures!$B$4:$D$92,3,FALSE),"")</f>
        <v>テレビを点ける時間を1日1時間短くする</v>
      </c>
      <c r="I5" s="105" t="str">
        <f>IFERROR(VLOOKUP(I$2+$A5,Measures!$B$4:$D$92,3,FALSE),"")</f>
        <v>冷蔵庫を壁から離す</v>
      </c>
      <c r="J5" s="105" t="str">
        <f>IFERROR(VLOOKUP(J$2+$A5,Measures!$B$4:$D$92,3,FALSE),"")</f>
        <v>アイドリングストップなどエコドライブに心がける</v>
      </c>
      <c r="K5" s="105" t="str">
        <f>IFERROR(VLOOKUP(K$2+$A5,Measures!$B$4:$D$92,3,FALSE),"")</f>
        <v/>
      </c>
    </row>
    <row r="6" spans="1:11" ht="22.5" customHeight="1" x14ac:dyDescent="0.15">
      <c r="A6" s="60">
        <v>4</v>
      </c>
      <c r="B6" s="105" t="str">
        <f>IFERROR(VLOOKUP(B$2+$A6,Measures!$B$4:$D$92,3,FALSE),"")</f>
        <v/>
      </c>
      <c r="C6" s="105" t="str">
        <f>IFERROR(VLOOKUP(C$2+$A6,Measures!$B$4:$D$92,3,FALSE),"")</f>
        <v>給湯器をSOFCタイプのエネファーム（燃料電池）に買い換える</v>
      </c>
      <c r="D6" s="105" t="str">
        <f>IFERROR(VLOOKUP(D$2+$A6,Measures!$B$4:$D$92,3,FALSE),"")</f>
        <v>家の暖房をエアコンでする</v>
      </c>
      <c r="E6" s="105" t="str">
        <f>IFERROR(VLOOKUP(E$2+$A6,Measures!$B$4:$D$92,3,FALSE),"")</f>
        <v>省エネタイプの電気ポットに買い替える</v>
      </c>
      <c r="F6" s="105" t="str">
        <f>IFERROR(VLOOKUP(F$2+$A6,Measures!$B$4:$D$92,3,FALSE),"")</f>
        <v/>
      </c>
      <c r="G6" s="105" t="str">
        <f>IFERROR(VLOOKUP(G$2+$A6,Measures!$B$4:$D$92,3,FALSE),"")</f>
        <v>照明を使う時間を1時間短くする</v>
      </c>
      <c r="H6" s="105" t="str">
        <f>IFERROR(VLOOKUP(H$2+$A6,Measures!$B$4:$D$92,3,FALSE),"")</f>
        <v>テレビの画面を明るすぎないよう調整する</v>
      </c>
      <c r="I6" s="105" t="str">
        <f>IFERROR(VLOOKUP(I$2+$A6,Measures!$B$4:$D$92,3,FALSE),"")</f>
        <v>冷蔵庫の温度設定を控えめにする</v>
      </c>
      <c r="J6" s="105" t="str">
        <f>IFERROR(VLOOKUP(J$2+$A6,Measures!$B$4:$D$92,3,FALSE),"")</f>
        <v>鉄道やバスなど公共交通機関を利用する</v>
      </c>
      <c r="K6" s="105" t="str">
        <f>IFERROR(VLOOKUP(K$2+$A6,Measures!$B$4:$D$92,3,FALSE),"")</f>
        <v/>
      </c>
    </row>
    <row r="7" spans="1:11" ht="22.5" customHeight="1" x14ac:dyDescent="0.15">
      <c r="A7" s="60">
        <v>5</v>
      </c>
      <c r="B7" s="105" t="str">
        <f>IFERROR(VLOOKUP(B$2+$A7,Measures!$B$4:$D$92,3,FALSE),"")</f>
        <v/>
      </c>
      <c r="C7" s="105" t="str">
        <f>IFERROR(VLOOKUP(C$2+$A7,Measures!$B$4:$D$92,3,FALSE),"")</f>
        <v>給湯器をエネファーム（燃料電池）に買い換える</v>
      </c>
      <c r="D7" s="105" t="str">
        <f>IFERROR(VLOOKUP(D$2+$A7,Measures!$B$4:$D$92,3,FALSE),"")</f>
        <v>冷房で、すだれ等を使い日射をカットする</v>
      </c>
      <c r="E7" s="105" t="str">
        <f>IFERROR(VLOOKUP(E$2+$A7,Measures!$B$4:$D$92,3,FALSE),"")</f>
        <v>鍋から炎がはみ出さないようにする</v>
      </c>
      <c r="F7" s="105" t="str">
        <f>IFERROR(VLOOKUP(F$2+$A7,Measures!$B$4:$D$92,3,FALSE),"")</f>
        <v/>
      </c>
      <c r="G7" s="105" t="str">
        <f>IFERROR(VLOOKUP(G$2+$A7,Measures!$B$4:$D$92,3,FALSE),"")</f>
        <v>部屋を出るときに照明を消す</v>
      </c>
      <c r="H7" s="105" t="str">
        <f>IFERROR(VLOOKUP(H$2+$A7,Measures!$B$4:$D$92,3,FALSE),"")</f>
        <v/>
      </c>
      <c r="I7" s="105" t="str">
        <f>IFERROR(VLOOKUP(I$2+$A7,Measures!$B$4:$D$92,3,FALSE),"")</f>
        <v/>
      </c>
      <c r="J7" s="105" t="str">
        <f>IFERROR(VLOOKUP(J$2+$A7,Measures!$B$4:$D$92,3,FALSE),"")</f>
        <v>車の利用を2割止める</v>
      </c>
      <c r="K7" s="105" t="str">
        <f>IFERROR(VLOOKUP(K$2+$A7,Measures!$B$4:$D$92,3,FALSE),"")</f>
        <v/>
      </c>
    </row>
    <row r="8" spans="1:11" ht="22.5" customHeight="1" x14ac:dyDescent="0.15">
      <c r="A8" s="60">
        <v>6</v>
      </c>
      <c r="B8" s="105" t="str">
        <f>IFERROR(VLOOKUP(B$2+$A8,Measures!$B$4:$D$92,3,FALSE),"")</f>
        <v>ZEHに建て替える</v>
      </c>
      <c r="C8" s="105" t="str">
        <f>IFERROR(VLOOKUP(C$2+$A8,Measures!$B$4:$D$92,3,FALSE),"")</f>
        <v>太陽熱温水器（自然循環式）を設置して利用する</v>
      </c>
      <c r="D8" s="105" t="str">
        <f>IFERROR(VLOOKUP(D$2+$A8,Measures!$B$4:$D$92,3,FALSE),"")</f>
        <v>冷房の温度設定を控えめ（28℃）にする</v>
      </c>
      <c r="E8" s="105" t="str">
        <f>IFERROR(VLOOKUP(E$2+$A8,Measures!$B$4:$D$92,3,FALSE),"")</f>
        <v/>
      </c>
      <c r="F8" s="105" t="str">
        <f>IFERROR(VLOOKUP(F$2+$A8,Measures!$B$4:$D$92,3,FALSE),"")</f>
        <v/>
      </c>
      <c r="G8" s="105" t="str">
        <f>IFERROR(VLOOKUP(G$2+$A8,Measures!$B$4:$D$92,3,FALSE),"")</f>
        <v/>
      </c>
      <c r="H8" s="105" t="str">
        <f>IFERROR(VLOOKUP(H$2+$A8,Measures!$B$4:$D$92,3,FALSE),"")</f>
        <v/>
      </c>
      <c r="I8" s="105" t="str">
        <f>IFERROR(VLOOKUP(I$2+$A8,Measures!$B$4:$D$92,3,FALSE),"")</f>
        <v/>
      </c>
      <c r="J8" s="105" t="str">
        <f>IFERROR(VLOOKUP(J$2+$A8,Measures!$B$4:$D$92,3,FALSE),"")</f>
        <v>近くの場合には車でなく、自転車や徒歩で行く</v>
      </c>
      <c r="K8" s="105" t="str">
        <f>IFERROR(VLOOKUP(K$2+$A8,Measures!$B$4:$D$92,3,FALSE),"")</f>
        <v/>
      </c>
    </row>
    <row r="9" spans="1:11" ht="22.5" customHeight="1" x14ac:dyDescent="0.15">
      <c r="A9" s="60">
        <v>7</v>
      </c>
      <c r="B9" s="105" t="str">
        <f>IFERROR(VLOOKUP(B$2+$A9,Measures!$B$4:$D$92,3,FALSE),"")</f>
        <v>家庭用蓄電池を設置する</v>
      </c>
      <c r="C9" s="105" t="str">
        <f>IFERROR(VLOOKUP(C$2+$A9,Measures!$B$4:$D$92,3,FALSE),"")</f>
        <v>ソーラーシステム（強制循環式）を設置して利用する</v>
      </c>
      <c r="D9" s="105" t="str">
        <f>IFERROR(VLOOKUP(D$2+$A9,Measures!$B$4:$D$92,3,FALSE),"")</f>
        <v>厚着をして暖房の温度設定を控えめ（20℃）にする</v>
      </c>
      <c r="E9" s="105" t="str">
        <f>IFERROR(VLOOKUP(E$2+$A9,Measures!$B$4:$D$92,3,FALSE),"")</f>
        <v/>
      </c>
      <c r="F9" s="105" t="str">
        <f>IFERROR(VLOOKUP(F$2+$A9,Measures!$B$4:$D$92,3,FALSE),"")</f>
        <v/>
      </c>
      <c r="G9" s="105" t="str">
        <f>IFERROR(VLOOKUP(G$2+$A9,Measures!$B$4:$D$92,3,FALSE),"")</f>
        <v/>
      </c>
      <c r="H9" s="105" t="str">
        <f>IFERROR(VLOOKUP(H$2+$A9,Measures!$B$4:$D$92,3,FALSE),"")</f>
        <v/>
      </c>
      <c r="I9" s="105" t="str">
        <f>IFERROR(VLOOKUP(I$2+$A9,Measures!$B$4:$D$92,3,FALSE),"")</f>
        <v/>
      </c>
      <c r="J9" s="105" t="str">
        <f>IFERROR(VLOOKUP(J$2+$A9,Measures!$B$4:$D$92,3,FALSE),"")</f>
        <v/>
      </c>
      <c r="K9" s="105" t="str">
        <f>IFERROR(VLOOKUP(K$2+$A9,Measures!$B$4:$D$92,3,FALSE),"")</f>
        <v/>
      </c>
    </row>
    <row r="10" spans="1:11" ht="22.5" customHeight="1" x14ac:dyDescent="0.15">
      <c r="A10" s="60">
        <v>8</v>
      </c>
      <c r="B10" s="105" t="str">
        <f>IFERROR(VLOOKUP(B$2+$A10,Measures!$B$4:$D$92,3,FALSE),"")</f>
        <v>電気自動車を家庭用蓄電池として活用する</v>
      </c>
      <c r="C10" s="105" t="str">
        <f>IFERROR(VLOOKUP(C$2+$A10,Measures!$B$4:$D$92,3,FALSE),"")</f>
        <v>節水シャワーヘッドを取り付けて利用する</v>
      </c>
      <c r="D10" s="105" t="str">
        <f>IFERROR(VLOOKUP(D$2+$A10,Measures!$B$4:$D$92,3,FALSE),"")</f>
        <v>暖房時に、窓用の断熱シートを貼る</v>
      </c>
      <c r="E10" s="105" t="str">
        <f>IFERROR(VLOOKUP(E$2+$A10,Measures!$B$4:$D$92,3,FALSE),"")</f>
        <v/>
      </c>
      <c r="F10" s="105" t="str">
        <f>IFERROR(VLOOKUP(F$2+$A10,Measures!$B$4:$D$92,3,FALSE),"")</f>
        <v/>
      </c>
      <c r="G10" s="105" t="str">
        <f>IFERROR(VLOOKUP(G$2+$A10,Measures!$B$4:$D$92,3,FALSE),"")</f>
        <v/>
      </c>
      <c r="H10" s="105" t="str">
        <f>IFERROR(VLOOKUP(H$2+$A10,Measures!$B$4:$D$92,3,FALSE),"")</f>
        <v/>
      </c>
      <c r="I10" s="105" t="str">
        <f>IFERROR(VLOOKUP(I$2+$A10,Measures!$B$4:$D$92,3,FALSE),"")</f>
        <v/>
      </c>
      <c r="J10" s="105" t="str">
        <f>IFERROR(VLOOKUP(J$2+$A10,Measures!$B$4:$D$92,3,FALSE),"")</f>
        <v/>
      </c>
      <c r="K10" s="105" t="str">
        <f>IFERROR(VLOOKUP(K$2+$A10,Measures!$B$4:$D$92,3,FALSE),"")</f>
        <v/>
      </c>
    </row>
    <row r="11" spans="1:11" ht="22.5" customHeight="1" x14ac:dyDescent="0.15">
      <c r="A11" s="60">
        <v>9</v>
      </c>
      <c r="B11" s="105" t="str">
        <f>IFERROR(VLOOKUP(B$2+$A11,Measures!$B$4:$D$92,3,FALSE),"")</f>
        <v/>
      </c>
      <c r="C11" s="105" t="str">
        <f>IFERROR(VLOOKUP(C$2+$A11,Measures!$B$4:$D$92,3,FALSE),"")</f>
        <v>シャワーの利用を1人1日1分短くする</v>
      </c>
      <c r="D11" s="105" t="str">
        <f>IFERROR(VLOOKUP(D$2+$A11,Measures!$B$4:$D$92,3,FALSE),"")</f>
        <v>窓・サッシを複合素材枠二重ガラスにする</v>
      </c>
      <c r="E11" s="105" t="str">
        <f>IFERROR(VLOOKUP(E$2+$A11,Measures!$B$4:$D$92,3,FALSE),"")</f>
        <v/>
      </c>
      <c r="F11" s="105" t="str">
        <f>IFERROR(VLOOKUP(F$2+$A11,Measures!$B$4:$D$92,3,FALSE),"")</f>
        <v/>
      </c>
      <c r="G11" s="105" t="str">
        <f>IFERROR(VLOOKUP(G$2+$A11,Measures!$B$4:$D$92,3,FALSE),"")</f>
        <v/>
      </c>
      <c r="H11" s="105" t="str">
        <f>IFERROR(VLOOKUP(H$2+$A11,Measures!$B$4:$D$92,3,FALSE),"")</f>
        <v/>
      </c>
      <c r="I11" s="105" t="str">
        <f>IFERROR(VLOOKUP(I$2+$A11,Measures!$B$4:$D$92,3,FALSE),"")</f>
        <v/>
      </c>
      <c r="J11" s="105" t="str">
        <f>IFERROR(VLOOKUP(J$2+$A11,Measures!$B$4:$D$92,3,FALSE),"")</f>
        <v/>
      </c>
      <c r="K11" s="105" t="str">
        <f>IFERROR(VLOOKUP(K$2+$A11,Measures!$B$4:$D$92,3,FALSE),"")</f>
        <v/>
      </c>
    </row>
    <row r="12" spans="1:11" ht="22.5" customHeight="1" x14ac:dyDescent="0.15">
      <c r="A12" s="60">
        <v>10</v>
      </c>
      <c r="B12" s="105" t="str">
        <f>IFERROR(VLOOKUP(B$2+$A12,Measures!$B$4:$D$92,3,FALSE),"")</f>
        <v>CO2排出係数が0の電気を選ぶ</v>
      </c>
      <c r="C12" s="105" t="str">
        <f>IFERROR(VLOOKUP(C$2+$A12,Measures!$B$4:$D$92,3,FALSE),"")</f>
        <v>シャワーの利用時間を3割短くする</v>
      </c>
      <c r="D12" s="105" t="str">
        <f>IFERROR(VLOOKUP(D$2+$A12,Measures!$B$4:$D$92,3,FALSE),"")</f>
        <v>窓・サッシを樹脂枠low-Eガラスにする</v>
      </c>
      <c r="E12" s="105" t="str">
        <f>IFERROR(VLOOKUP(E$2+$A12,Measures!$B$4:$D$92,3,FALSE),"")</f>
        <v/>
      </c>
      <c r="F12" s="105" t="str">
        <f>IFERROR(VLOOKUP(F$2+$A12,Measures!$B$4:$D$92,3,FALSE),"")</f>
        <v/>
      </c>
      <c r="G12" s="105" t="str">
        <f>IFERROR(VLOOKUP(G$2+$A12,Measures!$B$4:$D$92,3,FALSE),"")</f>
        <v/>
      </c>
      <c r="H12" s="105" t="str">
        <f>IFERROR(VLOOKUP(H$2+$A12,Measures!$B$4:$D$92,3,FALSE),"")</f>
        <v/>
      </c>
      <c r="I12" s="105" t="str">
        <f>IFERROR(VLOOKUP(I$2+$A12,Measures!$B$4:$D$92,3,FALSE),"")</f>
        <v/>
      </c>
      <c r="J12" s="105" t="str">
        <f>IFERROR(VLOOKUP(J$2+$A12,Measures!$B$4:$D$92,3,FALSE),"")</f>
        <v/>
      </c>
      <c r="K12" s="105" t="str">
        <f>IFERROR(VLOOKUP(K$2+$A12,Measures!$B$4:$D$92,3,FALSE),"")</f>
        <v/>
      </c>
    </row>
    <row r="13" spans="1:11" ht="22.5" customHeight="1" x14ac:dyDescent="0.15">
      <c r="A13" s="60">
        <v>11</v>
      </c>
      <c r="B13" s="105" t="str">
        <f>IFERROR(VLOOKUP(B$2+$A13,Measures!$B$4:$D$92,3,FALSE),"")</f>
        <v/>
      </c>
      <c r="C13" s="105" t="str">
        <f>IFERROR(VLOOKUP(C$2+$A13,Measures!$B$4:$D$92,3,FALSE),"")</f>
        <v>風呂に家族が続けて入り追い焚きをしない</v>
      </c>
      <c r="D13" s="105" t="str">
        <f>IFERROR(VLOOKUP(D$2+$A13,Measures!$B$4:$D$92,3,FALSE),"")</f>
        <v>内窓をとりつける</v>
      </c>
      <c r="E13" s="105" t="str">
        <f>IFERROR(VLOOKUP(E$2+$A13,Measures!$B$4:$D$92,3,FALSE),"")</f>
        <v/>
      </c>
      <c r="F13" s="105" t="str">
        <f>IFERROR(VLOOKUP(F$2+$A13,Measures!$B$4:$D$92,3,FALSE),"")</f>
        <v/>
      </c>
      <c r="G13" s="105" t="str">
        <f>IFERROR(VLOOKUP(G$2+$A13,Measures!$B$4:$D$92,3,FALSE),"")</f>
        <v/>
      </c>
      <c r="H13" s="105" t="str">
        <f>IFERROR(VLOOKUP(H$2+$A13,Measures!$B$4:$D$92,3,FALSE),"")</f>
        <v/>
      </c>
      <c r="I13" s="105" t="str">
        <f>IFERROR(VLOOKUP(I$2+$A13,Measures!$B$4:$D$92,3,FALSE),"")</f>
        <v/>
      </c>
      <c r="J13" s="105" t="str">
        <f>IFERROR(VLOOKUP(J$2+$A13,Measures!$B$4:$D$92,3,FALSE),"")</f>
        <v/>
      </c>
      <c r="K13" s="105" t="str">
        <f>IFERROR(VLOOKUP(K$2+$A13,Measures!$B$4:$D$92,3,FALSE),"")</f>
        <v/>
      </c>
    </row>
    <row r="14" spans="1:11" ht="22.5" customHeight="1" x14ac:dyDescent="0.15">
      <c r="A14" s="60">
        <v>12</v>
      </c>
      <c r="B14" s="105" t="str">
        <f>IFERROR(VLOOKUP(B$2+$A14,Measures!$B$4:$D$92,3,FALSE),"")</f>
        <v/>
      </c>
      <c r="C14" s="105" t="str">
        <f>IFERROR(VLOOKUP(C$2+$A14,Measures!$B$4:$D$92,3,FALSE),"")</f>
        <v>エコキュートを「節約モード」に設定する</v>
      </c>
      <c r="D14" s="105" t="str">
        <f>IFERROR(VLOOKUP(D$2+$A14,Measures!$B$4:$D$92,3,FALSE),"")</f>
        <v>全ての部屋の窓ガラスを複層ガラスに置き換える</v>
      </c>
      <c r="E14" s="105" t="str">
        <f>IFERROR(VLOOKUP(E$2+$A14,Measures!$B$4:$D$92,3,FALSE),"")</f>
        <v/>
      </c>
      <c r="F14" s="105" t="str">
        <f>IFERROR(VLOOKUP(F$2+$A14,Measures!$B$4:$D$92,3,FALSE),"")</f>
        <v/>
      </c>
      <c r="G14" s="105" t="str">
        <f>IFERROR(VLOOKUP(G$2+$A14,Measures!$B$4:$D$92,3,FALSE),"")</f>
        <v/>
      </c>
      <c r="H14" s="105" t="str">
        <f>IFERROR(VLOOKUP(H$2+$A14,Measures!$B$4:$D$92,3,FALSE),"")</f>
        <v/>
      </c>
      <c r="I14" s="105" t="str">
        <f>IFERROR(VLOOKUP(I$2+$A14,Measures!$B$4:$D$92,3,FALSE),"")</f>
        <v/>
      </c>
      <c r="J14" s="105" t="str">
        <f>IFERROR(VLOOKUP(J$2+$A14,Measures!$B$4:$D$92,3,FALSE),"")</f>
        <v/>
      </c>
      <c r="K14" s="105" t="str">
        <f>IFERROR(VLOOKUP(K$2+$A14,Measures!$B$4:$D$92,3,FALSE),"")</f>
        <v/>
      </c>
    </row>
    <row r="15" spans="1:11" ht="22.5" customHeight="1" x14ac:dyDescent="0.15">
      <c r="A15" s="60">
        <v>13</v>
      </c>
      <c r="B15" s="105" t="str">
        <f>IFERROR(VLOOKUP(B$2+$A15,Measures!$B$4:$D$92,3,FALSE),"")</f>
        <v/>
      </c>
      <c r="C15" s="105" t="str">
        <f>IFERROR(VLOOKUP(C$2+$A15,Measures!$B$4:$D$92,3,FALSE),"")</f>
        <v>自動保温を続けるのでなく、次の人が入る直前に沸かし直す</v>
      </c>
      <c r="D15" s="105" t="str">
        <f>IFERROR(VLOOKUP(D$2+$A15,Measures!$B$4:$D$92,3,FALSE),"")</f>
        <v>全ての部屋に内窓をとりつける</v>
      </c>
      <c r="E15" s="105" t="str">
        <f>IFERROR(VLOOKUP(E$2+$A15,Measures!$B$4:$D$92,3,FALSE),"")</f>
        <v/>
      </c>
      <c r="F15" s="105" t="str">
        <f>IFERROR(VLOOKUP(F$2+$A15,Measures!$B$4:$D$92,3,FALSE),"")</f>
        <v/>
      </c>
      <c r="G15" s="105" t="str">
        <f>IFERROR(VLOOKUP(G$2+$A15,Measures!$B$4:$D$92,3,FALSE),"")</f>
        <v/>
      </c>
      <c r="H15" s="105" t="str">
        <f>IFERROR(VLOOKUP(H$2+$A15,Measures!$B$4:$D$92,3,FALSE),"")</f>
        <v/>
      </c>
      <c r="I15" s="105" t="str">
        <f>IFERROR(VLOOKUP(I$2+$A15,Measures!$B$4:$D$92,3,FALSE),"")</f>
        <v/>
      </c>
      <c r="J15" s="105" t="str">
        <f>IFERROR(VLOOKUP(J$2+$A15,Measures!$B$4:$D$92,3,FALSE),"")</f>
        <v/>
      </c>
      <c r="K15" s="105" t="str">
        <f>IFERROR(VLOOKUP(K$2+$A15,Measures!$B$4:$D$92,3,FALSE),"")</f>
        <v/>
      </c>
    </row>
    <row r="16" spans="1:11" ht="22.5" customHeight="1" x14ac:dyDescent="0.15">
      <c r="A16" s="60">
        <v>14</v>
      </c>
      <c r="B16" s="105" t="str">
        <f>IFERROR(VLOOKUP(B$2+$A16,Measures!$B$4:$D$92,3,FALSE),"")</f>
        <v/>
      </c>
      <c r="C16" s="105" t="str">
        <f>IFERROR(VLOOKUP(C$2+$A16,Measures!$B$4:$D$92,3,FALSE),"")</f>
        <v>断熱型の浴槽にリフォームする</v>
      </c>
      <c r="D16" s="105" t="str">
        <f>IFERROR(VLOOKUP(D$2+$A16,Measures!$B$4:$D$92,3,FALSE),"")</f>
        <v>全ての部屋の窓・サッシを樹脂枠low-Eガラスにする</v>
      </c>
      <c r="E16" s="105" t="str">
        <f>IFERROR(VLOOKUP(E$2+$A16,Measures!$B$4:$D$92,3,FALSE),"")</f>
        <v/>
      </c>
      <c r="F16" s="105" t="str">
        <f>IFERROR(VLOOKUP(F$2+$A16,Measures!$B$4:$D$92,3,FALSE),"")</f>
        <v/>
      </c>
      <c r="G16" s="105" t="str">
        <f>IFERROR(VLOOKUP(G$2+$A16,Measures!$B$4:$D$92,3,FALSE),"")</f>
        <v/>
      </c>
      <c r="H16" s="105" t="str">
        <f>IFERROR(VLOOKUP(H$2+$A16,Measures!$B$4:$D$92,3,FALSE),"")</f>
        <v/>
      </c>
      <c r="I16" s="105" t="str">
        <f>IFERROR(VLOOKUP(I$2+$A16,Measures!$B$4:$D$92,3,FALSE),"")</f>
        <v/>
      </c>
      <c r="J16" s="105" t="str">
        <f>IFERROR(VLOOKUP(J$2+$A16,Measures!$B$4:$D$92,3,FALSE),"")</f>
        <v/>
      </c>
      <c r="K16" s="105" t="str">
        <f>IFERROR(VLOOKUP(K$2+$A16,Measures!$B$4:$D$92,3,FALSE),"")</f>
        <v/>
      </c>
    </row>
    <row r="17" spans="1:11" ht="22.5" customHeight="1" x14ac:dyDescent="0.15">
      <c r="A17" s="60">
        <v>15</v>
      </c>
      <c r="B17" s="105" t="str">
        <f>IFERROR(VLOOKUP(B$2+$A17,Measures!$B$4:$D$92,3,FALSE),"")</f>
        <v/>
      </c>
      <c r="C17" s="105" t="str">
        <f>IFERROR(VLOOKUP(C$2+$A17,Measures!$B$4:$D$92,3,FALSE),"")</f>
        <v>夏場はシャワーだけですませて浴槽にお湯を張らない</v>
      </c>
      <c r="D17" s="105" t="str">
        <f>IFERROR(VLOOKUP(D$2+$A17,Measures!$B$4:$D$92,3,FALSE),"")</f>
        <v>エアコンのフィルターを掃除する</v>
      </c>
      <c r="E17" s="105" t="str">
        <f>IFERROR(VLOOKUP(E$2+$A17,Measures!$B$4:$D$92,3,FALSE),"")</f>
        <v/>
      </c>
      <c r="F17" s="105" t="str">
        <f>IFERROR(VLOOKUP(F$2+$A17,Measures!$B$4:$D$92,3,FALSE),"")</f>
        <v/>
      </c>
      <c r="G17" s="105" t="str">
        <f>IFERROR(VLOOKUP(G$2+$A17,Measures!$B$4:$D$92,3,FALSE),"")</f>
        <v/>
      </c>
      <c r="H17" s="105" t="str">
        <f>IFERROR(VLOOKUP(H$2+$A17,Measures!$B$4:$D$92,3,FALSE),"")</f>
        <v/>
      </c>
      <c r="I17" s="105" t="str">
        <f>IFERROR(VLOOKUP(I$2+$A17,Measures!$B$4:$D$92,3,FALSE),"")</f>
        <v/>
      </c>
      <c r="J17" s="105" t="str">
        <f>IFERROR(VLOOKUP(J$2+$A17,Measures!$B$4:$D$92,3,FALSE),"")</f>
        <v/>
      </c>
      <c r="K17" s="105" t="str">
        <f>IFERROR(VLOOKUP(K$2+$A17,Measures!$B$4:$D$92,3,FALSE),"")</f>
        <v/>
      </c>
    </row>
    <row r="18" spans="1:11" ht="22.5" customHeight="1" x14ac:dyDescent="0.15">
      <c r="A18" s="60">
        <v>16</v>
      </c>
      <c r="B18" s="105" t="str">
        <f>IFERROR(VLOOKUP(B$2+$A18,Measures!$B$4:$D$92,3,FALSE),"")</f>
        <v/>
      </c>
      <c r="C18" s="105" t="str">
        <f>IFERROR(VLOOKUP(C$2+$A18,Measures!$B$4:$D$92,3,FALSE),"")</f>
        <v>食器洗いでお湯を流しっぱなしにしない</v>
      </c>
      <c r="D18" s="105" t="str">
        <f>IFERROR(VLOOKUP(D$2+$A18,Measures!$B$4:$D$92,3,FALSE),"")</f>
        <v>暖房の使用時間を1時間短くする</v>
      </c>
      <c r="E18" s="105" t="str">
        <f>IFERROR(VLOOKUP(E$2+$A18,Measures!$B$4:$D$92,3,FALSE),"")</f>
        <v/>
      </c>
      <c r="F18" s="105" t="str">
        <f>IFERROR(VLOOKUP(F$2+$A18,Measures!$B$4:$D$92,3,FALSE),"")</f>
        <v/>
      </c>
      <c r="G18" s="105" t="str">
        <f>IFERROR(VLOOKUP(G$2+$A18,Measures!$B$4:$D$92,3,FALSE),"")</f>
        <v/>
      </c>
      <c r="H18" s="105" t="str">
        <f>IFERROR(VLOOKUP(H$2+$A18,Measures!$B$4:$D$92,3,FALSE),"")</f>
        <v/>
      </c>
      <c r="I18" s="105" t="str">
        <f>IFERROR(VLOOKUP(I$2+$A18,Measures!$B$4:$D$92,3,FALSE),"")</f>
        <v/>
      </c>
      <c r="J18" s="105" t="str">
        <f>IFERROR(VLOOKUP(J$2+$A18,Measures!$B$4:$D$92,3,FALSE),"")</f>
        <v/>
      </c>
      <c r="K18" s="105" t="str">
        <f>IFERROR(VLOOKUP(K$2+$A18,Measures!$B$4:$D$92,3,FALSE),"")</f>
        <v/>
      </c>
    </row>
    <row r="19" spans="1:11" ht="22.5" customHeight="1" x14ac:dyDescent="0.15">
      <c r="A19" s="60">
        <v>17</v>
      </c>
      <c r="B19" s="105" t="str">
        <f>IFERROR(VLOOKUP(B$2+$A19,Measures!$B$4:$D$92,3,FALSE),"")</f>
        <v/>
      </c>
      <c r="C19" s="105" t="str">
        <f>IFERROR(VLOOKUP(C$2+$A19,Measures!$B$4:$D$92,3,FALSE),"")</f>
        <v>水が冷たくない時期には水で食器を洗う</v>
      </c>
      <c r="D19" s="105" t="str">
        <f>IFERROR(VLOOKUP(D$2+$A19,Measures!$B$4:$D$92,3,FALSE),"")</f>
        <v>こたつやホットカーペットを活用して、部屋暖房を控える</v>
      </c>
      <c r="E19" s="105" t="str">
        <f>IFERROR(VLOOKUP(E$2+$A19,Measures!$B$4:$D$92,3,FALSE),"")</f>
        <v/>
      </c>
      <c r="F19" s="105" t="str">
        <f>IFERROR(VLOOKUP(F$2+$A19,Measures!$B$4:$D$92,3,FALSE),"")</f>
        <v/>
      </c>
      <c r="G19" s="105" t="str">
        <f>IFERROR(VLOOKUP(G$2+$A19,Measures!$B$4:$D$92,3,FALSE),"")</f>
        <v/>
      </c>
      <c r="H19" s="105" t="str">
        <f>IFERROR(VLOOKUP(H$2+$A19,Measures!$B$4:$D$92,3,FALSE),"")</f>
        <v/>
      </c>
      <c r="I19" s="105" t="str">
        <f>IFERROR(VLOOKUP(I$2+$A19,Measures!$B$4:$D$92,3,FALSE),"")</f>
        <v/>
      </c>
      <c r="J19" s="105" t="str">
        <f>IFERROR(VLOOKUP(J$2+$A19,Measures!$B$4:$D$92,3,FALSE),"")</f>
        <v/>
      </c>
      <c r="K19" s="105" t="str">
        <f>IFERROR(VLOOKUP(K$2+$A19,Measures!$B$4:$D$92,3,FALSE),"")</f>
        <v/>
      </c>
    </row>
    <row r="20" spans="1:11" ht="22.5" customHeight="1" x14ac:dyDescent="0.15">
      <c r="A20" s="60">
        <v>18</v>
      </c>
      <c r="B20" s="105" t="str">
        <f>IFERROR(VLOOKUP(B$2+$A20,Measures!$B$4:$D$92,3,FALSE),"")</f>
        <v/>
      </c>
      <c r="C20" s="105" t="str">
        <f>IFERROR(VLOOKUP(C$2+$A20,Measures!$B$4:$D$92,3,FALSE),"")</f>
        <v>食器洗い乾燥機を使う</v>
      </c>
      <c r="D20" s="105" t="str">
        <f>IFERROR(VLOOKUP(D$2+$A20,Measures!$B$4:$D$92,3,FALSE),"")</f>
        <v>暖房時に天井の暖気をかきまぜる</v>
      </c>
      <c r="E20" s="105" t="str">
        <f>IFERROR(VLOOKUP(E$2+$A20,Measures!$B$4:$D$92,3,FALSE),"")</f>
        <v/>
      </c>
      <c r="F20" s="105" t="str">
        <f>IFERROR(VLOOKUP(F$2+$A20,Measures!$B$4:$D$92,3,FALSE),"")</f>
        <v/>
      </c>
      <c r="G20" s="105" t="str">
        <f>IFERROR(VLOOKUP(G$2+$A20,Measures!$B$4:$D$92,3,FALSE),"")</f>
        <v/>
      </c>
      <c r="H20" s="105" t="str">
        <f>IFERROR(VLOOKUP(H$2+$A20,Measures!$B$4:$D$92,3,FALSE),"")</f>
        <v/>
      </c>
      <c r="I20" s="105" t="str">
        <f>IFERROR(VLOOKUP(I$2+$A20,Measures!$B$4:$D$92,3,FALSE),"")</f>
        <v/>
      </c>
      <c r="J20" s="105" t="str">
        <f>IFERROR(VLOOKUP(J$2+$A20,Measures!$B$4:$D$92,3,FALSE),"")</f>
        <v/>
      </c>
      <c r="K20" s="105" t="str">
        <f>IFERROR(VLOOKUP(K$2+$A20,Measures!$B$4:$D$92,3,FALSE),"")</f>
        <v/>
      </c>
    </row>
    <row r="21" spans="1:11" ht="22.5" customHeight="1" x14ac:dyDescent="0.15">
      <c r="A21" s="60">
        <v>19</v>
      </c>
      <c r="B21" s="105" t="str">
        <f>IFERROR(VLOOKUP(B$2+$A21,Measures!$B$4:$D$92,3,FALSE),"")</f>
        <v/>
      </c>
      <c r="C21" s="105" t="str">
        <f>IFERROR(VLOOKUP(C$2+$A21,Measures!$B$4:$D$92,3,FALSE),"")</f>
        <v>台所・洗面所に節湯水栓を設置する</v>
      </c>
      <c r="D21" s="105" t="str">
        <f>IFERROR(VLOOKUP(D$2+$A21,Measures!$B$4:$D$92,3,FALSE),"")</f>
        <v>暖房時に部屋のドアやふすまを閉め、暖房範囲を小さくする</v>
      </c>
      <c r="E21" s="105" t="str">
        <f>IFERROR(VLOOKUP(E$2+$A21,Measures!$B$4:$D$92,3,FALSE),"")</f>
        <v/>
      </c>
      <c r="F21" s="105" t="str">
        <f>IFERROR(VLOOKUP(F$2+$A21,Measures!$B$4:$D$92,3,FALSE),"")</f>
        <v/>
      </c>
      <c r="G21" s="105" t="str">
        <f>IFERROR(VLOOKUP(G$2+$A21,Measures!$B$4:$D$92,3,FALSE),"")</f>
        <v/>
      </c>
      <c r="H21" s="105" t="str">
        <f>IFERROR(VLOOKUP(H$2+$A21,Measures!$B$4:$D$92,3,FALSE),"")</f>
        <v/>
      </c>
      <c r="I21" s="105" t="str">
        <f>IFERROR(VLOOKUP(I$2+$A21,Measures!$B$4:$D$92,3,FALSE),"")</f>
        <v/>
      </c>
      <c r="J21" s="105" t="str">
        <f>IFERROR(VLOOKUP(J$2+$A21,Measures!$B$4:$D$92,3,FALSE),"")</f>
        <v/>
      </c>
      <c r="K21" s="105" t="str">
        <f>IFERROR(VLOOKUP(K$2+$A21,Measures!$B$4:$D$92,3,FALSE),"")</f>
        <v/>
      </c>
    </row>
    <row r="22" spans="1:11" ht="22.5" customHeight="1" x14ac:dyDescent="0.15">
      <c r="A22" s="60">
        <v>20</v>
      </c>
      <c r="B22" s="105" t="str">
        <f>IFERROR(VLOOKUP(B$2+$A22,Measures!$B$4:$D$92,3,FALSE),"")</f>
        <v/>
      </c>
      <c r="C22" s="105" t="str">
        <f>IFERROR(VLOOKUP(C$2+$A22,Measures!$B$4:$D$92,3,FALSE),"")</f>
        <v>節水トイレを設置する</v>
      </c>
      <c r="D22" s="105" t="str">
        <f>IFERROR(VLOOKUP(D$2+$A22,Measures!$B$4:$D$92,3,FALSE),"")</f>
        <v>家族だんらんで一部屋で過ごすようにする</v>
      </c>
      <c r="E22" s="105" t="str">
        <f>IFERROR(VLOOKUP(E$2+$A22,Measures!$B$4:$D$92,3,FALSE),"")</f>
        <v/>
      </c>
      <c r="F22" s="105" t="str">
        <f>IFERROR(VLOOKUP(F$2+$A22,Measures!$B$4:$D$92,3,FALSE),"")</f>
        <v/>
      </c>
      <c r="G22" s="105" t="str">
        <f>IFERROR(VLOOKUP(G$2+$A22,Measures!$B$4:$D$92,3,FALSE),"")</f>
        <v/>
      </c>
      <c r="H22" s="105" t="str">
        <f>IFERROR(VLOOKUP(H$2+$A22,Measures!$B$4:$D$92,3,FALSE),"")</f>
        <v/>
      </c>
      <c r="I22" s="105" t="str">
        <f>IFERROR(VLOOKUP(I$2+$A22,Measures!$B$4:$D$92,3,FALSE),"")</f>
        <v/>
      </c>
      <c r="J22" s="105" t="str">
        <f>IFERROR(VLOOKUP(J$2+$A22,Measures!$B$4:$D$92,3,FALSE),"")</f>
        <v/>
      </c>
      <c r="K22" s="105" t="str">
        <f>IFERROR(VLOOKUP(K$2+$A22,Measures!$B$4:$D$92,3,FALSE),"")</f>
        <v/>
      </c>
    </row>
    <row r="23" spans="1:11" ht="22.5" customHeight="1" x14ac:dyDescent="0.15">
      <c r="A23" s="60">
        <v>21</v>
      </c>
      <c r="B23" s="105" t="str">
        <f>IFERROR(VLOOKUP(B$2+$A23,Measures!$B$4:$D$92,3,FALSE),"")</f>
        <v/>
      </c>
      <c r="C23" s="105" t="str">
        <f>IFERROR(VLOOKUP(C$2+$A23,Measures!$B$4:$D$92,3,FALSE),"")</f>
        <v>瞬間式の温水洗浄便座に買い替える</v>
      </c>
      <c r="D23" s="105" t="str">
        <f>IFERROR(VLOOKUP(D$2+$A23,Measures!$B$4:$D$92,3,FALSE),"")</f>
        <v>薪ストーブ（ペレットストーブ）を導入する</v>
      </c>
      <c r="E23" s="105" t="str">
        <f>IFERROR(VLOOKUP(E$2+$A23,Measures!$B$4:$D$92,3,FALSE),"")</f>
        <v/>
      </c>
      <c r="F23" s="105" t="str">
        <f>IFERROR(VLOOKUP(F$2+$A23,Measures!$B$4:$D$92,3,FALSE),"")</f>
        <v/>
      </c>
      <c r="G23" s="105" t="str">
        <f>IFERROR(VLOOKUP(G$2+$A23,Measures!$B$4:$D$92,3,FALSE),"")</f>
        <v/>
      </c>
      <c r="H23" s="105" t="str">
        <f>IFERROR(VLOOKUP(H$2+$A23,Measures!$B$4:$D$92,3,FALSE),"")</f>
        <v/>
      </c>
      <c r="I23" s="105" t="str">
        <f>IFERROR(VLOOKUP(I$2+$A23,Measures!$B$4:$D$92,3,FALSE),"")</f>
        <v/>
      </c>
      <c r="J23" s="105" t="str">
        <f>IFERROR(VLOOKUP(J$2+$A23,Measures!$B$4:$D$92,3,FALSE),"")</f>
        <v/>
      </c>
      <c r="K23" s="105" t="str">
        <f>IFERROR(VLOOKUP(K$2+$A23,Measures!$B$4:$D$92,3,FALSE),"")</f>
        <v/>
      </c>
    </row>
    <row r="24" spans="1:11" ht="22.5" customHeight="1" x14ac:dyDescent="0.15">
      <c r="A24" s="60">
        <v>22</v>
      </c>
      <c r="B24" s="105" t="str">
        <f>IFERROR(VLOOKUP(B$2+$A24,Measures!$B$4:$D$92,3,FALSE),"")</f>
        <v/>
      </c>
      <c r="C24" s="105" t="str">
        <f>IFERROR(VLOOKUP(C$2+$A24,Measures!$B$4:$D$92,3,FALSE),"")</f>
        <v>保温便座の温度設定を下げる</v>
      </c>
      <c r="D24" s="105" t="str">
        <f>IFERROR(VLOOKUP(D$2+$A24,Measures!$B$4:$D$92,3,FALSE),"")</f>
        <v>使っていない部屋の設定温度を下げる</v>
      </c>
      <c r="E24" s="105" t="str">
        <f>IFERROR(VLOOKUP(E$2+$A24,Measures!$B$4:$D$92,3,FALSE),"")</f>
        <v/>
      </c>
      <c r="F24" s="105" t="str">
        <f>IFERROR(VLOOKUP(F$2+$A24,Measures!$B$4:$D$92,3,FALSE),"")</f>
        <v/>
      </c>
      <c r="G24" s="105" t="str">
        <f>IFERROR(VLOOKUP(G$2+$A24,Measures!$B$4:$D$92,3,FALSE),"")</f>
        <v/>
      </c>
      <c r="H24" s="105" t="str">
        <f>IFERROR(VLOOKUP(H$2+$A24,Measures!$B$4:$D$92,3,FALSE),"")</f>
        <v/>
      </c>
      <c r="I24" s="105" t="str">
        <f>IFERROR(VLOOKUP(I$2+$A24,Measures!$B$4:$D$92,3,FALSE),"")</f>
        <v/>
      </c>
      <c r="J24" s="105" t="str">
        <f>IFERROR(VLOOKUP(J$2+$A24,Measures!$B$4:$D$92,3,FALSE),"")</f>
        <v/>
      </c>
      <c r="K24" s="105" t="str">
        <f>IFERROR(VLOOKUP(K$2+$A24,Measures!$B$4:$D$92,3,FALSE),"")</f>
        <v/>
      </c>
    </row>
    <row r="25" spans="1:11" ht="22.5" customHeight="1" x14ac:dyDescent="0.15">
      <c r="A25" s="60">
        <v>23</v>
      </c>
      <c r="B25" s="105" t="str">
        <f>IFERROR(VLOOKUP(B$2+$A25,Measures!$B$4:$D$92,3,FALSE),"")</f>
        <v/>
      </c>
      <c r="C25" s="105" t="str">
        <f>IFERROR(VLOOKUP(C$2+$A25,Measures!$B$4:$D$92,3,FALSE),"")</f>
        <v>保温洗浄便座のふたをしめる</v>
      </c>
      <c r="D25" s="105" t="str">
        <f>IFERROR(VLOOKUP(D$2+$A25,Measures!$B$4:$D$92,3,FALSE),"")</f>
        <v>全熱交換換気装置を設置する</v>
      </c>
      <c r="E25" s="105" t="str">
        <f>IFERROR(VLOOKUP(E$2+$A25,Measures!$B$4:$D$92,3,FALSE),"")</f>
        <v/>
      </c>
      <c r="F25" s="105" t="str">
        <f>IFERROR(VLOOKUP(F$2+$A25,Measures!$B$4:$D$92,3,FALSE),"")</f>
        <v/>
      </c>
      <c r="G25" s="105" t="str">
        <f>IFERROR(VLOOKUP(G$2+$A25,Measures!$B$4:$D$92,3,FALSE),"")</f>
        <v/>
      </c>
      <c r="H25" s="105" t="str">
        <f>IFERROR(VLOOKUP(H$2+$A25,Measures!$B$4:$D$92,3,FALSE),"")</f>
        <v/>
      </c>
      <c r="I25" s="105" t="str">
        <f>IFERROR(VLOOKUP(I$2+$A25,Measures!$B$4:$D$92,3,FALSE),"")</f>
        <v/>
      </c>
      <c r="J25" s="105" t="str">
        <f>IFERROR(VLOOKUP(J$2+$A25,Measures!$B$4:$D$92,3,FALSE),"")</f>
        <v/>
      </c>
      <c r="K25" s="105" t="str">
        <f>IFERROR(VLOOKUP(K$2+$A25,Measures!$B$4:$D$92,3,FALSE),"")</f>
        <v/>
      </c>
    </row>
    <row r="26" spans="1:11" ht="33.75" x14ac:dyDescent="0.15">
      <c r="A26" s="60">
        <v>24</v>
      </c>
      <c r="B26" s="105" t="str">
        <f>IFERROR(VLOOKUP(B$2+$A26,Measures!$B$4:$D$92,3,FALSE),"")</f>
        <v/>
      </c>
      <c r="C26" s="105" t="str">
        <f>IFERROR(VLOOKUP(C$2+$A26,Measures!$B$4:$D$92,3,FALSE),"")</f>
        <v/>
      </c>
      <c r="D26" s="105" t="str">
        <f>IFERROR(VLOOKUP(D$2+$A26,Measures!$B$4:$D$92,3,FALSE),"")</f>
        <v>省エネ等級5（ZEH相当）の省エネ住宅にリフォームする</v>
      </c>
      <c r="E26" s="105" t="str">
        <f>IFERROR(VLOOKUP(E$2+$A26,Measures!$B$4:$D$92,3,FALSE),"")</f>
        <v/>
      </c>
      <c r="F26" s="105" t="str">
        <f>IFERROR(VLOOKUP(F$2+$A26,Measures!$B$4:$D$92,3,FALSE),"")</f>
        <v/>
      </c>
      <c r="G26" s="105" t="str">
        <f>IFERROR(VLOOKUP(G$2+$A26,Measures!$B$4:$D$92,3,FALSE),"")</f>
        <v/>
      </c>
      <c r="H26" s="105" t="str">
        <f>IFERROR(VLOOKUP(H$2+$A26,Measures!$B$4:$D$92,3,FALSE),"")</f>
        <v/>
      </c>
      <c r="I26" s="105" t="str">
        <f>IFERROR(VLOOKUP(I$2+$A26,Measures!$B$4:$D$92,3,FALSE),"")</f>
        <v/>
      </c>
      <c r="J26" s="105" t="str">
        <f>IFERROR(VLOOKUP(J$2+$A26,Measures!$B$4:$D$92,3,FALSE),"")</f>
        <v/>
      </c>
      <c r="K26" s="105" t="str">
        <f>IFERROR(VLOOKUP(K$2+$A26,Measures!$B$4:$D$92,3,FALSE),"")</f>
        <v/>
      </c>
    </row>
    <row r="27" spans="1:11" ht="33.75" x14ac:dyDescent="0.15">
      <c r="A27" s="60">
        <v>25</v>
      </c>
      <c r="B27" s="105" t="str">
        <f>IFERROR(VLOOKUP(B$2+$A27,Measures!$B$4:$D$92,3,FALSE),"")</f>
        <v/>
      </c>
      <c r="C27" s="105" t="str">
        <f>IFERROR(VLOOKUP(C$2+$A27,Measures!$B$4:$D$92,3,FALSE),"")</f>
        <v/>
      </c>
      <c r="D27" s="105" t="str">
        <f>IFERROR(VLOOKUP(D$2+$A27,Measures!$B$4:$D$92,3,FALSE),"")</f>
        <v>省エネ等級6相当の省エネ住宅にリフォームする</v>
      </c>
      <c r="E27" s="105" t="str">
        <f>IFERROR(VLOOKUP(E$2+$A27,Measures!$B$4:$D$92,3,FALSE),"")</f>
        <v/>
      </c>
      <c r="F27" s="105" t="str">
        <f>IFERROR(VLOOKUP(F$2+$A27,Measures!$B$4:$D$92,3,FALSE),"")</f>
        <v/>
      </c>
      <c r="G27" s="105" t="str">
        <f>IFERROR(VLOOKUP(G$2+$A27,Measures!$B$4:$D$92,3,FALSE),"")</f>
        <v/>
      </c>
      <c r="H27" s="105" t="str">
        <f>IFERROR(VLOOKUP(H$2+$A27,Measures!$B$4:$D$92,3,FALSE),"")</f>
        <v/>
      </c>
      <c r="I27" s="105" t="str">
        <f>IFERROR(VLOOKUP(I$2+$A27,Measures!$B$4:$D$92,3,FALSE),"")</f>
        <v/>
      </c>
      <c r="J27" s="105" t="str">
        <f>IFERROR(VLOOKUP(J$2+$A27,Measures!$B$4:$D$92,3,FALSE),"")</f>
        <v/>
      </c>
      <c r="K27" s="105" t="str">
        <f>IFERROR(VLOOKUP(K$2+$A27,Measures!$B$4:$D$92,3,FALSE),"")</f>
        <v/>
      </c>
    </row>
    <row r="28" spans="1:11" x14ac:dyDescent="0.15">
      <c r="A28" s="60">
        <v>26</v>
      </c>
      <c r="B28" s="105" t="str">
        <f>IFERROR(VLOOKUP(B$2+$A28,Measures!$B$4:$D$92,3,FALSE),"")</f>
        <v/>
      </c>
      <c r="C28" s="105" t="str">
        <f>IFERROR(VLOOKUP(C$2+$A28,Measures!$B$4:$D$92,3,FALSE),"")</f>
        <v/>
      </c>
      <c r="D28" s="105" t="str">
        <f>IFERROR(VLOOKUP(D$2+$A28,Measures!$B$4:$D$92,3,FALSE),"")</f>
        <v/>
      </c>
      <c r="E28" s="105" t="str">
        <f>IFERROR(VLOOKUP(E$2+$A28,Measures!$B$4:$D$92,3,FALSE),"")</f>
        <v/>
      </c>
      <c r="F28" s="105" t="str">
        <f>IFERROR(VLOOKUP(F$2+$A28,Measures!$B$4:$D$92,3,FALSE),"")</f>
        <v/>
      </c>
      <c r="G28" s="105" t="str">
        <f>IFERROR(VLOOKUP(G$2+$A28,Measures!$B$4:$D$92,3,FALSE),"")</f>
        <v/>
      </c>
      <c r="H28" s="105" t="str">
        <f>IFERROR(VLOOKUP(H$2+$A28,Measures!$B$4:$D$92,3,FALSE),"")</f>
        <v/>
      </c>
      <c r="I28" s="105" t="str">
        <f>IFERROR(VLOOKUP(I$2+$A28,Measures!$B$4:$D$92,3,FALSE),"")</f>
        <v/>
      </c>
      <c r="J28" s="105" t="str">
        <f>IFERROR(VLOOKUP(J$2+$A28,Measures!$B$4:$D$92,3,FALSE),"")</f>
        <v/>
      </c>
      <c r="K28" s="105" t="str">
        <f>IFERROR(VLOOKUP(K$2+$A28,Measures!$B$4:$D$92,3,FALSE),"")</f>
        <v/>
      </c>
    </row>
    <row r="29" spans="1:11" x14ac:dyDescent="0.15">
      <c r="A29" s="60">
        <v>27</v>
      </c>
      <c r="B29" s="105" t="str">
        <f>IFERROR(VLOOKUP(B$2+$A29,Measures!$B$4:$D$92,3,FALSE),"")</f>
        <v/>
      </c>
      <c r="C29" s="105" t="str">
        <f>IFERROR(VLOOKUP(C$2+$A29,Measures!$B$4:$D$92,3,FALSE),"")</f>
        <v/>
      </c>
      <c r="D29" s="105" t="str">
        <f>IFERROR(VLOOKUP(D$2+$A29,Measures!$B$4:$D$92,3,FALSE),"")</f>
        <v/>
      </c>
      <c r="E29" s="105" t="str">
        <f>IFERROR(VLOOKUP(E$2+$A29,Measures!$B$4:$D$92,3,FALSE),"")</f>
        <v/>
      </c>
      <c r="F29" s="105" t="str">
        <f>IFERROR(VLOOKUP(F$2+$A29,Measures!$B$4:$D$92,3,FALSE),"")</f>
        <v/>
      </c>
      <c r="G29" s="105" t="str">
        <f>IFERROR(VLOOKUP(G$2+$A29,Measures!$B$4:$D$92,3,FALSE),"")</f>
        <v/>
      </c>
      <c r="H29" s="105" t="str">
        <f>IFERROR(VLOOKUP(H$2+$A29,Measures!$B$4:$D$92,3,FALSE),"")</f>
        <v/>
      </c>
      <c r="I29" s="105" t="str">
        <f>IFERROR(VLOOKUP(I$2+$A29,Measures!$B$4:$D$92,3,FALSE),"")</f>
        <v/>
      </c>
      <c r="J29" s="105" t="str">
        <f>IFERROR(VLOOKUP(J$2+$A29,Measures!$B$4:$D$92,3,FALSE),"")</f>
        <v/>
      </c>
      <c r="K29" s="105" t="str">
        <f>IFERROR(VLOOKUP(K$2+$A29,Measures!$B$4:$D$92,3,FALSE),"")</f>
        <v/>
      </c>
    </row>
    <row r="30" spans="1:11" x14ac:dyDescent="0.15">
      <c r="A30" s="60">
        <v>28</v>
      </c>
      <c r="B30" s="105" t="str">
        <f>IFERROR(VLOOKUP(B$2+$A30,Measures!$B$4:$D$92,3,FALSE),"")</f>
        <v/>
      </c>
      <c r="C30" s="105" t="str">
        <f>IFERROR(VLOOKUP(C$2+$A30,Measures!$B$4:$D$92,3,FALSE),"")</f>
        <v/>
      </c>
      <c r="D30" s="105" t="str">
        <f>IFERROR(VLOOKUP(D$2+$A30,Measures!$B$4:$D$92,3,FALSE),"")</f>
        <v/>
      </c>
      <c r="E30" s="105" t="str">
        <f>IFERROR(VLOOKUP(E$2+$A30,Measures!$B$4:$D$92,3,FALSE),"")</f>
        <v/>
      </c>
      <c r="F30" s="105" t="str">
        <f>IFERROR(VLOOKUP(F$2+$A30,Measures!$B$4:$D$92,3,FALSE),"")</f>
        <v/>
      </c>
      <c r="G30" s="105" t="str">
        <f>IFERROR(VLOOKUP(G$2+$A30,Measures!$B$4:$D$92,3,FALSE),"")</f>
        <v/>
      </c>
      <c r="H30" s="105" t="str">
        <f>IFERROR(VLOOKUP(H$2+$A30,Measures!$B$4:$D$92,3,FALSE),"")</f>
        <v/>
      </c>
      <c r="I30" s="105" t="str">
        <f>IFERROR(VLOOKUP(I$2+$A30,Measures!$B$4:$D$92,3,FALSE),"")</f>
        <v/>
      </c>
      <c r="J30" s="105" t="str">
        <f>IFERROR(VLOOKUP(J$2+$A30,Measures!$B$4:$D$92,3,FALSE),"")</f>
        <v/>
      </c>
      <c r="K30" s="105" t="str">
        <f>IFERROR(VLOOKUP(K$2+$A30,Measures!$B$4:$D$92,3,FALSE),"")</f>
        <v/>
      </c>
    </row>
    <row r="31" spans="1:11" x14ac:dyDescent="0.15">
      <c r="A31" s="60">
        <v>29</v>
      </c>
      <c r="B31" s="105" t="str">
        <f>IFERROR(VLOOKUP(B$2+$A31,Measures!$B$4:$D$92,3,FALSE),"")</f>
        <v/>
      </c>
      <c r="C31" s="105" t="str">
        <f>IFERROR(VLOOKUP(C$2+$A31,Measures!$B$4:$D$92,3,FALSE),"")</f>
        <v/>
      </c>
      <c r="D31" s="105" t="str">
        <f>IFERROR(VLOOKUP(D$2+$A31,Measures!$B$4:$D$92,3,FALSE),"")</f>
        <v/>
      </c>
      <c r="E31" s="105" t="str">
        <f>IFERROR(VLOOKUP(E$2+$A31,Measures!$B$4:$D$92,3,FALSE),"")</f>
        <v/>
      </c>
      <c r="F31" s="105" t="str">
        <f>IFERROR(VLOOKUP(F$2+$A31,Measures!$B$4:$D$92,3,FALSE),"")</f>
        <v/>
      </c>
      <c r="G31" s="105" t="str">
        <f>IFERROR(VLOOKUP(G$2+$A31,Measures!$B$4:$D$92,3,FALSE),"")</f>
        <v/>
      </c>
      <c r="H31" s="105" t="str">
        <f>IFERROR(VLOOKUP(H$2+$A31,Measures!$B$4:$D$92,3,FALSE),"")</f>
        <v/>
      </c>
      <c r="I31" s="105" t="str">
        <f>IFERROR(VLOOKUP(I$2+$A31,Measures!$B$4:$D$92,3,FALSE),"")</f>
        <v/>
      </c>
      <c r="J31" s="105" t="str">
        <f>IFERROR(VLOOKUP(J$2+$A31,Measures!$B$4:$D$92,3,FALSE),"")</f>
        <v/>
      </c>
      <c r="K31" s="105" t="str">
        <f>IFERROR(VLOOKUP(K$2+$A31,Measures!$B$4:$D$92,3,FALSE),"")</f>
        <v/>
      </c>
    </row>
    <row r="32" spans="1:11" x14ac:dyDescent="0.15">
      <c r="A32" s="60">
        <v>30</v>
      </c>
      <c r="B32" s="105" t="str">
        <f>IFERROR(VLOOKUP(B$2+$A32,Measures!$B$4:$D$92,3,FALSE),"")</f>
        <v/>
      </c>
      <c r="C32" s="105" t="str">
        <f>IFERROR(VLOOKUP(C$2+$A32,Measures!$B$4:$D$92,3,FALSE),"")</f>
        <v/>
      </c>
      <c r="D32" s="105" t="str">
        <f>IFERROR(VLOOKUP(D$2+$A32,Measures!$B$4:$D$92,3,FALSE),"")</f>
        <v/>
      </c>
      <c r="E32" s="105" t="str">
        <f>IFERROR(VLOOKUP(E$2+$A32,Measures!$B$4:$D$92,3,FALSE),"")</f>
        <v/>
      </c>
      <c r="F32" s="105" t="str">
        <f>IFERROR(VLOOKUP(F$2+$A32,Measures!$B$4:$D$92,3,FALSE),"")</f>
        <v/>
      </c>
      <c r="G32" s="105" t="str">
        <f>IFERROR(VLOOKUP(G$2+$A32,Measures!$B$4:$D$92,3,FALSE),"")</f>
        <v/>
      </c>
      <c r="H32" s="105" t="str">
        <f>IFERROR(VLOOKUP(H$2+$A32,Measures!$B$4:$D$92,3,FALSE),"")</f>
        <v/>
      </c>
      <c r="I32" s="105" t="str">
        <f>IFERROR(VLOOKUP(I$2+$A32,Measures!$B$4:$D$92,3,FALSE),"")</f>
        <v/>
      </c>
      <c r="J32" s="105" t="str">
        <f>IFERROR(VLOOKUP(J$2+$A32,Measures!$B$4:$D$92,3,FALSE),"")</f>
        <v/>
      </c>
      <c r="K32" s="105" t="str">
        <f>IFERROR(VLOOKUP(K$2+$A32,Measures!$B$4:$D$92,3,FALSE),"")</f>
        <v/>
      </c>
    </row>
    <row r="33" spans="1:11" x14ac:dyDescent="0.15">
      <c r="A33" s="60">
        <v>31</v>
      </c>
      <c r="B33" s="105" t="str">
        <f>IFERROR(VLOOKUP(B$2+$A33,Measures!$B$4:$D$92,3,FALSE),"")</f>
        <v/>
      </c>
      <c r="C33" s="105" t="str">
        <f>IFERROR(VLOOKUP(C$2+$A33,Measures!$B$4:$D$92,3,FALSE),"")</f>
        <v/>
      </c>
      <c r="D33" s="105" t="str">
        <f>IFERROR(VLOOKUP(D$2+$A33,Measures!$B$4:$D$92,3,FALSE),"")</f>
        <v/>
      </c>
      <c r="E33" s="105" t="str">
        <f>IFERROR(VLOOKUP(E$2+$A33,Measures!$B$4:$D$92,3,FALSE),"")</f>
        <v/>
      </c>
      <c r="F33" s="105" t="str">
        <f>IFERROR(VLOOKUP(F$2+$A33,Measures!$B$4:$D$92,3,FALSE),"")</f>
        <v/>
      </c>
      <c r="G33" s="105" t="str">
        <f>IFERROR(VLOOKUP(G$2+$A33,Measures!$B$4:$D$92,3,FALSE),"")</f>
        <v/>
      </c>
      <c r="H33" s="105" t="str">
        <f>IFERROR(VLOOKUP(H$2+$A33,Measures!$B$4:$D$92,3,FALSE),"")</f>
        <v/>
      </c>
      <c r="I33" s="105" t="str">
        <f>IFERROR(VLOOKUP(I$2+$A33,Measures!$B$4:$D$92,3,FALSE),"")</f>
        <v/>
      </c>
      <c r="J33" s="105" t="str">
        <f>IFERROR(VLOOKUP(J$2+$A33,Measures!$B$4:$D$92,3,FALSE),"")</f>
        <v/>
      </c>
      <c r="K33" s="105" t="str">
        <f>IFERROR(VLOOKUP(K$2+$A33,Measures!$B$4:$D$92,3,FALSE),"")</f>
        <v/>
      </c>
    </row>
    <row r="34" spans="1:11" x14ac:dyDescent="0.15">
      <c r="A34" s="60">
        <v>32</v>
      </c>
      <c r="B34" s="105" t="str">
        <f>IFERROR(VLOOKUP(B$2+$A34,Measures!$B$4:$D$92,3,FALSE),"")</f>
        <v/>
      </c>
      <c r="C34" s="105" t="str">
        <f>IFERROR(VLOOKUP(C$2+$A34,Measures!$B$4:$D$92,3,FALSE),"")</f>
        <v/>
      </c>
      <c r="D34" s="105" t="str">
        <f>IFERROR(VLOOKUP(D$2+$A34,Measures!$B$4:$D$92,3,FALSE),"")</f>
        <v/>
      </c>
      <c r="E34" s="105" t="str">
        <f>IFERROR(VLOOKUP(E$2+$A34,Measures!$B$4:$D$92,3,FALSE),"")</f>
        <v/>
      </c>
      <c r="F34" s="105" t="str">
        <f>IFERROR(VLOOKUP(F$2+$A34,Measures!$B$4:$D$92,3,FALSE),"")</f>
        <v/>
      </c>
      <c r="G34" s="105" t="str">
        <f>IFERROR(VLOOKUP(G$2+$A34,Measures!$B$4:$D$92,3,FALSE),"")</f>
        <v/>
      </c>
      <c r="H34" s="105" t="str">
        <f>IFERROR(VLOOKUP(H$2+$A34,Measures!$B$4:$D$92,3,FALSE),"")</f>
        <v/>
      </c>
      <c r="I34" s="105" t="str">
        <f>IFERROR(VLOOKUP(I$2+$A34,Measures!$B$4:$D$92,3,FALSE),"")</f>
        <v/>
      </c>
      <c r="J34" s="105" t="str">
        <f>IFERROR(VLOOKUP(J$2+$A34,Measures!$B$4:$D$92,3,FALSE),"")</f>
        <v/>
      </c>
      <c r="K34" s="105" t="str">
        <f>IFERROR(VLOOKUP(K$2+$A34,Measures!$B$4:$D$92,3,FALSE),"")</f>
        <v/>
      </c>
    </row>
    <row r="35" spans="1:11" x14ac:dyDescent="0.15">
      <c r="A35" s="60">
        <v>33</v>
      </c>
      <c r="B35" s="105" t="str">
        <f>IFERROR(VLOOKUP(B$2+$A35,Measures!$B$4:$D$92,3,FALSE),"")</f>
        <v/>
      </c>
      <c r="C35" s="105" t="str">
        <f>IFERROR(VLOOKUP(C$2+$A35,Measures!$B$4:$D$92,3,FALSE),"")</f>
        <v/>
      </c>
      <c r="D35" s="105" t="str">
        <f>IFERROR(VLOOKUP(D$2+$A35,Measures!$B$4:$D$92,3,FALSE),"")</f>
        <v/>
      </c>
      <c r="E35" s="105" t="str">
        <f>IFERROR(VLOOKUP(E$2+$A35,Measures!$B$4:$D$92,3,FALSE),"")</f>
        <v/>
      </c>
      <c r="F35" s="105" t="str">
        <f>IFERROR(VLOOKUP(F$2+$A35,Measures!$B$4:$D$92,3,FALSE),"")</f>
        <v/>
      </c>
      <c r="G35" s="105" t="str">
        <f>IFERROR(VLOOKUP(G$2+$A35,Measures!$B$4:$D$92,3,FALSE),"")</f>
        <v/>
      </c>
      <c r="H35" s="105" t="str">
        <f>IFERROR(VLOOKUP(H$2+$A35,Measures!$B$4:$D$92,3,FALSE),"")</f>
        <v/>
      </c>
      <c r="I35" s="105" t="str">
        <f>IFERROR(VLOOKUP(I$2+$A35,Measures!$B$4:$D$92,3,FALSE),"")</f>
        <v/>
      </c>
      <c r="J35" s="105" t="str">
        <f>IFERROR(VLOOKUP(J$2+$A35,Measures!$B$4:$D$92,3,FALSE),"")</f>
        <v/>
      </c>
      <c r="K35" s="105" t="str">
        <f>IFERROR(VLOOKUP(K$2+$A35,Measures!$B$4:$D$92,3,FALSE),"")</f>
        <v/>
      </c>
    </row>
    <row r="36" spans="1:11" x14ac:dyDescent="0.15">
      <c r="A36" s="60">
        <v>34</v>
      </c>
      <c r="B36" s="105" t="str">
        <f>IFERROR(VLOOKUP(B$2+$A36,Measures!$B$4:$D$92,3,FALSE),"")</f>
        <v/>
      </c>
      <c r="C36" s="105" t="str">
        <f>IFERROR(VLOOKUP(C$2+$A36,Measures!$B$4:$D$92,3,FALSE),"")</f>
        <v/>
      </c>
      <c r="D36" s="105" t="str">
        <f>IFERROR(VLOOKUP(D$2+$A36,Measures!$B$4:$D$92,3,FALSE),"")</f>
        <v/>
      </c>
      <c r="E36" s="105" t="str">
        <f>IFERROR(VLOOKUP(E$2+$A36,Measures!$B$4:$D$92,3,FALSE),"")</f>
        <v/>
      </c>
      <c r="F36" s="105" t="str">
        <f>IFERROR(VLOOKUP(F$2+$A36,Measures!$B$4:$D$92,3,FALSE),"")</f>
        <v/>
      </c>
      <c r="G36" s="105" t="str">
        <f>IFERROR(VLOOKUP(G$2+$A36,Measures!$B$4:$D$92,3,FALSE),"")</f>
        <v/>
      </c>
      <c r="H36" s="105" t="str">
        <f>IFERROR(VLOOKUP(H$2+$A36,Measures!$B$4:$D$92,3,FALSE),"")</f>
        <v/>
      </c>
      <c r="I36" s="105" t="str">
        <f>IFERROR(VLOOKUP(I$2+$A36,Measures!$B$4:$D$92,3,FALSE),"")</f>
        <v/>
      </c>
      <c r="J36" s="105" t="str">
        <f>IFERROR(VLOOKUP(J$2+$A36,Measures!$B$4:$D$92,3,FALSE),"")</f>
        <v/>
      </c>
      <c r="K36" s="105" t="str">
        <f>IFERROR(VLOOKUP(K$2+$A36,Measures!$B$4:$D$92,3,FALSE),"")</f>
        <v/>
      </c>
    </row>
    <row r="37" spans="1:11" x14ac:dyDescent="0.15">
      <c r="A37" s="60">
        <v>35</v>
      </c>
      <c r="B37" s="105" t="str">
        <f>IFERROR(VLOOKUP(B$2+$A37,Measures!$B$4:$D$92,3,FALSE),"")</f>
        <v/>
      </c>
      <c r="C37" s="105" t="str">
        <f>IFERROR(VLOOKUP(C$2+$A37,Measures!$B$4:$D$92,3,FALSE),"")</f>
        <v/>
      </c>
      <c r="D37" s="105" t="str">
        <f>IFERROR(VLOOKUP(D$2+$A37,Measures!$B$4:$D$92,3,FALSE),"")</f>
        <v/>
      </c>
      <c r="E37" s="105" t="str">
        <f>IFERROR(VLOOKUP(E$2+$A37,Measures!$B$4:$D$92,3,FALSE),"")</f>
        <v/>
      </c>
      <c r="F37" s="105" t="str">
        <f>IFERROR(VLOOKUP(F$2+$A37,Measures!$B$4:$D$92,3,FALSE),"")</f>
        <v/>
      </c>
      <c r="G37" s="105" t="str">
        <f>IFERROR(VLOOKUP(G$2+$A37,Measures!$B$4:$D$92,3,FALSE),"")</f>
        <v/>
      </c>
      <c r="H37" s="105" t="str">
        <f>IFERROR(VLOOKUP(H$2+$A37,Measures!$B$4:$D$92,3,FALSE),"")</f>
        <v/>
      </c>
      <c r="I37" s="105" t="str">
        <f>IFERROR(VLOOKUP(I$2+$A37,Measures!$B$4:$D$92,3,FALSE),"")</f>
        <v/>
      </c>
      <c r="J37" s="105" t="str">
        <f>IFERROR(VLOOKUP(J$2+$A37,Measures!$B$4:$D$92,3,FALSE),"")</f>
        <v/>
      </c>
      <c r="K37" s="105" t="str">
        <f>IFERROR(VLOOKUP(K$2+$A37,Measures!$B$4:$D$92,3,FALSE),"")</f>
        <v/>
      </c>
    </row>
    <row r="38" spans="1:11" x14ac:dyDescent="0.15">
      <c r="A38" s="60">
        <v>36</v>
      </c>
      <c r="B38" s="105" t="str">
        <f>IFERROR(VLOOKUP(B$2+$A38,Measures!$B$4:$D$92,3,FALSE),"")</f>
        <v/>
      </c>
      <c r="C38" s="105" t="str">
        <f>IFERROR(VLOOKUP(C$2+$A38,Measures!$B$4:$D$92,3,FALSE),"")</f>
        <v/>
      </c>
      <c r="D38" s="105" t="str">
        <f>IFERROR(VLOOKUP(D$2+$A38,Measures!$B$4:$D$92,3,FALSE),"")</f>
        <v/>
      </c>
      <c r="E38" s="105" t="str">
        <f>IFERROR(VLOOKUP(E$2+$A38,Measures!$B$4:$D$92,3,FALSE),"")</f>
        <v/>
      </c>
      <c r="F38" s="105" t="str">
        <f>IFERROR(VLOOKUP(F$2+$A38,Measures!$B$4:$D$92,3,FALSE),"")</f>
        <v/>
      </c>
      <c r="G38" s="105" t="str">
        <f>IFERROR(VLOOKUP(G$2+$A38,Measures!$B$4:$D$92,3,FALSE),"")</f>
        <v/>
      </c>
      <c r="H38" s="105" t="str">
        <f>IFERROR(VLOOKUP(H$2+$A38,Measures!$B$4:$D$92,3,FALSE),"")</f>
        <v/>
      </c>
      <c r="I38" s="105" t="str">
        <f>IFERROR(VLOOKUP(I$2+$A38,Measures!$B$4:$D$92,3,FALSE),"")</f>
        <v/>
      </c>
      <c r="J38" s="105" t="str">
        <f>IFERROR(VLOOKUP(J$2+$A38,Measures!$B$4:$D$92,3,FALSE),"")</f>
        <v/>
      </c>
      <c r="K38" s="105" t="str">
        <f>IFERROR(VLOOKUP(K$2+$A38,Measures!$B$4:$D$92,3,FALSE),"")</f>
        <v/>
      </c>
    </row>
    <row r="39" spans="1:11" x14ac:dyDescent="0.15">
      <c r="A39" s="60">
        <v>37</v>
      </c>
      <c r="B39" s="105" t="str">
        <f>IFERROR(VLOOKUP(B$2+$A39,Measures!$B$4:$D$92,3,FALSE),"")</f>
        <v/>
      </c>
      <c r="C39" s="105" t="str">
        <f>IFERROR(VLOOKUP(C$2+$A39,Measures!$B$4:$D$92,3,FALSE),"")</f>
        <v/>
      </c>
      <c r="D39" s="105" t="str">
        <f>IFERROR(VLOOKUP(D$2+$A39,Measures!$B$4:$D$92,3,FALSE),"")</f>
        <v/>
      </c>
      <c r="E39" s="105" t="str">
        <f>IFERROR(VLOOKUP(E$2+$A39,Measures!$B$4:$D$92,3,FALSE),"")</f>
        <v/>
      </c>
      <c r="F39" s="105" t="str">
        <f>IFERROR(VLOOKUP(F$2+$A39,Measures!$B$4:$D$92,3,FALSE),"")</f>
        <v/>
      </c>
      <c r="G39" s="105" t="str">
        <f>IFERROR(VLOOKUP(G$2+$A39,Measures!$B$4:$D$92,3,FALSE),"")</f>
        <v/>
      </c>
      <c r="H39" s="105" t="str">
        <f>IFERROR(VLOOKUP(H$2+$A39,Measures!$B$4:$D$92,3,FALSE),"")</f>
        <v/>
      </c>
      <c r="I39" s="105" t="str">
        <f>IFERROR(VLOOKUP(I$2+$A39,Measures!$B$4:$D$92,3,FALSE),"")</f>
        <v/>
      </c>
      <c r="J39" s="105" t="str">
        <f>IFERROR(VLOOKUP(J$2+$A39,Measures!$B$4:$D$92,3,FALSE),"")</f>
        <v/>
      </c>
      <c r="K39" s="105" t="str">
        <f>IFERROR(VLOOKUP(K$2+$A39,Measures!$B$4:$D$92,3,FALSE),"")</f>
        <v/>
      </c>
    </row>
    <row r="40" spans="1:11" x14ac:dyDescent="0.15">
      <c r="A40" s="60">
        <v>38</v>
      </c>
      <c r="B40" s="105" t="str">
        <f>IFERROR(VLOOKUP(B$2+$A40,Measures!$B$4:$D$92,3,FALSE),"")</f>
        <v/>
      </c>
      <c r="C40" s="105" t="str">
        <f>IFERROR(VLOOKUP(C$2+$A40,Measures!$B$4:$D$92,3,FALSE),"")</f>
        <v/>
      </c>
      <c r="D40" s="105" t="str">
        <f>IFERROR(VLOOKUP(D$2+$A40,Measures!$B$4:$D$92,3,FALSE),"")</f>
        <v/>
      </c>
      <c r="E40" s="105" t="str">
        <f>IFERROR(VLOOKUP(E$2+$A40,Measures!$B$4:$D$92,3,FALSE),"")</f>
        <v/>
      </c>
      <c r="F40" s="105" t="str">
        <f>IFERROR(VLOOKUP(F$2+$A40,Measures!$B$4:$D$92,3,FALSE),"")</f>
        <v/>
      </c>
      <c r="G40" s="105" t="str">
        <f>IFERROR(VLOOKUP(G$2+$A40,Measures!$B$4:$D$92,3,FALSE),"")</f>
        <v/>
      </c>
      <c r="H40" s="105" t="str">
        <f>IFERROR(VLOOKUP(H$2+$A40,Measures!$B$4:$D$92,3,FALSE),"")</f>
        <v/>
      </c>
      <c r="I40" s="105" t="str">
        <f>IFERROR(VLOOKUP(I$2+$A40,Measures!$B$4:$D$92,3,FALSE),"")</f>
        <v/>
      </c>
      <c r="J40" s="105" t="str">
        <f>IFERROR(VLOOKUP(J$2+$A40,Measures!$B$4:$D$92,3,FALSE),"")</f>
        <v/>
      </c>
      <c r="K40" s="105" t="str">
        <f>IFERROR(VLOOKUP(K$2+$A40,Measures!$B$4:$D$92,3,FALSE),"")</f>
        <v/>
      </c>
    </row>
    <row r="41" spans="1:11" x14ac:dyDescent="0.15">
      <c r="A41" s="60">
        <v>39</v>
      </c>
      <c r="B41" s="105" t="str">
        <f>IFERROR(VLOOKUP(B$2+$A41,Measures!$B$4:$D$92,3,FALSE),"")</f>
        <v/>
      </c>
      <c r="C41" s="105" t="str">
        <f>IFERROR(VLOOKUP(C$2+$A41,Measures!$B$4:$D$92,3,FALSE),"")</f>
        <v/>
      </c>
      <c r="D41" s="105" t="str">
        <f>IFERROR(VLOOKUP(D$2+$A41,Measures!$B$4:$D$92,3,FALSE),"")</f>
        <v/>
      </c>
      <c r="E41" s="105" t="str">
        <f>IFERROR(VLOOKUP(E$2+$A41,Measures!$B$4:$D$92,3,FALSE),"")</f>
        <v/>
      </c>
      <c r="F41" s="105" t="str">
        <f>IFERROR(VLOOKUP(F$2+$A41,Measures!$B$4:$D$92,3,FALSE),"")</f>
        <v/>
      </c>
      <c r="G41" s="105" t="str">
        <f>IFERROR(VLOOKUP(G$2+$A41,Measures!$B$4:$D$92,3,FALSE),"")</f>
        <v/>
      </c>
      <c r="H41" s="105" t="str">
        <f>IFERROR(VLOOKUP(H$2+$A41,Measures!$B$4:$D$92,3,FALSE),"")</f>
        <v/>
      </c>
      <c r="I41" s="105" t="str">
        <f>IFERROR(VLOOKUP(I$2+$A41,Measures!$B$4:$D$92,3,FALSE),"")</f>
        <v/>
      </c>
      <c r="J41" s="105" t="str">
        <f>IFERROR(VLOOKUP(J$2+$A41,Measures!$B$4:$D$92,3,FALSE),"")</f>
        <v/>
      </c>
      <c r="K41" s="105" t="str">
        <f>IFERROR(VLOOKUP(K$2+$A41,Measures!$B$4:$D$92,3,FALSE),"")</f>
        <v/>
      </c>
    </row>
    <row r="42" spans="1:11" x14ac:dyDescent="0.15">
      <c r="A42" s="60">
        <v>40</v>
      </c>
      <c r="B42" s="105" t="str">
        <f>IFERROR(VLOOKUP(B$2+$A42,Measures!$B$4:$D$92,3,FALSE),"")</f>
        <v/>
      </c>
      <c r="C42" s="105" t="str">
        <f>IFERROR(VLOOKUP(C$2+$A42,Measures!$B$4:$D$92,3,FALSE),"")</f>
        <v/>
      </c>
      <c r="D42" s="105" t="str">
        <f>IFERROR(VLOOKUP(D$2+$A42,Measures!$B$4:$D$92,3,FALSE),"")</f>
        <v/>
      </c>
      <c r="E42" s="105" t="str">
        <f>IFERROR(VLOOKUP(E$2+$A42,Measures!$B$4:$D$92,3,FALSE),"")</f>
        <v/>
      </c>
      <c r="F42" s="105" t="str">
        <f>IFERROR(VLOOKUP(F$2+$A42,Measures!$B$4:$D$92,3,FALSE),"")</f>
        <v/>
      </c>
      <c r="G42" s="105" t="str">
        <f>IFERROR(VLOOKUP(G$2+$A42,Measures!$B$4:$D$92,3,FALSE),"")</f>
        <v/>
      </c>
      <c r="H42" s="105" t="str">
        <f>IFERROR(VLOOKUP(H$2+$A42,Measures!$B$4:$D$92,3,FALSE),"")</f>
        <v/>
      </c>
      <c r="I42" s="105" t="str">
        <f>IFERROR(VLOOKUP(I$2+$A42,Measures!$B$4:$D$92,3,FALSE),"")</f>
        <v/>
      </c>
      <c r="J42" s="105" t="str">
        <f>IFERROR(VLOOKUP(J$2+$A42,Measures!$B$4:$D$92,3,FALSE),"")</f>
        <v/>
      </c>
      <c r="K42" s="105" t="str">
        <f>IFERROR(VLOOKUP(K$2+$A42,Measures!$B$4:$D$92,3,FALSE),"")</f>
        <v/>
      </c>
    </row>
    <row r="43" spans="1:11" x14ac:dyDescent="0.15">
      <c r="A43" s="60">
        <v>41</v>
      </c>
      <c r="B43" s="105" t="str">
        <f>IFERROR(VLOOKUP(B$2+$A43,Measures!$B$4:$D$92,3,FALSE),"")</f>
        <v/>
      </c>
      <c r="C43" s="105" t="str">
        <f>IFERROR(VLOOKUP(C$2+$A43,Measures!$B$4:$D$92,3,FALSE),"")</f>
        <v/>
      </c>
      <c r="D43" s="105" t="str">
        <f>IFERROR(VLOOKUP(D$2+$A43,Measures!$B$4:$D$92,3,FALSE),"")</f>
        <v/>
      </c>
      <c r="E43" s="105" t="str">
        <f>IFERROR(VLOOKUP(E$2+$A43,Measures!$B$4:$D$92,3,FALSE),"")</f>
        <v/>
      </c>
      <c r="F43" s="105" t="str">
        <f>IFERROR(VLOOKUP(F$2+$A43,Measures!$B$4:$D$92,3,FALSE),"")</f>
        <v/>
      </c>
      <c r="G43" s="105" t="str">
        <f>IFERROR(VLOOKUP(G$2+$A43,Measures!$B$4:$D$92,3,FALSE),"")</f>
        <v/>
      </c>
      <c r="H43" s="105" t="str">
        <f>IFERROR(VLOOKUP(H$2+$A43,Measures!$B$4:$D$92,3,FALSE),"")</f>
        <v/>
      </c>
      <c r="I43" s="105" t="str">
        <f>IFERROR(VLOOKUP(I$2+$A43,Measures!$B$4:$D$92,3,FALSE),"")</f>
        <v/>
      </c>
      <c r="J43" s="105" t="str">
        <f>IFERROR(VLOOKUP(J$2+$A43,Measures!$B$4:$D$92,3,FALSE),"")</f>
        <v/>
      </c>
      <c r="K43" s="105" t="str">
        <f>IFERROR(VLOOKUP(K$2+$A43,Measures!$B$4:$D$92,3,FALSE),"")</f>
        <v/>
      </c>
    </row>
    <row r="44" spans="1:11" x14ac:dyDescent="0.15">
      <c r="A44" s="60">
        <v>42</v>
      </c>
      <c r="B44" s="105" t="str">
        <f>IFERROR(VLOOKUP(B$2+$A44,Measures!$B$4:$D$92,3,FALSE),"")</f>
        <v/>
      </c>
      <c r="C44" s="105" t="str">
        <f>IFERROR(VLOOKUP(C$2+$A44,Measures!$B$4:$D$92,3,FALSE),"")</f>
        <v/>
      </c>
      <c r="D44" s="105" t="str">
        <f>IFERROR(VLOOKUP(D$2+$A44,Measures!$B$4:$D$92,3,FALSE),"")</f>
        <v/>
      </c>
      <c r="E44" s="105" t="str">
        <f>IFERROR(VLOOKUP(E$2+$A44,Measures!$B$4:$D$92,3,FALSE),"")</f>
        <v/>
      </c>
      <c r="F44" s="105" t="str">
        <f>IFERROR(VLOOKUP(F$2+$A44,Measures!$B$4:$D$92,3,FALSE),"")</f>
        <v/>
      </c>
      <c r="G44" s="105" t="str">
        <f>IFERROR(VLOOKUP(G$2+$A44,Measures!$B$4:$D$92,3,FALSE),"")</f>
        <v/>
      </c>
      <c r="H44" s="105" t="str">
        <f>IFERROR(VLOOKUP(H$2+$A44,Measures!$B$4:$D$92,3,FALSE),"")</f>
        <v/>
      </c>
      <c r="I44" s="105" t="str">
        <f>IFERROR(VLOOKUP(I$2+$A44,Measures!$B$4:$D$92,3,FALSE),"")</f>
        <v/>
      </c>
      <c r="J44" s="105" t="str">
        <f>IFERROR(VLOOKUP(J$2+$A44,Measures!$B$4:$D$92,3,FALSE),"")</f>
        <v/>
      </c>
      <c r="K44" s="105" t="str">
        <f>IFERROR(VLOOKUP(K$2+$A44,Measures!$B$4:$D$92,3,FALSE),"")</f>
        <v/>
      </c>
    </row>
    <row r="45" spans="1:11" x14ac:dyDescent="0.15">
      <c r="A45" s="60">
        <v>43</v>
      </c>
      <c r="B45" s="105" t="str">
        <f>IFERROR(VLOOKUP(B$2+$A45,Measures!$B$4:$D$92,3,FALSE),"")</f>
        <v/>
      </c>
      <c r="C45" s="105" t="str">
        <f>IFERROR(VLOOKUP(C$2+$A45,Measures!$B$4:$D$92,3,FALSE),"")</f>
        <v/>
      </c>
      <c r="D45" s="105" t="str">
        <f>IFERROR(VLOOKUP(D$2+$A45,Measures!$B$4:$D$92,3,FALSE),"")</f>
        <v/>
      </c>
      <c r="E45" s="105" t="str">
        <f>IFERROR(VLOOKUP(E$2+$A45,Measures!$B$4:$D$92,3,FALSE),"")</f>
        <v/>
      </c>
      <c r="F45" s="105" t="str">
        <f>IFERROR(VLOOKUP(F$2+$A45,Measures!$B$4:$D$92,3,FALSE),"")</f>
        <v/>
      </c>
      <c r="G45" s="105" t="str">
        <f>IFERROR(VLOOKUP(G$2+$A45,Measures!$B$4:$D$92,3,FALSE),"")</f>
        <v/>
      </c>
      <c r="H45" s="105" t="str">
        <f>IFERROR(VLOOKUP(H$2+$A45,Measures!$B$4:$D$92,3,FALSE),"")</f>
        <v/>
      </c>
      <c r="I45" s="105" t="str">
        <f>IFERROR(VLOOKUP(I$2+$A45,Measures!$B$4:$D$92,3,FALSE),"")</f>
        <v/>
      </c>
      <c r="J45" s="105" t="str">
        <f>IFERROR(VLOOKUP(J$2+$A45,Measures!$B$4:$D$92,3,FALSE),"")</f>
        <v/>
      </c>
      <c r="K45" s="105" t="str">
        <f>IFERROR(VLOOKUP(K$2+$A45,Measures!$B$4:$D$92,3,FALSE),"")</f>
        <v/>
      </c>
    </row>
    <row r="46" spans="1:11" x14ac:dyDescent="0.15">
      <c r="A46" s="60">
        <v>44</v>
      </c>
      <c r="B46" s="105" t="str">
        <f>IFERROR(VLOOKUP(B$2+$A46,Measures!$B$4:$D$92,3,FALSE),"")</f>
        <v/>
      </c>
      <c r="C46" s="105" t="str">
        <f>IFERROR(VLOOKUP(C$2+$A46,Measures!$B$4:$D$92,3,FALSE),"")</f>
        <v/>
      </c>
      <c r="D46" s="105" t="str">
        <f>IFERROR(VLOOKUP(D$2+$A46,Measures!$B$4:$D$92,3,FALSE),"")</f>
        <v/>
      </c>
      <c r="E46" s="105" t="str">
        <f>IFERROR(VLOOKUP(E$2+$A46,Measures!$B$4:$D$92,3,FALSE),"")</f>
        <v/>
      </c>
      <c r="F46" s="105" t="str">
        <f>IFERROR(VLOOKUP(F$2+$A46,Measures!$B$4:$D$92,3,FALSE),"")</f>
        <v/>
      </c>
      <c r="G46" s="105" t="str">
        <f>IFERROR(VLOOKUP(G$2+$A46,Measures!$B$4:$D$92,3,FALSE),"")</f>
        <v/>
      </c>
      <c r="H46" s="105" t="str">
        <f>IFERROR(VLOOKUP(H$2+$A46,Measures!$B$4:$D$92,3,FALSE),"")</f>
        <v/>
      </c>
      <c r="I46" s="105" t="str">
        <f>IFERROR(VLOOKUP(I$2+$A46,Measures!$B$4:$D$92,3,FALSE),"")</f>
        <v/>
      </c>
      <c r="J46" s="105" t="str">
        <f>IFERROR(VLOOKUP(J$2+$A46,Measures!$B$4:$D$92,3,FALSE),"")</f>
        <v/>
      </c>
      <c r="K46" s="105" t="str">
        <f>IFERROR(VLOOKUP(K$2+$A46,Measures!$B$4:$D$92,3,FALSE),"")</f>
        <v/>
      </c>
    </row>
    <row r="47" spans="1:11" x14ac:dyDescent="0.15">
      <c r="A47" s="60">
        <v>45</v>
      </c>
      <c r="B47" s="105" t="str">
        <f>IFERROR(VLOOKUP(B$2+$A47,Measures!$B$4:$D$92,3,FALSE),"")</f>
        <v/>
      </c>
      <c r="C47" s="105" t="str">
        <f>IFERROR(VLOOKUP(C$2+$A47,Measures!$B$4:$D$92,3,FALSE),"")</f>
        <v/>
      </c>
      <c r="D47" s="105" t="str">
        <f>IFERROR(VLOOKUP(D$2+$A47,Measures!$B$4:$D$92,3,FALSE),"")</f>
        <v/>
      </c>
      <c r="E47" s="105" t="str">
        <f>IFERROR(VLOOKUP(E$2+$A47,Measures!$B$4:$D$92,3,FALSE),"")</f>
        <v/>
      </c>
      <c r="F47" s="105" t="str">
        <f>IFERROR(VLOOKUP(F$2+$A47,Measures!$B$4:$D$92,3,FALSE),"")</f>
        <v/>
      </c>
      <c r="G47" s="105" t="str">
        <f>IFERROR(VLOOKUP(G$2+$A47,Measures!$B$4:$D$92,3,FALSE),"")</f>
        <v/>
      </c>
      <c r="H47" s="105" t="str">
        <f>IFERROR(VLOOKUP(H$2+$A47,Measures!$B$4:$D$92,3,FALSE),"")</f>
        <v/>
      </c>
      <c r="I47" s="105" t="str">
        <f>IFERROR(VLOOKUP(I$2+$A47,Measures!$B$4:$D$92,3,FALSE),"")</f>
        <v/>
      </c>
      <c r="J47" s="105" t="str">
        <f>IFERROR(VLOOKUP(J$2+$A47,Measures!$B$4:$D$92,3,FALSE),"")</f>
        <v/>
      </c>
      <c r="K47" s="105" t="str">
        <f>IFERROR(VLOOKUP(K$2+$A47,Measures!$B$4:$D$92,3,FALSE),"")</f>
        <v/>
      </c>
    </row>
    <row r="48" spans="1:11" x14ac:dyDescent="0.15">
      <c r="A48" s="60">
        <v>46</v>
      </c>
      <c r="B48" s="105" t="str">
        <f>IFERROR(VLOOKUP(B$2+$A48,Measures!$B$4:$D$92,3,FALSE),"")</f>
        <v/>
      </c>
      <c r="C48" s="105" t="str">
        <f>IFERROR(VLOOKUP(C$2+$A48,Measures!$B$4:$D$92,3,FALSE),"")</f>
        <v/>
      </c>
      <c r="D48" s="105" t="str">
        <f>IFERROR(VLOOKUP(D$2+$A48,Measures!$B$4:$D$92,3,FALSE),"")</f>
        <v/>
      </c>
      <c r="E48" s="105" t="str">
        <f>IFERROR(VLOOKUP(E$2+$A48,Measures!$B$4:$D$92,3,FALSE),"")</f>
        <v/>
      </c>
      <c r="F48" s="105" t="str">
        <f>IFERROR(VLOOKUP(F$2+$A48,Measures!$B$4:$D$92,3,FALSE),"")</f>
        <v/>
      </c>
      <c r="G48" s="105" t="str">
        <f>IFERROR(VLOOKUP(G$2+$A48,Measures!$B$4:$D$92,3,FALSE),"")</f>
        <v/>
      </c>
      <c r="H48" s="105" t="str">
        <f>IFERROR(VLOOKUP(H$2+$A48,Measures!$B$4:$D$92,3,FALSE),"")</f>
        <v/>
      </c>
      <c r="I48" s="105" t="str">
        <f>IFERROR(VLOOKUP(I$2+$A48,Measures!$B$4:$D$92,3,FALSE),"")</f>
        <v/>
      </c>
      <c r="J48" s="105" t="str">
        <f>IFERROR(VLOOKUP(J$2+$A48,Measures!$B$4:$D$92,3,FALSE),"")</f>
        <v/>
      </c>
      <c r="K48" s="105" t="str">
        <f>IFERROR(VLOOKUP(K$2+$A48,Measures!$B$4:$D$92,3,FALSE),"")</f>
        <v/>
      </c>
    </row>
    <row r="49" spans="1:11" x14ac:dyDescent="0.15">
      <c r="A49" s="60">
        <v>47</v>
      </c>
      <c r="B49" s="105" t="str">
        <f>IFERROR(VLOOKUP(B$2+$A49,Measures!$B$4:$D$92,3,FALSE),"")</f>
        <v/>
      </c>
      <c r="C49" s="105" t="str">
        <f>IFERROR(VLOOKUP(C$2+$A49,Measures!$B$4:$D$92,3,FALSE),"")</f>
        <v/>
      </c>
      <c r="D49" s="105" t="str">
        <f>IFERROR(VLOOKUP(D$2+$A49,Measures!$B$4:$D$92,3,FALSE),"")</f>
        <v/>
      </c>
      <c r="E49" s="105" t="str">
        <f>IFERROR(VLOOKUP(E$2+$A49,Measures!$B$4:$D$92,3,FALSE),"")</f>
        <v/>
      </c>
      <c r="F49" s="105" t="str">
        <f>IFERROR(VLOOKUP(F$2+$A49,Measures!$B$4:$D$92,3,FALSE),"")</f>
        <v/>
      </c>
      <c r="G49" s="105" t="str">
        <f>IFERROR(VLOOKUP(G$2+$A49,Measures!$B$4:$D$92,3,FALSE),"")</f>
        <v/>
      </c>
      <c r="H49" s="105" t="str">
        <f>IFERROR(VLOOKUP(H$2+$A49,Measures!$B$4:$D$92,3,FALSE),"")</f>
        <v/>
      </c>
      <c r="I49" s="105" t="str">
        <f>IFERROR(VLOOKUP(I$2+$A49,Measures!$B$4:$D$92,3,FALSE),"")</f>
        <v/>
      </c>
      <c r="J49" s="105" t="str">
        <f>IFERROR(VLOOKUP(J$2+$A49,Measures!$B$4:$D$92,3,FALSE),"")</f>
        <v/>
      </c>
      <c r="K49" s="105" t="str">
        <f>IFERROR(VLOOKUP(K$2+$A49,Measures!$B$4:$D$92,3,FALSE),"")</f>
        <v/>
      </c>
    </row>
    <row r="50" spans="1:11" x14ac:dyDescent="0.15">
      <c r="A50" s="60">
        <v>48</v>
      </c>
      <c r="B50" s="105" t="str">
        <f>IFERROR(VLOOKUP(B$2+$A50,Measures!$B$4:$D$92,3,FALSE),"")</f>
        <v/>
      </c>
      <c r="C50" s="105" t="str">
        <f>IFERROR(VLOOKUP(C$2+$A50,Measures!$B$4:$D$92,3,FALSE),"")</f>
        <v/>
      </c>
      <c r="D50" s="105" t="str">
        <f>IFERROR(VLOOKUP(D$2+$A50,Measures!$B$4:$D$92,3,FALSE),"")</f>
        <v/>
      </c>
      <c r="E50" s="105" t="str">
        <f>IFERROR(VLOOKUP(E$2+$A50,Measures!$B$4:$D$92,3,FALSE),"")</f>
        <v/>
      </c>
      <c r="F50" s="105" t="str">
        <f>IFERROR(VLOOKUP(F$2+$A50,Measures!$B$4:$D$92,3,FALSE),"")</f>
        <v/>
      </c>
      <c r="G50" s="105" t="str">
        <f>IFERROR(VLOOKUP(G$2+$A50,Measures!$B$4:$D$92,3,FALSE),"")</f>
        <v/>
      </c>
      <c r="H50" s="105" t="str">
        <f>IFERROR(VLOOKUP(H$2+$A50,Measures!$B$4:$D$92,3,FALSE),"")</f>
        <v/>
      </c>
      <c r="I50" s="105" t="str">
        <f>IFERROR(VLOOKUP(I$2+$A50,Measures!$B$4:$D$92,3,FALSE),"")</f>
        <v/>
      </c>
      <c r="J50" s="105" t="str">
        <f>IFERROR(VLOOKUP(J$2+$A50,Measures!$B$4:$D$92,3,FALSE),"")</f>
        <v/>
      </c>
      <c r="K50" s="105" t="str">
        <f>IFERROR(VLOOKUP(K$2+$A50,Measures!$B$4:$D$92,3,FALSE),"")</f>
        <v/>
      </c>
    </row>
    <row r="51" spans="1:11" x14ac:dyDescent="0.15">
      <c r="A51" s="60">
        <v>49</v>
      </c>
      <c r="B51" s="105" t="str">
        <f>IFERROR(VLOOKUP(B$2+$A51,Measures!$B$4:$D$92,3,FALSE),"")</f>
        <v/>
      </c>
      <c r="C51" s="105" t="str">
        <f>IFERROR(VLOOKUP(C$2+$A51,Measures!$B$4:$D$92,3,FALSE),"")</f>
        <v/>
      </c>
      <c r="D51" s="105" t="str">
        <f>IFERROR(VLOOKUP(D$2+$A51,Measures!$B$4:$D$92,3,FALSE),"")</f>
        <v/>
      </c>
      <c r="E51" s="105" t="str">
        <f>IFERROR(VLOOKUP(E$2+$A51,Measures!$B$4:$D$92,3,FALSE),"")</f>
        <v/>
      </c>
      <c r="F51" s="105" t="str">
        <f>IFERROR(VLOOKUP(F$2+$A51,Measures!$B$4:$D$92,3,FALSE),"")</f>
        <v/>
      </c>
      <c r="G51" s="105" t="str">
        <f>IFERROR(VLOOKUP(G$2+$A51,Measures!$B$4:$D$92,3,FALSE),"")</f>
        <v/>
      </c>
      <c r="H51" s="105" t="str">
        <f>IFERROR(VLOOKUP(H$2+$A51,Measures!$B$4:$D$92,3,FALSE),"")</f>
        <v/>
      </c>
      <c r="I51" s="105" t="str">
        <f>IFERROR(VLOOKUP(I$2+$A51,Measures!$B$4:$D$92,3,FALSE),"")</f>
        <v/>
      </c>
      <c r="J51" s="105" t="str">
        <f>IFERROR(VLOOKUP(J$2+$A51,Measures!$B$4:$D$92,3,FALSE),"")</f>
        <v/>
      </c>
      <c r="K51" s="105" t="str">
        <f>IFERROR(VLOOKUP(K$2+$A51,Measures!$B$4:$D$92,3,FALSE),"")</f>
        <v/>
      </c>
    </row>
    <row r="52" spans="1:11" x14ac:dyDescent="0.15">
      <c r="A52" s="60">
        <v>50</v>
      </c>
      <c r="B52" s="105" t="str">
        <f>IFERROR(VLOOKUP(B$2+$A52,Measures!$B$4:$D$92,3,FALSE),"")</f>
        <v/>
      </c>
      <c r="C52" s="105" t="str">
        <f>IFERROR(VLOOKUP(C$2+$A52,Measures!$B$4:$D$92,3,FALSE),"")</f>
        <v/>
      </c>
      <c r="D52" s="105" t="str">
        <f>IFERROR(VLOOKUP(D$2+$A52,Measures!$B$4:$D$92,3,FALSE),"")</f>
        <v/>
      </c>
      <c r="E52" s="105" t="str">
        <f>IFERROR(VLOOKUP(E$2+$A52,Measures!$B$4:$D$92,3,FALSE),"")</f>
        <v/>
      </c>
      <c r="F52" s="105" t="str">
        <f>IFERROR(VLOOKUP(F$2+$A52,Measures!$B$4:$D$92,3,FALSE),"")</f>
        <v/>
      </c>
      <c r="G52" s="105" t="str">
        <f>IFERROR(VLOOKUP(G$2+$A52,Measures!$B$4:$D$92,3,FALSE),"")</f>
        <v/>
      </c>
      <c r="H52" s="105" t="str">
        <f>IFERROR(VLOOKUP(H$2+$A52,Measures!$B$4:$D$92,3,FALSE),"")</f>
        <v/>
      </c>
      <c r="I52" s="105" t="str">
        <f>IFERROR(VLOOKUP(I$2+$A52,Measures!$B$4:$D$92,3,FALSE),"")</f>
        <v/>
      </c>
      <c r="J52" s="105" t="str">
        <f>IFERROR(VLOOKUP(J$2+$A52,Measures!$B$4:$D$92,3,FALSE),"")</f>
        <v/>
      </c>
      <c r="K52" s="105" t="str">
        <f>IFERROR(VLOOKUP(K$2+$A52,Measures!$B$4:$D$92,3,FALSE),"")</f>
        <v/>
      </c>
    </row>
    <row r="53" spans="1:11" x14ac:dyDescent="0.15">
      <c r="A53" s="60">
        <v>51</v>
      </c>
      <c r="B53" s="105" t="str">
        <f>IFERROR(VLOOKUP(B$2+$A53,Measures!$B$4:$D$92,3,FALSE),"")</f>
        <v/>
      </c>
      <c r="C53" s="105" t="str">
        <f>IFERROR(VLOOKUP(C$2+$A53,Measures!$B$4:$D$92,3,FALSE),"")</f>
        <v/>
      </c>
      <c r="D53" s="105" t="str">
        <f>IFERROR(VLOOKUP(D$2+$A53,Measures!$B$4:$D$92,3,FALSE),"")</f>
        <v/>
      </c>
      <c r="E53" s="105" t="str">
        <f>IFERROR(VLOOKUP(E$2+$A53,Measures!$B$4:$D$92,3,FALSE),"")</f>
        <v/>
      </c>
      <c r="F53" s="105" t="str">
        <f>IFERROR(VLOOKUP(F$2+$A53,Measures!$B$4:$D$92,3,FALSE),"")</f>
        <v/>
      </c>
      <c r="G53" s="105" t="str">
        <f>IFERROR(VLOOKUP(G$2+$A53,Measures!$B$4:$D$92,3,FALSE),"")</f>
        <v/>
      </c>
      <c r="H53" s="105" t="str">
        <f>IFERROR(VLOOKUP(H$2+$A53,Measures!$B$4:$D$92,3,FALSE),"")</f>
        <v/>
      </c>
      <c r="I53" s="105" t="str">
        <f>IFERROR(VLOOKUP(I$2+$A53,Measures!$B$4:$D$92,3,FALSE),"")</f>
        <v/>
      </c>
      <c r="J53" s="105" t="str">
        <f>IFERROR(VLOOKUP(J$2+$A53,Measures!$B$4:$D$92,3,FALSE),"")</f>
        <v/>
      </c>
      <c r="K53" s="105" t="str">
        <f>IFERROR(VLOOKUP(K$2+$A53,Measures!$B$4:$D$92,3,FALSE),"")</f>
        <v/>
      </c>
    </row>
    <row r="54" spans="1:11" x14ac:dyDescent="0.15">
      <c r="A54" s="60">
        <v>52</v>
      </c>
      <c r="B54" s="105" t="str">
        <f>IFERROR(VLOOKUP(B$2+$A54,Measures!$B$4:$D$92,3,FALSE),"")</f>
        <v/>
      </c>
      <c r="C54" s="105" t="str">
        <f>IFERROR(VLOOKUP(C$2+$A54,Measures!$B$4:$D$92,3,FALSE),"")</f>
        <v/>
      </c>
      <c r="D54" s="105" t="str">
        <f>IFERROR(VLOOKUP(D$2+$A54,Measures!$B$4:$D$92,3,FALSE),"")</f>
        <v/>
      </c>
      <c r="E54" s="105" t="str">
        <f>IFERROR(VLOOKUP(E$2+$A54,Measures!$B$4:$D$92,3,FALSE),"")</f>
        <v/>
      </c>
      <c r="F54" s="105" t="str">
        <f>IFERROR(VLOOKUP(F$2+$A54,Measures!$B$4:$D$92,3,FALSE),"")</f>
        <v/>
      </c>
      <c r="G54" s="105" t="str">
        <f>IFERROR(VLOOKUP(G$2+$A54,Measures!$B$4:$D$92,3,FALSE),"")</f>
        <v/>
      </c>
      <c r="H54" s="105" t="str">
        <f>IFERROR(VLOOKUP(H$2+$A54,Measures!$B$4:$D$92,3,FALSE),"")</f>
        <v/>
      </c>
      <c r="I54" s="105" t="str">
        <f>IFERROR(VLOOKUP(I$2+$A54,Measures!$B$4:$D$92,3,FALSE),"")</f>
        <v/>
      </c>
      <c r="J54" s="105" t="str">
        <f>IFERROR(VLOOKUP(J$2+$A54,Measures!$B$4:$D$92,3,FALSE),"")</f>
        <v/>
      </c>
      <c r="K54" s="105" t="str">
        <f>IFERROR(VLOOKUP(K$2+$A54,Measures!$B$4:$D$92,3,FALSE),"")</f>
        <v/>
      </c>
    </row>
    <row r="55" spans="1:11" x14ac:dyDescent="0.15">
      <c r="A55" s="60">
        <v>53</v>
      </c>
      <c r="B55" s="105" t="str">
        <f>IFERROR(VLOOKUP(B$2+$A55,Measures!$B$4:$D$92,3,FALSE),"")</f>
        <v/>
      </c>
      <c r="C55" s="105" t="str">
        <f>IFERROR(VLOOKUP(C$2+$A55,Measures!$B$4:$D$92,3,FALSE),"")</f>
        <v/>
      </c>
      <c r="D55" s="105" t="str">
        <f>IFERROR(VLOOKUP(D$2+$A55,Measures!$B$4:$D$92,3,FALSE),"")</f>
        <v/>
      </c>
      <c r="E55" s="105" t="str">
        <f>IFERROR(VLOOKUP(E$2+$A55,Measures!$B$4:$D$92,3,FALSE),"")</f>
        <v/>
      </c>
      <c r="F55" s="105" t="str">
        <f>IFERROR(VLOOKUP(F$2+$A55,Measures!$B$4:$D$92,3,FALSE),"")</f>
        <v/>
      </c>
      <c r="G55" s="105" t="str">
        <f>IFERROR(VLOOKUP(G$2+$A55,Measures!$B$4:$D$92,3,FALSE),"")</f>
        <v/>
      </c>
      <c r="H55" s="105" t="str">
        <f>IFERROR(VLOOKUP(H$2+$A55,Measures!$B$4:$D$92,3,FALSE),"")</f>
        <v/>
      </c>
      <c r="I55" s="105" t="str">
        <f>IFERROR(VLOOKUP(I$2+$A55,Measures!$B$4:$D$92,3,FALSE),"")</f>
        <v/>
      </c>
      <c r="J55" s="105" t="str">
        <f>IFERROR(VLOOKUP(J$2+$A55,Measures!$B$4:$D$92,3,FALSE),"")</f>
        <v/>
      </c>
      <c r="K55" s="105" t="str">
        <f>IFERROR(VLOOKUP(K$2+$A55,Measures!$B$4:$D$92,3,FALSE),"")</f>
        <v/>
      </c>
    </row>
    <row r="56" spans="1:11" x14ac:dyDescent="0.15">
      <c r="A56" s="60">
        <v>54</v>
      </c>
      <c r="B56" s="105" t="str">
        <f>IFERROR(VLOOKUP(B$2+$A56,Measures!$B$4:$D$92,3,FALSE),"")</f>
        <v/>
      </c>
      <c r="C56" s="105" t="str">
        <f>IFERROR(VLOOKUP(C$2+$A56,Measures!$B$4:$D$92,3,FALSE),"")</f>
        <v/>
      </c>
      <c r="D56" s="105" t="str">
        <f>IFERROR(VLOOKUP(D$2+$A56,Measures!$B$4:$D$92,3,FALSE),"")</f>
        <v/>
      </c>
      <c r="E56" s="105" t="str">
        <f>IFERROR(VLOOKUP(E$2+$A56,Measures!$B$4:$D$92,3,FALSE),"")</f>
        <v/>
      </c>
      <c r="F56" s="105" t="str">
        <f>IFERROR(VLOOKUP(F$2+$A56,Measures!$B$4:$D$92,3,FALSE),"")</f>
        <v/>
      </c>
      <c r="G56" s="105" t="str">
        <f>IFERROR(VLOOKUP(G$2+$A56,Measures!$B$4:$D$92,3,FALSE),"")</f>
        <v/>
      </c>
      <c r="H56" s="105" t="str">
        <f>IFERROR(VLOOKUP(H$2+$A56,Measures!$B$4:$D$92,3,FALSE),"")</f>
        <v/>
      </c>
      <c r="I56" s="105" t="str">
        <f>IFERROR(VLOOKUP(I$2+$A56,Measures!$B$4:$D$92,3,FALSE),"")</f>
        <v/>
      </c>
      <c r="J56" s="105" t="str">
        <f>IFERROR(VLOOKUP(J$2+$A56,Measures!$B$4:$D$92,3,FALSE),"")</f>
        <v/>
      </c>
      <c r="K56" s="105" t="str">
        <f>IFERROR(VLOOKUP(K$2+$A56,Measures!$B$4:$D$92,3,FALSE),"")</f>
        <v/>
      </c>
    </row>
    <row r="57" spans="1:11" x14ac:dyDescent="0.15">
      <c r="A57" s="60">
        <v>55</v>
      </c>
      <c r="B57" s="105" t="str">
        <f>IFERROR(VLOOKUP(B$2+$A57,Measures!$B$4:$D$92,3,FALSE),"")</f>
        <v/>
      </c>
      <c r="C57" s="105" t="str">
        <f>IFERROR(VLOOKUP(C$2+$A57,Measures!$B$4:$D$92,3,FALSE),"")</f>
        <v/>
      </c>
      <c r="D57" s="105" t="str">
        <f>IFERROR(VLOOKUP(D$2+$A57,Measures!$B$4:$D$92,3,FALSE),"")</f>
        <v/>
      </c>
      <c r="E57" s="105" t="str">
        <f>IFERROR(VLOOKUP(E$2+$A57,Measures!$B$4:$D$92,3,FALSE),"")</f>
        <v/>
      </c>
      <c r="F57" s="105" t="str">
        <f>IFERROR(VLOOKUP(F$2+$A57,Measures!$B$4:$D$92,3,FALSE),"")</f>
        <v/>
      </c>
      <c r="G57" s="105" t="str">
        <f>IFERROR(VLOOKUP(G$2+$A57,Measures!$B$4:$D$92,3,FALSE),"")</f>
        <v/>
      </c>
      <c r="H57" s="105" t="str">
        <f>IFERROR(VLOOKUP(H$2+$A57,Measures!$B$4:$D$92,3,FALSE),"")</f>
        <v/>
      </c>
      <c r="I57" s="105" t="str">
        <f>IFERROR(VLOOKUP(I$2+$A57,Measures!$B$4:$D$92,3,FALSE),"")</f>
        <v/>
      </c>
      <c r="J57" s="105" t="str">
        <f>IFERROR(VLOOKUP(J$2+$A57,Measures!$B$4:$D$92,3,FALSE),"")</f>
        <v/>
      </c>
      <c r="K57" s="105" t="str">
        <f>IFERROR(VLOOKUP(K$2+$A57,Measures!$B$4:$D$92,3,FALSE),"")</f>
        <v/>
      </c>
    </row>
    <row r="58" spans="1:11" x14ac:dyDescent="0.15">
      <c r="A58" s="60">
        <v>56</v>
      </c>
      <c r="B58" s="105" t="str">
        <f>IFERROR(VLOOKUP(B$2+$A58,Measures!$B$4:$D$92,3,FALSE),"")</f>
        <v/>
      </c>
      <c r="C58" s="105" t="str">
        <f>IFERROR(VLOOKUP(C$2+$A58,Measures!$B$4:$D$92,3,FALSE),"")</f>
        <v/>
      </c>
      <c r="D58" s="105" t="str">
        <f>IFERROR(VLOOKUP(D$2+$A58,Measures!$B$4:$D$92,3,FALSE),"")</f>
        <v/>
      </c>
      <c r="E58" s="105" t="str">
        <f>IFERROR(VLOOKUP(E$2+$A58,Measures!$B$4:$D$92,3,FALSE),"")</f>
        <v/>
      </c>
      <c r="F58" s="105" t="str">
        <f>IFERROR(VLOOKUP(F$2+$A58,Measures!$B$4:$D$92,3,FALSE),"")</f>
        <v/>
      </c>
      <c r="G58" s="105" t="str">
        <f>IFERROR(VLOOKUP(G$2+$A58,Measures!$B$4:$D$92,3,FALSE),"")</f>
        <v/>
      </c>
      <c r="H58" s="105" t="str">
        <f>IFERROR(VLOOKUP(H$2+$A58,Measures!$B$4:$D$92,3,FALSE),"")</f>
        <v/>
      </c>
      <c r="I58" s="105" t="str">
        <f>IFERROR(VLOOKUP(I$2+$A58,Measures!$B$4:$D$92,3,FALSE),"")</f>
        <v/>
      </c>
      <c r="J58" s="105" t="str">
        <f>IFERROR(VLOOKUP(J$2+$A58,Measures!$B$4:$D$92,3,FALSE),"")</f>
        <v/>
      </c>
      <c r="K58" s="105" t="str">
        <f>IFERROR(VLOOKUP(K$2+$A58,Measures!$B$4:$D$92,3,FALSE),"")</f>
        <v/>
      </c>
    </row>
    <row r="59" spans="1:11" x14ac:dyDescent="0.15">
      <c r="A59" s="60">
        <v>57</v>
      </c>
      <c r="B59" s="105" t="str">
        <f>IFERROR(VLOOKUP(B$2+$A59,Measures!$B$4:$D$92,3,FALSE),"")</f>
        <v/>
      </c>
      <c r="C59" s="105" t="str">
        <f>IFERROR(VLOOKUP(C$2+$A59,Measures!$B$4:$D$92,3,FALSE),"")</f>
        <v/>
      </c>
      <c r="D59" s="105" t="str">
        <f>IFERROR(VLOOKUP(D$2+$A59,Measures!$B$4:$D$92,3,FALSE),"")</f>
        <v/>
      </c>
      <c r="E59" s="105" t="str">
        <f>IFERROR(VLOOKUP(E$2+$A59,Measures!$B$4:$D$92,3,FALSE),"")</f>
        <v/>
      </c>
      <c r="F59" s="105" t="str">
        <f>IFERROR(VLOOKUP(F$2+$A59,Measures!$B$4:$D$92,3,FALSE),"")</f>
        <v/>
      </c>
      <c r="G59" s="105" t="str">
        <f>IFERROR(VLOOKUP(G$2+$A59,Measures!$B$4:$D$92,3,FALSE),"")</f>
        <v/>
      </c>
      <c r="H59" s="105" t="str">
        <f>IFERROR(VLOOKUP(H$2+$A59,Measures!$B$4:$D$92,3,FALSE),"")</f>
        <v/>
      </c>
      <c r="I59" s="105" t="str">
        <f>IFERROR(VLOOKUP(I$2+$A59,Measures!$B$4:$D$92,3,FALSE),"")</f>
        <v/>
      </c>
      <c r="J59" s="105" t="str">
        <f>IFERROR(VLOOKUP(J$2+$A59,Measures!$B$4:$D$92,3,FALSE),"")</f>
        <v/>
      </c>
      <c r="K59" s="105" t="str">
        <f>IFERROR(VLOOKUP(K$2+$A59,Measures!$B$4:$D$92,3,FALSE),"")</f>
        <v/>
      </c>
    </row>
    <row r="60" spans="1:11" x14ac:dyDescent="0.15">
      <c r="A60" s="60">
        <v>58</v>
      </c>
      <c r="B60" s="105" t="str">
        <f>IFERROR(VLOOKUP(B$2+$A60,Measures!$B$4:$D$92,3,FALSE),"")</f>
        <v/>
      </c>
      <c r="C60" s="105" t="str">
        <f>IFERROR(VLOOKUP(C$2+$A60,Measures!$B$4:$D$92,3,FALSE),"")</f>
        <v/>
      </c>
      <c r="D60" s="105" t="str">
        <f>IFERROR(VLOOKUP(D$2+$A60,Measures!$B$4:$D$92,3,FALSE),"")</f>
        <v/>
      </c>
      <c r="E60" s="105" t="str">
        <f>IFERROR(VLOOKUP(E$2+$A60,Measures!$B$4:$D$92,3,FALSE),"")</f>
        <v/>
      </c>
      <c r="F60" s="105" t="str">
        <f>IFERROR(VLOOKUP(F$2+$A60,Measures!$B$4:$D$92,3,FALSE),"")</f>
        <v/>
      </c>
      <c r="G60" s="105" t="str">
        <f>IFERROR(VLOOKUP(G$2+$A60,Measures!$B$4:$D$92,3,FALSE),"")</f>
        <v/>
      </c>
      <c r="H60" s="105" t="str">
        <f>IFERROR(VLOOKUP(H$2+$A60,Measures!$B$4:$D$92,3,FALSE),"")</f>
        <v/>
      </c>
      <c r="I60" s="105" t="str">
        <f>IFERROR(VLOOKUP(I$2+$A60,Measures!$B$4:$D$92,3,FALSE),"")</f>
        <v/>
      </c>
      <c r="J60" s="105" t="str">
        <f>IFERROR(VLOOKUP(J$2+$A60,Measures!$B$4:$D$92,3,FALSE),"")</f>
        <v/>
      </c>
      <c r="K60" s="105" t="str">
        <f>IFERROR(VLOOKUP(K$2+$A60,Measures!$B$4:$D$92,3,FALSE),"")</f>
        <v/>
      </c>
    </row>
    <row r="61" spans="1:11" x14ac:dyDescent="0.15">
      <c r="A61" s="60">
        <v>59</v>
      </c>
      <c r="B61" s="105" t="str">
        <f>IFERROR(VLOOKUP(B$2+$A61,Measures!$B$4:$D$92,3,FALSE),"")</f>
        <v/>
      </c>
      <c r="C61" s="105" t="str">
        <f>IFERROR(VLOOKUP(C$2+$A61,Measures!$B$4:$D$92,3,FALSE),"")</f>
        <v/>
      </c>
      <c r="D61" s="105" t="str">
        <f>IFERROR(VLOOKUP(D$2+$A61,Measures!$B$4:$D$92,3,FALSE),"")</f>
        <v/>
      </c>
      <c r="E61" s="105" t="str">
        <f>IFERROR(VLOOKUP(E$2+$A61,Measures!$B$4:$D$92,3,FALSE),"")</f>
        <v/>
      </c>
      <c r="F61" s="105" t="str">
        <f>IFERROR(VLOOKUP(F$2+$A61,Measures!$B$4:$D$92,3,FALSE),"")</f>
        <v/>
      </c>
      <c r="G61" s="105" t="str">
        <f>IFERROR(VLOOKUP(G$2+$A61,Measures!$B$4:$D$92,3,FALSE),"")</f>
        <v/>
      </c>
      <c r="H61" s="105" t="str">
        <f>IFERROR(VLOOKUP(H$2+$A61,Measures!$B$4:$D$92,3,FALSE),"")</f>
        <v/>
      </c>
      <c r="I61" s="105" t="str">
        <f>IFERROR(VLOOKUP(I$2+$A61,Measures!$B$4:$D$92,3,FALSE),"")</f>
        <v/>
      </c>
      <c r="J61" s="105" t="str">
        <f>IFERROR(VLOOKUP(J$2+$A61,Measures!$B$4:$D$92,3,FALSE),"")</f>
        <v/>
      </c>
      <c r="K61" s="105" t="str">
        <f>IFERROR(VLOOKUP(K$2+$A61,Measures!$B$4:$D$92,3,FALSE),"")</f>
        <v/>
      </c>
    </row>
    <row r="62" spans="1:11" x14ac:dyDescent="0.15">
      <c r="A62" s="60">
        <v>60</v>
      </c>
      <c r="B62" s="105" t="str">
        <f>IFERROR(VLOOKUP(B$2+$A62,Measures!$B$4:$D$92,3,FALSE),"")</f>
        <v/>
      </c>
      <c r="C62" s="105" t="str">
        <f>IFERROR(VLOOKUP(C$2+$A62,Measures!$B$4:$D$92,3,FALSE),"")</f>
        <v/>
      </c>
      <c r="D62" s="105" t="str">
        <f>IFERROR(VLOOKUP(D$2+$A62,Measures!$B$4:$D$92,3,FALSE),"")</f>
        <v/>
      </c>
      <c r="E62" s="105" t="str">
        <f>IFERROR(VLOOKUP(E$2+$A62,Measures!$B$4:$D$92,3,FALSE),"")</f>
        <v/>
      </c>
      <c r="F62" s="105" t="str">
        <f>IFERROR(VLOOKUP(F$2+$A62,Measures!$B$4:$D$92,3,FALSE),"")</f>
        <v/>
      </c>
      <c r="G62" s="105" t="str">
        <f>IFERROR(VLOOKUP(G$2+$A62,Measures!$B$4:$D$92,3,FALSE),"")</f>
        <v/>
      </c>
      <c r="H62" s="105" t="str">
        <f>IFERROR(VLOOKUP(H$2+$A62,Measures!$B$4:$D$92,3,FALSE),"")</f>
        <v/>
      </c>
      <c r="I62" s="105" t="str">
        <f>IFERROR(VLOOKUP(I$2+$A62,Measures!$B$4:$D$92,3,FALSE),"")</f>
        <v/>
      </c>
      <c r="J62" s="105" t="str">
        <f>IFERROR(VLOOKUP(J$2+$A62,Measures!$B$4:$D$92,3,FALSE),"")</f>
        <v/>
      </c>
      <c r="K62" s="105" t="str">
        <f>IFERROR(VLOOKUP(K$2+$A62,Measures!$B$4:$D$92,3,FALSE),"")</f>
        <v/>
      </c>
    </row>
    <row r="63" spans="1:11" x14ac:dyDescent="0.15">
      <c r="A63" s="60">
        <v>61</v>
      </c>
      <c r="B63" s="105" t="str">
        <f>IFERROR(VLOOKUP(B$2+$A63,Measures!$B$4:$D$92,3,FALSE),"")</f>
        <v/>
      </c>
      <c r="C63" s="105" t="str">
        <f>IFERROR(VLOOKUP(C$2+$A63,Measures!$B$4:$D$92,3,FALSE),"")</f>
        <v/>
      </c>
      <c r="D63" s="105" t="str">
        <f>IFERROR(VLOOKUP(D$2+$A63,Measures!$B$4:$D$92,3,FALSE),"")</f>
        <v/>
      </c>
      <c r="E63" s="105" t="str">
        <f>IFERROR(VLOOKUP(E$2+$A63,Measures!$B$4:$D$92,3,FALSE),"")</f>
        <v/>
      </c>
      <c r="F63" s="105" t="str">
        <f>IFERROR(VLOOKUP(F$2+$A63,Measures!$B$4:$D$92,3,FALSE),"")</f>
        <v/>
      </c>
      <c r="G63" s="105" t="str">
        <f>IFERROR(VLOOKUP(G$2+$A63,Measures!$B$4:$D$92,3,FALSE),"")</f>
        <v/>
      </c>
      <c r="H63" s="105" t="str">
        <f>IFERROR(VLOOKUP(H$2+$A63,Measures!$B$4:$D$92,3,FALSE),"")</f>
        <v/>
      </c>
      <c r="I63" s="105" t="str">
        <f>IFERROR(VLOOKUP(I$2+$A63,Measures!$B$4:$D$92,3,FALSE),"")</f>
        <v/>
      </c>
      <c r="J63" s="105" t="str">
        <f>IFERROR(VLOOKUP(J$2+$A63,Measures!$B$4:$D$92,3,FALSE),"")</f>
        <v/>
      </c>
      <c r="K63" s="105" t="str">
        <f>IFERROR(VLOOKUP(K$2+$A63,Measures!$B$4:$D$92,3,FALSE),"")</f>
        <v/>
      </c>
    </row>
    <row r="64" spans="1:11" x14ac:dyDescent="0.15">
      <c r="A64" s="60">
        <v>62</v>
      </c>
      <c r="B64" s="105" t="str">
        <f>IFERROR(VLOOKUP(B$2+$A64,Measures!$B$4:$D$92,3,FALSE),"")</f>
        <v/>
      </c>
      <c r="C64" s="105" t="str">
        <f>IFERROR(VLOOKUP(C$2+$A64,Measures!$B$4:$D$92,3,FALSE),"")</f>
        <v/>
      </c>
      <c r="D64" s="105" t="str">
        <f>IFERROR(VLOOKUP(D$2+$A64,Measures!$B$4:$D$92,3,FALSE),"")</f>
        <v/>
      </c>
      <c r="E64" s="105" t="str">
        <f>IFERROR(VLOOKUP(E$2+$A64,Measures!$B$4:$D$92,3,FALSE),"")</f>
        <v/>
      </c>
      <c r="F64" s="105" t="str">
        <f>IFERROR(VLOOKUP(F$2+$A64,Measures!$B$4:$D$92,3,FALSE),"")</f>
        <v/>
      </c>
      <c r="G64" s="105" t="str">
        <f>IFERROR(VLOOKUP(G$2+$A64,Measures!$B$4:$D$92,3,FALSE),"")</f>
        <v/>
      </c>
      <c r="H64" s="105" t="str">
        <f>IFERROR(VLOOKUP(H$2+$A64,Measures!$B$4:$D$92,3,FALSE),"")</f>
        <v/>
      </c>
      <c r="I64" s="105" t="str">
        <f>IFERROR(VLOOKUP(I$2+$A64,Measures!$B$4:$D$92,3,FALSE),"")</f>
        <v/>
      </c>
      <c r="J64" s="105" t="str">
        <f>IFERROR(VLOOKUP(J$2+$A64,Measures!$B$4:$D$92,3,FALSE),"")</f>
        <v/>
      </c>
      <c r="K64" s="105" t="str">
        <f>IFERROR(VLOOKUP(K$2+$A64,Measures!$B$4:$D$92,3,FALSE),"")</f>
        <v/>
      </c>
    </row>
    <row r="65" spans="1:11" x14ac:dyDescent="0.15">
      <c r="A65" s="60">
        <v>63</v>
      </c>
      <c r="B65" s="105" t="str">
        <f>IFERROR(VLOOKUP(B$2+$A65,Measures!$B$4:$D$92,3,FALSE),"")</f>
        <v/>
      </c>
      <c r="C65" s="105" t="str">
        <f>IFERROR(VLOOKUP(C$2+$A65,Measures!$B$4:$D$92,3,FALSE),"")</f>
        <v/>
      </c>
      <c r="D65" s="105" t="str">
        <f>IFERROR(VLOOKUP(D$2+$A65,Measures!$B$4:$D$92,3,FALSE),"")</f>
        <v/>
      </c>
      <c r="E65" s="105" t="str">
        <f>IFERROR(VLOOKUP(E$2+$A65,Measures!$B$4:$D$92,3,FALSE),"")</f>
        <v/>
      </c>
      <c r="F65" s="105" t="str">
        <f>IFERROR(VLOOKUP(F$2+$A65,Measures!$B$4:$D$92,3,FALSE),"")</f>
        <v/>
      </c>
      <c r="G65" s="105" t="str">
        <f>IFERROR(VLOOKUP(G$2+$A65,Measures!$B$4:$D$92,3,FALSE),"")</f>
        <v/>
      </c>
      <c r="H65" s="105" t="str">
        <f>IFERROR(VLOOKUP(H$2+$A65,Measures!$B$4:$D$92,3,FALSE),"")</f>
        <v/>
      </c>
      <c r="I65" s="105" t="str">
        <f>IFERROR(VLOOKUP(I$2+$A65,Measures!$B$4:$D$92,3,FALSE),"")</f>
        <v/>
      </c>
      <c r="J65" s="105" t="str">
        <f>IFERROR(VLOOKUP(J$2+$A65,Measures!$B$4:$D$92,3,FALSE),"")</f>
        <v/>
      </c>
      <c r="K65" s="105" t="str">
        <f>IFERROR(VLOOKUP(K$2+$A65,Measures!$B$4:$D$92,3,FALSE),"")</f>
        <v/>
      </c>
    </row>
    <row r="66" spans="1:11" x14ac:dyDescent="0.15">
      <c r="A66" s="60">
        <v>64</v>
      </c>
      <c r="B66" s="105" t="str">
        <f>IFERROR(VLOOKUP(B$2+$A66,Measures!$B$4:$D$92,3,FALSE),"")</f>
        <v/>
      </c>
      <c r="C66" s="105" t="str">
        <f>IFERROR(VLOOKUP(C$2+$A66,Measures!$B$4:$D$92,3,FALSE),"")</f>
        <v/>
      </c>
      <c r="D66" s="105" t="str">
        <f>IFERROR(VLOOKUP(D$2+$A66,Measures!$B$4:$D$92,3,FALSE),"")</f>
        <v/>
      </c>
      <c r="E66" s="105" t="str">
        <f>IFERROR(VLOOKUP(E$2+$A66,Measures!$B$4:$D$92,3,FALSE),"")</f>
        <v/>
      </c>
      <c r="F66" s="105" t="str">
        <f>IFERROR(VLOOKUP(F$2+$A66,Measures!$B$4:$D$92,3,FALSE),"")</f>
        <v/>
      </c>
      <c r="G66" s="105" t="str">
        <f>IFERROR(VLOOKUP(G$2+$A66,Measures!$B$4:$D$92,3,FALSE),"")</f>
        <v/>
      </c>
      <c r="H66" s="105" t="str">
        <f>IFERROR(VLOOKUP(H$2+$A66,Measures!$B$4:$D$92,3,FALSE),"")</f>
        <v/>
      </c>
      <c r="I66" s="105" t="str">
        <f>IFERROR(VLOOKUP(I$2+$A66,Measures!$B$4:$D$92,3,FALSE),"")</f>
        <v/>
      </c>
      <c r="J66" s="105" t="str">
        <f>IFERROR(VLOOKUP(J$2+$A66,Measures!$B$4:$D$92,3,FALSE),"")</f>
        <v/>
      </c>
      <c r="K66" s="105" t="str">
        <f>IFERROR(VLOOKUP(K$2+$A66,Measures!$B$4:$D$92,3,FALSE),"")</f>
        <v/>
      </c>
    </row>
    <row r="67" spans="1:11" x14ac:dyDescent="0.15">
      <c r="A67" s="60">
        <v>65</v>
      </c>
      <c r="B67" s="105" t="str">
        <f>IFERROR(VLOOKUP(B$2+$A67,Measures!$B$4:$D$92,3,FALSE),"")</f>
        <v/>
      </c>
      <c r="C67" s="105" t="str">
        <f>IFERROR(VLOOKUP(C$2+$A67,Measures!$B$4:$D$92,3,FALSE),"")</f>
        <v/>
      </c>
      <c r="D67" s="105" t="str">
        <f>IFERROR(VLOOKUP(D$2+$A67,Measures!$B$4:$D$92,3,FALSE),"")</f>
        <v/>
      </c>
      <c r="E67" s="105" t="str">
        <f>IFERROR(VLOOKUP(E$2+$A67,Measures!$B$4:$D$92,3,FALSE),"")</f>
        <v/>
      </c>
      <c r="F67" s="105" t="str">
        <f>IFERROR(VLOOKUP(F$2+$A67,Measures!$B$4:$D$92,3,FALSE),"")</f>
        <v/>
      </c>
      <c r="G67" s="105" t="str">
        <f>IFERROR(VLOOKUP(G$2+$A67,Measures!$B$4:$D$92,3,FALSE),"")</f>
        <v/>
      </c>
      <c r="H67" s="105" t="str">
        <f>IFERROR(VLOOKUP(H$2+$A67,Measures!$B$4:$D$92,3,FALSE),"")</f>
        <v/>
      </c>
      <c r="I67" s="105" t="str">
        <f>IFERROR(VLOOKUP(I$2+$A67,Measures!$B$4:$D$92,3,FALSE),"")</f>
        <v/>
      </c>
      <c r="J67" s="105" t="str">
        <f>IFERROR(VLOOKUP(J$2+$A67,Measures!$B$4:$D$92,3,FALSE),"")</f>
        <v/>
      </c>
      <c r="K67" s="105" t="str">
        <f>IFERROR(VLOOKUP(K$2+$A67,Measures!$B$4:$D$92,3,FALSE),"")</f>
        <v/>
      </c>
    </row>
    <row r="68" spans="1:11" x14ac:dyDescent="0.15">
      <c r="A68" s="60">
        <v>66</v>
      </c>
      <c r="B68" s="105" t="str">
        <f>IFERROR(VLOOKUP(B$2+$A68,Measures!$B$4:$D$92,3,FALSE),"")</f>
        <v/>
      </c>
      <c r="C68" s="105" t="str">
        <f>IFERROR(VLOOKUP(C$2+$A68,Measures!$B$4:$D$92,3,FALSE),"")</f>
        <v/>
      </c>
      <c r="D68" s="105" t="str">
        <f>IFERROR(VLOOKUP(D$2+$A68,Measures!$B$4:$D$92,3,FALSE),"")</f>
        <v/>
      </c>
      <c r="E68" s="105" t="str">
        <f>IFERROR(VLOOKUP(E$2+$A68,Measures!$B$4:$D$92,3,FALSE),"")</f>
        <v/>
      </c>
      <c r="F68" s="105" t="str">
        <f>IFERROR(VLOOKUP(F$2+$A68,Measures!$B$4:$D$92,3,FALSE),"")</f>
        <v/>
      </c>
      <c r="G68" s="105" t="str">
        <f>IFERROR(VLOOKUP(G$2+$A68,Measures!$B$4:$D$92,3,FALSE),"")</f>
        <v/>
      </c>
      <c r="H68" s="105" t="str">
        <f>IFERROR(VLOOKUP(H$2+$A68,Measures!$B$4:$D$92,3,FALSE),"")</f>
        <v/>
      </c>
      <c r="I68" s="105" t="str">
        <f>IFERROR(VLOOKUP(I$2+$A68,Measures!$B$4:$D$92,3,FALSE),"")</f>
        <v/>
      </c>
      <c r="J68" s="105" t="str">
        <f>IFERROR(VLOOKUP(J$2+$A68,Measures!$B$4:$D$92,3,FALSE),"")</f>
        <v/>
      </c>
      <c r="K68" s="105" t="str">
        <f>IFERROR(VLOOKUP(K$2+$A68,Measures!$B$4:$D$92,3,FALSE),"")</f>
        <v/>
      </c>
    </row>
    <row r="69" spans="1:11" x14ac:dyDescent="0.15">
      <c r="A69" s="60">
        <v>67</v>
      </c>
      <c r="B69" s="105" t="str">
        <f>IFERROR(VLOOKUP(B$2+$A69,Measures!$B$4:$D$92,3,FALSE),"")</f>
        <v/>
      </c>
      <c r="C69" s="105" t="str">
        <f>IFERROR(VLOOKUP(C$2+$A69,Measures!$B$4:$D$92,3,FALSE),"")</f>
        <v/>
      </c>
      <c r="D69" s="105" t="str">
        <f>IFERROR(VLOOKUP(D$2+$A69,Measures!$B$4:$D$92,3,FALSE),"")</f>
        <v/>
      </c>
      <c r="E69" s="105" t="str">
        <f>IFERROR(VLOOKUP(E$2+$A69,Measures!$B$4:$D$92,3,FALSE),"")</f>
        <v/>
      </c>
      <c r="F69" s="105" t="str">
        <f>IFERROR(VLOOKUP(F$2+$A69,Measures!$B$4:$D$92,3,FALSE),"")</f>
        <v/>
      </c>
      <c r="G69" s="105" t="str">
        <f>IFERROR(VLOOKUP(G$2+$A69,Measures!$B$4:$D$92,3,FALSE),"")</f>
        <v/>
      </c>
      <c r="H69" s="105" t="str">
        <f>IFERROR(VLOOKUP(H$2+$A69,Measures!$B$4:$D$92,3,FALSE),"")</f>
        <v/>
      </c>
      <c r="I69" s="105" t="str">
        <f>IFERROR(VLOOKUP(I$2+$A69,Measures!$B$4:$D$92,3,FALSE),"")</f>
        <v/>
      </c>
      <c r="J69" s="105" t="str">
        <f>IFERROR(VLOOKUP(J$2+$A69,Measures!$B$4:$D$92,3,FALSE),"")</f>
        <v/>
      </c>
      <c r="K69" s="105" t="str">
        <f>IFERROR(VLOOKUP(K$2+$A69,Measures!$B$4:$D$92,3,FALSE),"")</f>
        <v/>
      </c>
    </row>
    <row r="70" spans="1:11" x14ac:dyDescent="0.15">
      <c r="A70" s="60">
        <v>68</v>
      </c>
      <c r="B70" s="105" t="str">
        <f>IFERROR(VLOOKUP(B$2+$A70,Measures!$B$4:$D$92,3,FALSE),"")</f>
        <v/>
      </c>
      <c r="C70" s="105" t="str">
        <f>IFERROR(VLOOKUP(C$2+$A70,Measures!$B$4:$D$92,3,FALSE),"")</f>
        <v/>
      </c>
      <c r="D70" s="105" t="str">
        <f>IFERROR(VLOOKUP(D$2+$A70,Measures!$B$4:$D$92,3,FALSE),"")</f>
        <v/>
      </c>
      <c r="E70" s="105" t="str">
        <f>IFERROR(VLOOKUP(E$2+$A70,Measures!$B$4:$D$92,3,FALSE),"")</f>
        <v/>
      </c>
      <c r="F70" s="105" t="str">
        <f>IFERROR(VLOOKUP(F$2+$A70,Measures!$B$4:$D$92,3,FALSE),"")</f>
        <v/>
      </c>
      <c r="G70" s="105" t="str">
        <f>IFERROR(VLOOKUP(G$2+$A70,Measures!$B$4:$D$92,3,FALSE),"")</f>
        <v/>
      </c>
      <c r="H70" s="105" t="str">
        <f>IFERROR(VLOOKUP(H$2+$A70,Measures!$B$4:$D$92,3,FALSE),"")</f>
        <v/>
      </c>
      <c r="I70" s="105" t="str">
        <f>IFERROR(VLOOKUP(I$2+$A70,Measures!$B$4:$D$92,3,FALSE),"")</f>
        <v/>
      </c>
      <c r="J70" s="105" t="str">
        <f>IFERROR(VLOOKUP(J$2+$A70,Measures!$B$4:$D$92,3,FALSE),"")</f>
        <v/>
      </c>
      <c r="K70" s="105" t="str">
        <f>IFERROR(VLOOKUP(K$2+$A70,Measures!$B$4:$D$92,3,FALSE),"")</f>
        <v/>
      </c>
    </row>
    <row r="71" spans="1:11" x14ac:dyDescent="0.15">
      <c r="A71" s="60">
        <v>69</v>
      </c>
      <c r="B71" s="105" t="str">
        <f>IFERROR(VLOOKUP(B$2+$A71,Measures!$B$4:$D$92,3,FALSE),"")</f>
        <v/>
      </c>
      <c r="C71" s="105" t="str">
        <f>IFERROR(VLOOKUP(C$2+$A71,Measures!$B$4:$D$92,3,FALSE),"")</f>
        <v/>
      </c>
      <c r="D71" s="105" t="str">
        <f>IFERROR(VLOOKUP(D$2+$A71,Measures!$B$4:$D$92,3,FALSE),"")</f>
        <v/>
      </c>
      <c r="E71" s="105" t="str">
        <f>IFERROR(VLOOKUP(E$2+$A71,Measures!$B$4:$D$92,3,FALSE),"")</f>
        <v/>
      </c>
      <c r="F71" s="105" t="str">
        <f>IFERROR(VLOOKUP(F$2+$A71,Measures!$B$4:$D$92,3,FALSE),"")</f>
        <v/>
      </c>
      <c r="G71" s="105" t="str">
        <f>IFERROR(VLOOKUP(G$2+$A71,Measures!$B$4:$D$92,3,FALSE),"")</f>
        <v/>
      </c>
      <c r="H71" s="105" t="str">
        <f>IFERROR(VLOOKUP(H$2+$A71,Measures!$B$4:$D$92,3,FALSE),"")</f>
        <v/>
      </c>
      <c r="I71" s="105" t="str">
        <f>IFERROR(VLOOKUP(I$2+$A71,Measures!$B$4:$D$92,3,FALSE),"")</f>
        <v/>
      </c>
      <c r="J71" s="105" t="str">
        <f>IFERROR(VLOOKUP(J$2+$A71,Measures!$B$4:$D$92,3,FALSE),"")</f>
        <v/>
      </c>
      <c r="K71" s="105" t="str">
        <f>IFERROR(VLOOKUP(K$2+$A71,Measures!$B$4:$D$92,3,FALSE),"")</f>
        <v/>
      </c>
    </row>
    <row r="72" spans="1:11" x14ac:dyDescent="0.15">
      <c r="A72" s="60">
        <v>70</v>
      </c>
      <c r="B72" s="105" t="str">
        <f>IFERROR(VLOOKUP(B$2+$A72,Measures!$B$4:$D$92,3,FALSE),"")</f>
        <v/>
      </c>
      <c r="C72" s="105" t="str">
        <f>IFERROR(VLOOKUP(C$2+$A72,Measures!$B$4:$D$92,3,FALSE),"")</f>
        <v/>
      </c>
      <c r="D72" s="105" t="str">
        <f>IFERROR(VLOOKUP(D$2+$A72,Measures!$B$4:$D$92,3,FALSE),"")</f>
        <v/>
      </c>
      <c r="E72" s="105" t="str">
        <f>IFERROR(VLOOKUP(E$2+$A72,Measures!$B$4:$D$92,3,FALSE),"")</f>
        <v/>
      </c>
      <c r="F72" s="105" t="str">
        <f>IFERROR(VLOOKUP(F$2+$A72,Measures!$B$4:$D$92,3,FALSE),"")</f>
        <v/>
      </c>
      <c r="G72" s="105" t="str">
        <f>IFERROR(VLOOKUP(G$2+$A72,Measures!$B$4:$D$92,3,FALSE),"")</f>
        <v/>
      </c>
      <c r="H72" s="105" t="str">
        <f>IFERROR(VLOOKUP(H$2+$A72,Measures!$B$4:$D$92,3,FALSE),"")</f>
        <v/>
      </c>
      <c r="I72" s="105" t="str">
        <f>IFERROR(VLOOKUP(I$2+$A72,Measures!$B$4:$D$92,3,FALSE),"")</f>
        <v/>
      </c>
      <c r="J72" s="105" t="str">
        <f>IFERROR(VLOOKUP(J$2+$A72,Measures!$B$4:$D$92,3,FALSE),"")</f>
        <v/>
      </c>
      <c r="K72" s="105" t="str">
        <f>IFERROR(VLOOKUP(K$2+$A72,Measures!$B$4:$D$92,3,FALSE),"")</f>
        <v/>
      </c>
    </row>
    <row r="73" spans="1:11" x14ac:dyDescent="0.15">
      <c r="A73" s="60">
        <v>71</v>
      </c>
      <c r="B73" s="105" t="str">
        <f>IFERROR(VLOOKUP(B$2+$A73,Measures!$B$4:$D$92,3,FALSE),"")</f>
        <v/>
      </c>
      <c r="C73" s="105" t="str">
        <f>IFERROR(VLOOKUP(C$2+$A73,Measures!$B$4:$D$92,3,FALSE),"")</f>
        <v/>
      </c>
      <c r="D73" s="105" t="str">
        <f>IFERROR(VLOOKUP(D$2+$A73,Measures!$B$4:$D$92,3,FALSE),"")</f>
        <v/>
      </c>
      <c r="E73" s="105" t="str">
        <f>IFERROR(VLOOKUP(E$2+$A73,Measures!$B$4:$D$92,3,FALSE),"")</f>
        <v/>
      </c>
      <c r="F73" s="105" t="str">
        <f>IFERROR(VLOOKUP(F$2+$A73,Measures!$B$4:$D$92,3,FALSE),"")</f>
        <v/>
      </c>
      <c r="G73" s="105" t="str">
        <f>IFERROR(VLOOKUP(G$2+$A73,Measures!$B$4:$D$92,3,FALSE),"")</f>
        <v/>
      </c>
      <c r="H73" s="105" t="str">
        <f>IFERROR(VLOOKUP(H$2+$A73,Measures!$B$4:$D$92,3,FALSE),"")</f>
        <v/>
      </c>
      <c r="I73" s="105" t="str">
        <f>IFERROR(VLOOKUP(I$2+$A73,Measures!$B$4:$D$92,3,FALSE),"")</f>
        <v/>
      </c>
      <c r="J73" s="105" t="str">
        <f>IFERROR(VLOOKUP(J$2+$A73,Measures!$B$4:$D$92,3,FALSE),"")</f>
        <v/>
      </c>
      <c r="K73" s="105" t="str">
        <f>IFERROR(VLOOKUP(K$2+$A73,Measures!$B$4:$D$92,3,FALSE),"")</f>
        <v/>
      </c>
    </row>
    <row r="74" spans="1:11" x14ac:dyDescent="0.15">
      <c r="A74" s="60">
        <v>72</v>
      </c>
      <c r="B74" s="105" t="str">
        <f>IFERROR(VLOOKUP(B$2+$A74,Measures!$B$4:$D$92,3,FALSE),"")</f>
        <v/>
      </c>
      <c r="C74" s="105" t="str">
        <f>IFERROR(VLOOKUP(C$2+$A74,Measures!$B$4:$D$92,3,FALSE),"")</f>
        <v/>
      </c>
      <c r="D74" s="105" t="str">
        <f>IFERROR(VLOOKUP(D$2+$A74,Measures!$B$4:$D$92,3,FALSE),"")</f>
        <v/>
      </c>
      <c r="E74" s="105" t="str">
        <f>IFERROR(VLOOKUP(E$2+$A74,Measures!$B$4:$D$92,3,FALSE),"")</f>
        <v/>
      </c>
      <c r="F74" s="105" t="str">
        <f>IFERROR(VLOOKUP(F$2+$A74,Measures!$B$4:$D$92,3,FALSE),"")</f>
        <v/>
      </c>
      <c r="G74" s="105" t="str">
        <f>IFERROR(VLOOKUP(G$2+$A74,Measures!$B$4:$D$92,3,FALSE),"")</f>
        <v/>
      </c>
      <c r="H74" s="105" t="str">
        <f>IFERROR(VLOOKUP(H$2+$A74,Measures!$B$4:$D$92,3,FALSE),"")</f>
        <v/>
      </c>
      <c r="I74" s="105" t="str">
        <f>IFERROR(VLOOKUP(I$2+$A74,Measures!$B$4:$D$92,3,FALSE),"")</f>
        <v/>
      </c>
      <c r="J74" s="105" t="str">
        <f>IFERROR(VLOOKUP(J$2+$A74,Measures!$B$4:$D$92,3,FALSE),"")</f>
        <v/>
      </c>
      <c r="K74" s="105" t="str">
        <f>IFERROR(VLOOKUP(K$2+$A74,Measures!$B$4:$D$92,3,FALSE),"")</f>
        <v/>
      </c>
    </row>
    <row r="75" spans="1:11" x14ac:dyDescent="0.15">
      <c r="A75" s="60">
        <v>73</v>
      </c>
      <c r="B75" s="105" t="str">
        <f>IFERROR(VLOOKUP(B$2+$A75,Measures!$B$4:$D$92,3,FALSE),"")</f>
        <v/>
      </c>
      <c r="C75" s="105" t="str">
        <f>IFERROR(VLOOKUP(C$2+$A75,Measures!$B$4:$D$92,3,FALSE),"")</f>
        <v/>
      </c>
      <c r="D75" s="105" t="str">
        <f>IFERROR(VLOOKUP(D$2+$A75,Measures!$B$4:$D$92,3,FALSE),"")</f>
        <v/>
      </c>
      <c r="E75" s="105" t="str">
        <f>IFERROR(VLOOKUP(E$2+$A75,Measures!$B$4:$D$92,3,FALSE),"")</f>
        <v/>
      </c>
      <c r="F75" s="105" t="str">
        <f>IFERROR(VLOOKUP(F$2+$A75,Measures!$B$4:$D$92,3,FALSE),"")</f>
        <v/>
      </c>
      <c r="G75" s="105" t="str">
        <f>IFERROR(VLOOKUP(G$2+$A75,Measures!$B$4:$D$92,3,FALSE),"")</f>
        <v/>
      </c>
      <c r="H75" s="105" t="str">
        <f>IFERROR(VLOOKUP(H$2+$A75,Measures!$B$4:$D$92,3,FALSE),"")</f>
        <v/>
      </c>
      <c r="I75" s="105" t="str">
        <f>IFERROR(VLOOKUP(I$2+$A75,Measures!$B$4:$D$92,3,FALSE),"")</f>
        <v/>
      </c>
      <c r="J75" s="105" t="str">
        <f>IFERROR(VLOOKUP(J$2+$A75,Measures!$B$4:$D$92,3,FALSE),"")</f>
        <v/>
      </c>
      <c r="K75" s="105" t="str">
        <f>IFERROR(VLOOKUP(K$2+$A75,Measures!$B$4:$D$92,3,FALSE),"")</f>
        <v/>
      </c>
    </row>
    <row r="76" spans="1:11" x14ac:dyDescent="0.15">
      <c r="A76" s="60">
        <v>74</v>
      </c>
      <c r="B76" s="105" t="str">
        <f>IFERROR(VLOOKUP(B$2+$A76,Measures!$B$4:$D$92,3,FALSE),"")</f>
        <v/>
      </c>
      <c r="C76" s="105" t="str">
        <f>IFERROR(VLOOKUP(C$2+$A76,Measures!$B$4:$D$92,3,FALSE),"")</f>
        <v/>
      </c>
      <c r="D76" s="105" t="str">
        <f>IFERROR(VLOOKUP(D$2+$A76,Measures!$B$4:$D$92,3,FALSE),"")</f>
        <v/>
      </c>
      <c r="E76" s="105" t="str">
        <f>IFERROR(VLOOKUP(E$2+$A76,Measures!$B$4:$D$92,3,FALSE),"")</f>
        <v/>
      </c>
      <c r="F76" s="105" t="str">
        <f>IFERROR(VLOOKUP(F$2+$A76,Measures!$B$4:$D$92,3,FALSE),"")</f>
        <v/>
      </c>
      <c r="G76" s="105" t="str">
        <f>IFERROR(VLOOKUP(G$2+$A76,Measures!$B$4:$D$92,3,FALSE),"")</f>
        <v/>
      </c>
      <c r="H76" s="105" t="str">
        <f>IFERROR(VLOOKUP(H$2+$A76,Measures!$B$4:$D$92,3,FALSE),"")</f>
        <v/>
      </c>
      <c r="I76" s="105" t="str">
        <f>IFERROR(VLOOKUP(I$2+$A76,Measures!$B$4:$D$92,3,FALSE),"")</f>
        <v/>
      </c>
      <c r="J76" s="105" t="str">
        <f>IFERROR(VLOOKUP(J$2+$A76,Measures!$B$4:$D$92,3,FALSE),"")</f>
        <v/>
      </c>
      <c r="K76" s="105" t="str">
        <f>IFERROR(VLOOKUP(K$2+$A76,Measures!$B$4:$D$92,3,FALSE),"")</f>
        <v/>
      </c>
    </row>
    <row r="77" spans="1:11" x14ac:dyDescent="0.15">
      <c r="A77" s="60">
        <v>75</v>
      </c>
      <c r="B77" s="105" t="str">
        <f>IFERROR(VLOOKUP(B$2+$A77,Measures!$B$4:$D$92,3,FALSE),"")</f>
        <v/>
      </c>
      <c r="C77" s="105" t="str">
        <f>IFERROR(VLOOKUP(C$2+$A77,Measures!$B$4:$D$92,3,FALSE),"")</f>
        <v/>
      </c>
      <c r="D77" s="105" t="str">
        <f>IFERROR(VLOOKUP(D$2+$A77,Measures!$B$4:$D$92,3,FALSE),"")</f>
        <v/>
      </c>
      <c r="E77" s="105" t="str">
        <f>IFERROR(VLOOKUP(E$2+$A77,Measures!$B$4:$D$92,3,FALSE),"")</f>
        <v/>
      </c>
      <c r="F77" s="105" t="str">
        <f>IFERROR(VLOOKUP(F$2+$A77,Measures!$B$4:$D$92,3,FALSE),"")</f>
        <v/>
      </c>
      <c r="G77" s="105" t="str">
        <f>IFERROR(VLOOKUP(G$2+$A77,Measures!$B$4:$D$92,3,FALSE),"")</f>
        <v/>
      </c>
      <c r="H77" s="105" t="str">
        <f>IFERROR(VLOOKUP(H$2+$A77,Measures!$B$4:$D$92,3,FALSE),"")</f>
        <v/>
      </c>
      <c r="I77" s="105" t="str">
        <f>IFERROR(VLOOKUP(I$2+$A77,Measures!$B$4:$D$92,3,FALSE),"")</f>
        <v/>
      </c>
      <c r="J77" s="105" t="str">
        <f>IFERROR(VLOOKUP(J$2+$A77,Measures!$B$4:$D$92,3,FALSE),"")</f>
        <v/>
      </c>
      <c r="K77" s="105" t="str">
        <f>IFERROR(VLOOKUP(K$2+$A77,Measures!$B$4:$D$92,3,FALSE),"")</f>
        <v/>
      </c>
    </row>
    <row r="78" spans="1:11" x14ac:dyDescent="0.15">
      <c r="A78" s="60">
        <v>76</v>
      </c>
      <c r="B78" s="105" t="str">
        <f>IFERROR(VLOOKUP(B$2+$A78,Measures!$B$4:$D$92,3,FALSE),"")</f>
        <v/>
      </c>
      <c r="C78" s="105" t="str">
        <f>IFERROR(VLOOKUP(C$2+$A78,Measures!$B$4:$D$92,3,FALSE),"")</f>
        <v/>
      </c>
      <c r="D78" s="105" t="str">
        <f>IFERROR(VLOOKUP(D$2+$A78,Measures!$B$4:$D$92,3,FALSE),"")</f>
        <v/>
      </c>
      <c r="E78" s="105" t="str">
        <f>IFERROR(VLOOKUP(E$2+$A78,Measures!$B$4:$D$92,3,FALSE),"")</f>
        <v/>
      </c>
      <c r="F78" s="105" t="str">
        <f>IFERROR(VLOOKUP(F$2+$A78,Measures!$B$4:$D$92,3,FALSE),"")</f>
        <v/>
      </c>
      <c r="G78" s="105" t="str">
        <f>IFERROR(VLOOKUP(G$2+$A78,Measures!$B$4:$D$92,3,FALSE),"")</f>
        <v/>
      </c>
      <c r="H78" s="105" t="str">
        <f>IFERROR(VLOOKUP(H$2+$A78,Measures!$B$4:$D$92,3,FALSE),"")</f>
        <v/>
      </c>
      <c r="I78" s="105" t="str">
        <f>IFERROR(VLOOKUP(I$2+$A78,Measures!$B$4:$D$92,3,FALSE),"")</f>
        <v/>
      </c>
      <c r="J78" s="105" t="str">
        <f>IFERROR(VLOOKUP(J$2+$A78,Measures!$B$4:$D$92,3,FALSE),"")</f>
        <v/>
      </c>
      <c r="K78" s="105" t="str">
        <f>IFERROR(VLOOKUP(K$2+$A78,Measures!$B$4:$D$92,3,FALSE),"")</f>
        <v/>
      </c>
    </row>
    <row r="79" spans="1:11" x14ac:dyDescent="0.15">
      <c r="A79" s="60">
        <v>77</v>
      </c>
      <c r="B79" s="105" t="str">
        <f>IFERROR(VLOOKUP(B$2+$A79,Measures!$B$4:$D$92,3,FALSE),"")</f>
        <v/>
      </c>
      <c r="C79" s="105" t="str">
        <f>IFERROR(VLOOKUP(C$2+$A79,Measures!$B$4:$D$92,3,FALSE),"")</f>
        <v/>
      </c>
      <c r="D79" s="105" t="str">
        <f>IFERROR(VLOOKUP(D$2+$A79,Measures!$B$4:$D$92,3,FALSE),"")</f>
        <v/>
      </c>
      <c r="E79" s="105" t="str">
        <f>IFERROR(VLOOKUP(E$2+$A79,Measures!$B$4:$D$92,3,FALSE),"")</f>
        <v/>
      </c>
      <c r="F79" s="105" t="str">
        <f>IFERROR(VLOOKUP(F$2+$A79,Measures!$B$4:$D$92,3,FALSE),"")</f>
        <v/>
      </c>
      <c r="G79" s="105" t="str">
        <f>IFERROR(VLOOKUP(G$2+$A79,Measures!$B$4:$D$92,3,FALSE),"")</f>
        <v/>
      </c>
      <c r="H79" s="105" t="str">
        <f>IFERROR(VLOOKUP(H$2+$A79,Measures!$B$4:$D$92,3,FALSE),"")</f>
        <v/>
      </c>
      <c r="I79" s="105" t="str">
        <f>IFERROR(VLOOKUP(I$2+$A79,Measures!$B$4:$D$92,3,FALSE),"")</f>
        <v/>
      </c>
      <c r="J79" s="105" t="str">
        <f>IFERROR(VLOOKUP(J$2+$A79,Measures!$B$4:$D$92,3,FALSE),"")</f>
        <v/>
      </c>
      <c r="K79" s="105" t="str">
        <f>IFERROR(VLOOKUP(K$2+$A79,Measures!$B$4:$D$92,3,FALSE),"")</f>
        <v/>
      </c>
    </row>
    <row r="80" spans="1:11" x14ac:dyDescent="0.15">
      <c r="A80" s="60">
        <v>78</v>
      </c>
      <c r="B80" s="105" t="str">
        <f>IFERROR(VLOOKUP(B$2+$A80,Measures!$B$4:$D$92,3,FALSE),"")</f>
        <v/>
      </c>
      <c r="C80" s="105" t="str">
        <f>IFERROR(VLOOKUP(C$2+$A80,Measures!$B$4:$D$92,3,FALSE),"")</f>
        <v/>
      </c>
      <c r="D80" s="105" t="str">
        <f>IFERROR(VLOOKUP(D$2+$A80,Measures!$B$4:$D$92,3,FALSE),"")</f>
        <v/>
      </c>
      <c r="E80" s="105" t="str">
        <f>IFERROR(VLOOKUP(E$2+$A80,Measures!$B$4:$D$92,3,FALSE),"")</f>
        <v/>
      </c>
      <c r="F80" s="105" t="str">
        <f>IFERROR(VLOOKUP(F$2+$A80,Measures!$B$4:$D$92,3,FALSE),"")</f>
        <v/>
      </c>
      <c r="G80" s="105" t="str">
        <f>IFERROR(VLOOKUP(G$2+$A80,Measures!$B$4:$D$92,3,FALSE),"")</f>
        <v/>
      </c>
      <c r="H80" s="105" t="str">
        <f>IFERROR(VLOOKUP(H$2+$A80,Measures!$B$4:$D$92,3,FALSE),"")</f>
        <v/>
      </c>
      <c r="I80" s="105" t="str">
        <f>IFERROR(VLOOKUP(I$2+$A80,Measures!$B$4:$D$92,3,FALSE),"")</f>
        <v/>
      </c>
      <c r="J80" s="105" t="str">
        <f>IFERROR(VLOOKUP(J$2+$A80,Measures!$B$4:$D$92,3,FALSE),"")</f>
        <v/>
      </c>
      <c r="K80" s="105" t="str">
        <f>IFERROR(VLOOKUP(K$2+$A80,Measures!$B$4:$D$92,3,FALSE),"")</f>
        <v/>
      </c>
    </row>
    <row r="81" spans="1:11" x14ac:dyDescent="0.15">
      <c r="A81" s="60">
        <v>79</v>
      </c>
      <c r="B81" s="105" t="str">
        <f>IFERROR(VLOOKUP(B$2+$A81,Measures!$B$4:$D$92,3,FALSE),"")</f>
        <v/>
      </c>
      <c r="C81" s="105" t="str">
        <f>IFERROR(VLOOKUP(C$2+$A81,Measures!$B$4:$D$92,3,FALSE),"")</f>
        <v/>
      </c>
      <c r="D81" s="105" t="str">
        <f>IFERROR(VLOOKUP(D$2+$A81,Measures!$B$4:$D$92,3,FALSE),"")</f>
        <v/>
      </c>
      <c r="E81" s="105" t="str">
        <f>IFERROR(VLOOKUP(E$2+$A81,Measures!$B$4:$D$92,3,FALSE),"")</f>
        <v/>
      </c>
      <c r="F81" s="105" t="str">
        <f>IFERROR(VLOOKUP(F$2+$A81,Measures!$B$4:$D$92,3,FALSE),"")</f>
        <v/>
      </c>
      <c r="G81" s="105" t="str">
        <f>IFERROR(VLOOKUP(G$2+$A81,Measures!$B$4:$D$92,3,FALSE),"")</f>
        <v/>
      </c>
      <c r="H81" s="105" t="str">
        <f>IFERROR(VLOOKUP(H$2+$A81,Measures!$B$4:$D$92,3,FALSE),"")</f>
        <v/>
      </c>
      <c r="I81" s="105" t="str">
        <f>IFERROR(VLOOKUP(I$2+$A81,Measures!$B$4:$D$92,3,FALSE),"")</f>
        <v/>
      </c>
      <c r="J81" s="105" t="str">
        <f>IFERROR(VLOOKUP(J$2+$A81,Measures!$B$4:$D$92,3,FALSE),"")</f>
        <v/>
      </c>
      <c r="K81" s="105" t="str">
        <f>IFERROR(VLOOKUP(K$2+$A81,Measures!$B$4:$D$92,3,FALSE),"")</f>
        <v/>
      </c>
    </row>
    <row r="82" spans="1:11" x14ac:dyDescent="0.15">
      <c r="A82" s="60">
        <v>80</v>
      </c>
      <c r="B82" s="105" t="str">
        <f>IFERROR(VLOOKUP(B$2+$A82,Measures!$B$4:$D$92,3,FALSE),"")</f>
        <v/>
      </c>
      <c r="C82" s="105" t="str">
        <f>IFERROR(VLOOKUP(C$2+$A82,Measures!$B$4:$D$92,3,FALSE),"")</f>
        <v/>
      </c>
      <c r="D82" s="105" t="str">
        <f>IFERROR(VLOOKUP(D$2+$A82,Measures!$B$4:$D$92,3,FALSE),"")</f>
        <v/>
      </c>
      <c r="E82" s="105" t="str">
        <f>IFERROR(VLOOKUP(E$2+$A82,Measures!$B$4:$D$92,3,FALSE),"")</f>
        <v/>
      </c>
      <c r="F82" s="105" t="str">
        <f>IFERROR(VLOOKUP(F$2+$A82,Measures!$B$4:$D$92,3,FALSE),"")</f>
        <v/>
      </c>
      <c r="G82" s="105" t="str">
        <f>IFERROR(VLOOKUP(G$2+$A82,Measures!$B$4:$D$92,3,FALSE),"")</f>
        <v/>
      </c>
      <c r="H82" s="105" t="str">
        <f>IFERROR(VLOOKUP(H$2+$A82,Measures!$B$4:$D$92,3,FALSE),"")</f>
        <v/>
      </c>
      <c r="I82" s="105" t="str">
        <f>IFERROR(VLOOKUP(I$2+$A82,Measures!$B$4:$D$92,3,FALSE),"")</f>
        <v/>
      </c>
      <c r="J82" s="105" t="str">
        <f>IFERROR(VLOOKUP(J$2+$A82,Measures!$B$4:$D$92,3,FALSE),"")</f>
        <v/>
      </c>
      <c r="K82" s="105" t="str">
        <f>IFERROR(VLOOKUP(K$2+$A82,Measures!$B$4:$D$92,3,FALSE),"")</f>
        <v/>
      </c>
    </row>
    <row r="83" spans="1:11" x14ac:dyDescent="0.15">
      <c r="A83" s="60">
        <v>81</v>
      </c>
      <c r="B83" s="105" t="str">
        <f>IFERROR(VLOOKUP(B$2+$A83,Measures!$B$4:$D$92,3,FALSE),"")</f>
        <v/>
      </c>
      <c r="C83" s="105" t="str">
        <f>IFERROR(VLOOKUP(C$2+$A83,Measures!$B$4:$D$92,3,FALSE),"")</f>
        <v/>
      </c>
      <c r="D83" s="105" t="str">
        <f>IFERROR(VLOOKUP(D$2+$A83,Measures!$B$4:$D$92,3,FALSE),"")</f>
        <v/>
      </c>
      <c r="E83" s="105" t="str">
        <f>IFERROR(VLOOKUP(E$2+$A83,Measures!$B$4:$D$92,3,FALSE),"")</f>
        <v/>
      </c>
      <c r="F83" s="105" t="str">
        <f>IFERROR(VLOOKUP(F$2+$A83,Measures!$B$4:$D$92,3,FALSE),"")</f>
        <v/>
      </c>
      <c r="G83" s="105" t="str">
        <f>IFERROR(VLOOKUP(G$2+$A83,Measures!$B$4:$D$92,3,FALSE),"")</f>
        <v/>
      </c>
      <c r="H83" s="105" t="str">
        <f>IFERROR(VLOOKUP(H$2+$A83,Measures!$B$4:$D$92,3,FALSE),"")</f>
        <v/>
      </c>
      <c r="I83" s="105" t="str">
        <f>IFERROR(VLOOKUP(I$2+$A83,Measures!$B$4:$D$92,3,FALSE),"")</f>
        <v/>
      </c>
      <c r="J83" s="105" t="str">
        <f>IFERROR(VLOOKUP(J$2+$A83,Measures!$B$4:$D$92,3,FALSE),"")</f>
        <v/>
      </c>
      <c r="K83" s="105" t="str">
        <f>IFERROR(VLOOKUP(K$2+$A83,Measures!$B$4:$D$92,3,FALSE),"")</f>
        <v/>
      </c>
    </row>
    <row r="84" spans="1:11" x14ac:dyDescent="0.15">
      <c r="A84" s="60">
        <v>82</v>
      </c>
      <c r="B84" s="105" t="str">
        <f>IFERROR(VLOOKUP(B$2+$A84,Measures!$B$4:$D$92,3,FALSE),"")</f>
        <v/>
      </c>
      <c r="C84" s="105" t="str">
        <f>IFERROR(VLOOKUP(C$2+$A84,Measures!$B$4:$D$92,3,FALSE),"")</f>
        <v/>
      </c>
      <c r="D84" s="105" t="str">
        <f>IFERROR(VLOOKUP(D$2+$A84,Measures!$B$4:$D$92,3,FALSE),"")</f>
        <v/>
      </c>
      <c r="E84" s="105" t="str">
        <f>IFERROR(VLOOKUP(E$2+$A84,Measures!$B$4:$D$92,3,FALSE),"")</f>
        <v/>
      </c>
      <c r="F84" s="105" t="str">
        <f>IFERROR(VLOOKUP(F$2+$A84,Measures!$B$4:$D$92,3,FALSE),"")</f>
        <v/>
      </c>
      <c r="G84" s="105" t="str">
        <f>IFERROR(VLOOKUP(G$2+$A84,Measures!$B$4:$D$92,3,FALSE),"")</f>
        <v/>
      </c>
      <c r="H84" s="105" t="str">
        <f>IFERROR(VLOOKUP(H$2+$A84,Measures!$B$4:$D$92,3,FALSE),"")</f>
        <v/>
      </c>
      <c r="I84" s="105" t="str">
        <f>IFERROR(VLOOKUP(I$2+$A84,Measures!$B$4:$D$92,3,FALSE),"")</f>
        <v/>
      </c>
      <c r="J84" s="105" t="str">
        <f>IFERROR(VLOOKUP(J$2+$A84,Measures!$B$4:$D$92,3,FALSE),"")</f>
        <v/>
      </c>
      <c r="K84" s="105" t="str">
        <f>IFERROR(VLOOKUP(K$2+$A84,Measures!$B$4:$D$92,3,FALSE),"")</f>
        <v/>
      </c>
    </row>
    <row r="85" spans="1:11" x14ac:dyDescent="0.15">
      <c r="A85" s="60">
        <v>83</v>
      </c>
      <c r="B85" s="105" t="str">
        <f>IFERROR(VLOOKUP(B$2+$A85,Measures!$B$4:$D$92,3,FALSE),"")</f>
        <v/>
      </c>
      <c r="C85" s="105" t="str">
        <f>IFERROR(VLOOKUP(C$2+$A85,Measures!$B$4:$D$92,3,FALSE),"")</f>
        <v/>
      </c>
      <c r="D85" s="105" t="str">
        <f>IFERROR(VLOOKUP(D$2+$A85,Measures!$B$4:$D$92,3,FALSE),"")</f>
        <v/>
      </c>
      <c r="E85" s="105" t="str">
        <f>IFERROR(VLOOKUP(E$2+$A85,Measures!$B$4:$D$92,3,FALSE),"")</f>
        <v/>
      </c>
      <c r="F85" s="105" t="str">
        <f>IFERROR(VLOOKUP(F$2+$A85,Measures!$B$4:$D$92,3,FALSE),"")</f>
        <v/>
      </c>
      <c r="G85" s="105" t="str">
        <f>IFERROR(VLOOKUP(G$2+$A85,Measures!$B$4:$D$92,3,FALSE),"")</f>
        <v/>
      </c>
      <c r="H85" s="105" t="str">
        <f>IFERROR(VLOOKUP(H$2+$A85,Measures!$B$4:$D$92,3,FALSE),"")</f>
        <v/>
      </c>
      <c r="I85" s="105" t="str">
        <f>IFERROR(VLOOKUP(I$2+$A85,Measures!$B$4:$D$92,3,FALSE),"")</f>
        <v/>
      </c>
      <c r="J85" s="105" t="str">
        <f>IFERROR(VLOOKUP(J$2+$A85,Measures!$B$4:$D$92,3,FALSE),"")</f>
        <v/>
      </c>
      <c r="K85" s="105" t="str">
        <f>IFERROR(VLOOKUP(K$2+$A85,Measures!$B$4:$D$92,3,FALSE),"")</f>
        <v/>
      </c>
    </row>
    <row r="86" spans="1:11" x14ac:dyDescent="0.15">
      <c r="A86" s="60">
        <v>84</v>
      </c>
      <c r="B86" s="105" t="str">
        <f>IFERROR(VLOOKUP(B$2+$A86,Measures!$B$4:$D$92,3,FALSE),"")</f>
        <v/>
      </c>
      <c r="C86" s="105" t="str">
        <f>IFERROR(VLOOKUP(C$2+$A86,Measures!$B$4:$D$92,3,FALSE),"")</f>
        <v/>
      </c>
      <c r="D86" s="105" t="str">
        <f>IFERROR(VLOOKUP(D$2+$A86,Measures!$B$4:$D$92,3,FALSE),"")</f>
        <v/>
      </c>
      <c r="E86" s="105" t="str">
        <f>IFERROR(VLOOKUP(E$2+$A86,Measures!$B$4:$D$92,3,FALSE),"")</f>
        <v/>
      </c>
      <c r="F86" s="105" t="str">
        <f>IFERROR(VLOOKUP(F$2+$A86,Measures!$B$4:$D$92,3,FALSE),"")</f>
        <v/>
      </c>
      <c r="G86" s="105" t="str">
        <f>IFERROR(VLOOKUP(G$2+$A86,Measures!$B$4:$D$92,3,FALSE),"")</f>
        <v/>
      </c>
      <c r="H86" s="105" t="str">
        <f>IFERROR(VLOOKUP(H$2+$A86,Measures!$B$4:$D$92,3,FALSE),"")</f>
        <v/>
      </c>
      <c r="I86" s="105" t="str">
        <f>IFERROR(VLOOKUP(I$2+$A86,Measures!$B$4:$D$92,3,FALSE),"")</f>
        <v/>
      </c>
      <c r="J86" s="105" t="str">
        <f>IFERROR(VLOOKUP(J$2+$A86,Measures!$B$4:$D$92,3,FALSE),"")</f>
        <v/>
      </c>
      <c r="K86" s="105" t="str">
        <f>IFERROR(VLOOKUP(K$2+$A86,Measures!$B$4:$D$92,3,FALSE),"")</f>
        <v/>
      </c>
    </row>
    <row r="87" spans="1:11" x14ac:dyDescent="0.15">
      <c r="A87" s="60">
        <v>85</v>
      </c>
      <c r="B87" s="105" t="str">
        <f>IFERROR(VLOOKUP(B$2+$A87,Measures!$B$4:$D$92,3,FALSE),"")</f>
        <v/>
      </c>
      <c r="C87" s="105" t="str">
        <f>IFERROR(VLOOKUP(C$2+$A87,Measures!$B$4:$D$92,3,FALSE),"")</f>
        <v/>
      </c>
      <c r="D87" s="105" t="str">
        <f>IFERROR(VLOOKUP(D$2+$A87,Measures!$B$4:$D$92,3,FALSE),"")</f>
        <v/>
      </c>
      <c r="E87" s="105" t="str">
        <f>IFERROR(VLOOKUP(E$2+$A87,Measures!$B$4:$D$92,3,FALSE),"")</f>
        <v/>
      </c>
      <c r="F87" s="105" t="str">
        <f>IFERROR(VLOOKUP(F$2+$A87,Measures!$B$4:$D$92,3,FALSE),"")</f>
        <v/>
      </c>
      <c r="G87" s="105" t="str">
        <f>IFERROR(VLOOKUP(G$2+$A87,Measures!$B$4:$D$92,3,FALSE),"")</f>
        <v/>
      </c>
      <c r="H87" s="105" t="str">
        <f>IFERROR(VLOOKUP(H$2+$A87,Measures!$B$4:$D$92,3,FALSE),"")</f>
        <v/>
      </c>
      <c r="I87" s="105" t="str">
        <f>IFERROR(VLOOKUP(I$2+$A87,Measures!$B$4:$D$92,3,FALSE),"")</f>
        <v/>
      </c>
      <c r="J87" s="105" t="str">
        <f>IFERROR(VLOOKUP(J$2+$A87,Measures!$B$4:$D$92,3,FALSE),"")</f>
        <v/>
      </c>
      <c r="K87" s="105" t="str">
        <f>IFERROR(VLOOKUP(K$2+$A87,Measures!$B$4:$D$92,3,FALSE),"")</f>
        <v/>
      </c>
    </row>
    <row r="88" spans="1:11" x14ac:dyDescent="0.15">
      <c r="A88" s="60">
        <v>86</v>
      </c>
      <c r="B88" s="105" t="str">
        <f>IFERROR(VLOOKUP(B$2+$A88,Measures!$B$4:$D$92,3,FALSE),"")</f>
        <v/>
      </c>
      <c r="C88" s="105" t="str">
        <f>IFERROR(VLOOKUP(C$2+$A88,Measures!$B$4:$D$92,3,FALSE),"")</f>
        <v/>
      </c>
      <c r="D88" s="105" t="str">
        <f>IFERROR(VLOOKUP(D$2+$A88,Measures!$B$4:$D$92,3,FALSE),"")</f>
        <v/>
      </c>
      <c r="E88" s="105" t="str">
        <f>IFERROR(VLOOKUP(E$2+$A88,Measures!$B$4:$D$92,3,FALSE),"")</f>
        <v/>
      </c>
      <c r="F88" s="105" t="str">
        <f>IFERROR(VLOOKUP(F$2+$A88,Measures!$B$4:$D$92,3,FALSE),"")</f>
        <v/>
      </c>
      <c r="G88" s="105" t="str">
        <f>IFERROR(VLOOKUP(G$2+$A88,Measures!$B$4:$D$92,3,FALSE),"")</f>
        <v/>
      </c>
      <c r="H88" s="105" t="str">
        <f>IFERROR(VLOOKUP(H$2+$A88,Measures!$B$4:$D$92,3,FALSE),"")</f>
        <v/>
      </c>
      <c r="I88" s="105" t="str">
        <f>IFERROR(VLOOKUP(I$2+$A88,Measures!$B$4:$D$92,3,FALSE),"")</f>
        <v/>
      </c>
      <c r="J88" s="105" t="str">
        <f>IFERROR(VLOOKUP(J$2+$A88,Measures!$B$4:$D$92,3,FALSE),"")</f>
        <v/>
      </c>
      <c r="K88" s="105" t="str">
        <f>IFERROR(VLOOKUP(K$2+$A88,Measures!$B$4:$D$92,3,FALSE),"")</f>
        <v/>
      </c>
    </row>
    <row r="89" spans="1:11" x14ac:dyDescent="0.15">
      <c r="A89" s="60">
        <v>87</v>
      </c>
      <c r="B89" s="105" t="str">
        <f>IFERROR(VLOOKUP(B$2+$A89,Measures!$B$4:$D$92,3,FALSE),"")</f>
        <v/>
      </c>
      <c r="C89" s="105" t="str">
        <f>IFERROR(VLOOKUP(C$2+$A89,Measures!$B$4:$D$92,3,FALSE),"")</f>
        <v/>
      </c>
      <c r="D89" s="105" t="str">
        <f>IFERROR(VLOOKUP(D$2+$A89,Measures!$B$4:$D$92,3,FALSE),"")</f>
        <v/>
      </c>
      <c r="E89" s="105" t="str">
        <f>IFERROR(VLOOKUP(E$2+$A89,Measures!$B$4:$D$92,3,FALSE),"")</f>
        <v/>
      </c>
      <c r="F89" s="105" t="str">
        <f>IFERROR(VLOOKUP(F$2+$A89,Measures!$B$4:$D$92,3,FALSE),"")</f>
        <v/>
      </c>
      <c r="G89" s="105" t="str">
        <f>IFERROR(VLOOKUP(G$2+$A89,Measures!$B$4:$D$92,3,FALSE),"")</f>
        <v/>
      </c>
      <c r="H89" s="105" t="str">
        <f>IFERROR(VLOOKUP(H$2+$A89,Measures!$B$4:$D$92,3,FALSE),"")</f>
        <v/>
      </c>
      <c r="I89" s="105" t="str">
        <f>IFERROR(VLOOKUP(I$2+$A89,Measures!$B$4:$D$92,3,FALSE),"")</f>
        <v/>
      </c>
      <c r="J89" s="105" t="str">
        <f>IFERROR(VLOOKUP(J$2+$A89,Measures!$B$4:$D$92,3,FALSE),"")</f>
        <v/>
      </c>
      <c r="K89" s="105" t="str">
        <f>IFERROR(VLOOKUP(K$2+$A89,Measures!$B$4:$D$92,3,FALSE),"")</f>
        <v/>
      </c>
    </row>
    <row r="90" spans="1:11" x14ac:dyDescent="0.15">
      <c r="A90" s="60">
        <v>88</v>
      </c>
      <c r="B90" s="105" t="str">
        <f>IFERROR(VLOOKUP(B$2+$A90,Measures!$B$4:$D$92,3,FALSE),"")</f>
        <v/>
      </c>
      <c r="C90" s="105" t="str">
        <f>IFERROR(VLOOKUP(C$2+$A90,Measures!$B$4:$D$92,3,FALSE),"")</f>
        <v/>
      </c>
      <c r="D90" s="105" t="str">
        <f>IFERROR(VLOOKUP(D$2+$A90,Measures!$B$4:$D$92,3,FALSE),"")</f>
        <v/>
      </c>
      <c r="E90" s="105" t="str">
        <f>IFERROR(VLOOKUP(E$2+$A90,Measures!$B$4:$D$92,3,FALSE),"")</f>
        <v/>
      </c>
      <c r="F90" s="105" t="str">
        <f>IFERROR(VLOOKUP(F$2+$A90,Measures!$B$4:$D$92,3,FALSE),"")</f>
        <v/>
      </c>
      <c r="G90" s="105" t="str">
        <f>IFERROR(VLOOKUP(G$2+$A90,Measures!$B$4:$D$92,3,FALSE),"")</f>
        <v/>
      </c>
      <c r="H90" s="105" t="str">
        <f>IFERROR(VLOOKUP(H$2+$A90,Measures!$B$4:$D$92,3,FALSE),"")</f>
        <v/>
      </c>
      <c r="I90" s="105" t="str">
        <f>IFERROR(VLOOKUP(I$2+$A90,Measures!$B$4:$D$92,3,FALSE),"")</f>
        <v/>
      </c>
      <c r="J90" s="105" t="str">
        <f>IFERROR(VLOOKUP(J$2+$A90,Measures!$B$4:$D$92,3,FALSE),"")</f>
        <v/>
      </c>
      <c r="K90" s="105" t="str">
        <f>IFERROR(VLOOKUP(K$2+$A90,Measures!$B$4:$D$92,3,FALSE),"")</f>
        <v/>
      </c>
    </row>
    <row r="91" spans="1:11" x14ac:dyDescent="0.15">
      <c r="A91" s="60">
        <v>89</v>
      </c>
      <c r="B91" s="105" t="str">
        <f>IFERROR(VLOOKUP(B$2+$A91,Measures!$B$4:$D$92,3,FALSE),"")</f>
        <v/>
      </c>
      <c r="C91" s="105" t="str">
        <f>IFERROR(VLOOKUP(C$2+$A91,Measures!$B$4:$D$92,3,FALSE),"")</f>
        <v/>
      </c>
      <c r="D91" s="105" t="str">
        <f>IFERROR(VLOOKUP(D$2+$A91,Measures!$B$4:$D$92,3,FALSE),"")</f>
        <v/>
      </c>
      <c r="E91" s="105" t="str">
        <f>IFERROR(VLOOKUP(E$2+$A91,Measures!$B$4:$D$92,3,FALSE),"")</f>
        <v/>
      </c>
      <c r="F91" s="105" t="str">
        <f>IFERROR(VLOOKUP(F$2+$A91,Measures!$B$4:$D$92,3,FALSE),"")</f>
        <v/>
      </c>
      <c r="G91" s="105" t="str">
        <f>IFERROR(VLOOKUP(G$2+$A91,Measures!$B$4:$D$92,3,FALSE),"")</f>
        <v/>
      </c>
      <c r="H91" s="105" t="str">
        <f>IFERROR(VLOOKUP(H$2+$A91,Measures!$B$4:$D$92,3,FALSE),"")</f>
        <v/>
      </c>
      <c r="I91" s="105" t="str">
        <f>IFERROR(VLOOKUP(I$2+$A91,Measures!$B$4:$D$92,3,FALSE),"")</f>
        <v/>
      </c>
      <c r="J91" s="105" t="str">
        <f>IFERROR(VLOOKUP(J$2+$A91,Measures!$B$4:$D$92,3,FALSE),"")</f>
        <v/>
      </c>
      <c r="K91" s="105" t="str">
        <f>IFERROR(VLOOKUP(K$2+$A91,Measures!$B$4:$D$92,3,FALSE),"")</f>
        <v/>
      </c>
    </row>
    <row r="92" spans="1:11" x14ac:dyDescent="0.15">
      <c r="A92" s="60">
        <v>90</v>
      </c>
      <c r="B92" s="105" t="str">
        <f>IFERROR(VLOOKUP(B$2+$A92,Measures!$B$4:$D$92,3,FALSE),"")</f>
        <v/>
      </c>
      <c r="C92" s="105" t="str">
        <f>IFERROR(VLOOKUP(C$2+$A92,Measures!$B$4:$D$92,3,FALSE),"")</f>
        <v/>
      </c>
      <c r="D92" s="105" t="str">
        <f>IFERROR(VLOOKUP(D$2+$A92,Measures!$B$4:$D$92,3,FALSE),"")</f>
        <v/>
      </c>
      <c r="E92" s="105" t="str">
        <f>IFERROR(VLOOKUP(E$2+$A92,Measures!$B$4:$D$92,3,FALSE),"")</f>
        <v/>
      </c>
      <c r="F92" s="105" t="str">
        <f>IFERROR(VLOOKUP(F$2+$A92,Measures!$B$4:$D$92,3,FALSE),"")</f>
        <v/>
      </c>
      <c r="G92" s="105" t="str">
        <f>IFERROR(VLOOKUP(G$2+$A92,Measures!$B$4:$D$92,3,FALSE),"")</f>
        <v/>
      </c>
      <c r="H92" s="105" t="str">
        <f>IFERROR(VLOOKUP(H$2+$A92,Measures!$B$4:$D$92,3,FALSE),"")</f>
        <v/>
      </c>
      <c r="I92" s="105" t="str">
        <f>IFERROR(VLOOKUP(I$2+$A92,Measures!$B$4:$D$92,3,FALSE),"")</f>
        <v/>
      </c>
      <c r="J92" s="105" t="str">
        <f>IFERROR(VLOOKUP(J$2+$A92,Measures!$B$4:$D$92,3,FALSE),"")</f>
        <v/>
      </c>
      <c r="K92" s="105" t="str">
        <f>IFERROR(VLOOKUP(K$2+$A92,Measures!$B$4:$D$92,3,FALSE),"")</f>
        <v/>
      </c>
    </row>
    <row r="93" spans="1:11" x14ac:dyDescent="0.15">
      <c r="A93" s="60">
        <v>91</v>
      </c>
      <c r="B93" s="105" t="str">
        <f>IFERROR(VLOOKUP(B$2+$A93,Measures!$B$4:$D$92,3,FALSE),"")</f>
        <v/>
      </c>
      <c r="C93" s="105" t="str">
        <f>IFERROR(VLOOKUP(C$2+$A93,Measures!$B$4:$D$92,3,FALSE),"")</f>
        <v/>
      </c>
      <c r="D93" s="105" t="str">
        <f>IFERROR(VLOOKUP(D$2+$A93,Measures!$B$4:$D$92,3,FALSE),"")</f>
        <v/>
      </c>
      <c r="E93" s="105" t="str">
        <f>IFERROR(VLOOKUP(E$2+$A93,Measures!$B$4:$D$92,3,FALSE),"")</f>
        <v/>
      </c>
      <c r="F93" s="105" t="str">
        <f>IFERROR(VLOOKUP(F$2+$A93,Measures!$B$4:$D$92,3,FALSE),"")</f>
        <v/>
      </c>
      <c r="G93" s="105" t="str">
        <f>IFERROR(VLOOKUP(G$2+$A93,Measures!$B$4:$D$92,3,FALSE),"")</f>
        <v/>
      </c>
      <c r="H93" s="105" t="str">
        <f>IFERROR(VLOOKUP(H$2+$A93,Measures!$B$4:$D$92,3,FALSE),"")</f>
        <v/>
      </c>
      <c r="I93" s="105" t="str">
        <f>IFERROR(VLOOKUP(I$2+$A93,Measures!$B$4:$D$92,3,FALSE),"")</f>
        <v/>
      </c>
      <c r="J93" s="105" t="str">
        <f>IFERROR(VLOOKUP(J$2+$A93,Measures!$B$4:$D$92,3,FALSE),"")</f>
        <v/>
      </c>
      <c r="K93" s="105" t="str">
        <f>IFERROR(VLOOKUP(K$2+$A93,Measures!$B$4:$D$92,3,FALSE),"")</f>
        <v/>
      </c>
    </row>
    <row r="94" spans="1:11" x14ac:dyDescent="0.15">
      <c r="A94" s="60">
        <v>92</v>
      </c>
      <c r="B94" s="105" t="str">
        <f>IFERROR(VLOOKUP(B$2+$A94,Measures!$B$4:$D$92,3,FALSE),"")</f>
        <v/>
      </c>
      <c r="C94" s="105" t="str">
        <f>IFERROR(VLOOKUP(C$2+$A94,Measures!$B$4:$D$92,3,FALSE),"")</f>
        <v/>
      </c>
      <c r="D94" s="105" t="str">
        <f>IFERROR(VLOOKUP(D$2+$A94,Measures!$B$4:$D$92,3,FALSE),"")</f>
        <v/>
      </c>
      <c r="E94" s="105" t="str">
        <f>IFERROR(VLOOKUP(E$2+$A94,Measures!$B$4:$D$92,3,FALSE),"")</f>
        <v/>
      </c>
      <c r="F94" s="105" t="str">
        <f>IFERROR(VLOOKUP(F$2+$A94,Measures!$B$4:$D$92,3,FALSE),"")</f>
        <v/>
      </c>
      <c r="G94" s="105" t="str">
        <f>IFERROR(VLOOKUP(G$2+$A94,Measures!$B$4:$D$92,3,FALSE),"")</f>
        <v/>
      </c>
      <c r="H94" s="105" t="str">
        <f>IFERROR(VLOOKUP(H$2+$A94,Measures!$B$4:$D$92,3,FALSE),"")</f>
        <v/>
      </c>
      <c r="I94" s="105" t="str">
        <f>IFERROR(VLOOKUP(I$2+$A94,Measures!$B$4:$D$92,3,FALSE),"")</f>
        <v/>
      </c>
      <c r="J94" s="105" t="str">
        <f>IFERROR(VLOOKUP(J$2+$A94,Measures!$B$4:$D$92,3,FALSE),"")</f>
        <v/>
      </c>
      <c r="K94" s="105" t="str">
        <f>IFERROR(VLOOKUP(K$2+$A94,Measures!$B$4:$D$92,3,FALSE),"")</f>
        <v/>
      </c>
    </row>
    <row r="95" spans="1:11" x14ac:dyDescent="0.15">
      <c r="A95" s="60">
        <v>93</v>
      </c>
      <c r="B95" s="105" t="str">
        <f>IFERROR(VLOOKUP(B$2+$A95,Measures!$B$4:$D$92,3,FALSE),"")</f>
        <v/>
      </c>
      <c r="C95" s="105" t="str">
        <f>IFERROR(VLOOKUP(C$2+$A95,Measures!$B$4:$D$92,3,FALSE),"")</f>
        <v/>
      </c>
      <c r="D95" s="105" t="str">
        <f>IFERROR(VLOOKUP(D$2+$A95,Measures!$B$4:$D$92,3,FALSE),"")</f>
        <v/>
      </c>
      <c r="E95" s="105" t="str">
        <f>IFERROR(VLOOKUP(E$2+$A95,Measures!$B$4:$D$92,3,FALSE),"")</f>
        <v/>
      </c>
      <c r="F95" s="105" t="str">
        <f>IFERROR(VLOOKUP(F$2+$A95,Measures!$B$4:$D$92,3,FALSE),"")</f>
        <v/>
      </c>
      <c r="G95" s="105" t="str">
        <f>IFERROR(VLOOKUP(G$2+$A95,Measures!$B$4:$D$92,3,FALSE),"")</f>
        <v/>
      </c>
      <c r="H95" s="105" t="str">
        <f>IFERROR(VLOOKUP(H$2+$A95,Measures!$B$4:$D$92,3,FALSE),"")</f>
        <v/>
      </c>
      <c r="I95" s="105" t="str">
        <f>IFERROR(VLOOKUP(I$2+$A95,Measures!$B$4:$D$92,3,FALSE),"")</f>
        <v/>
      </c>
      <c r="J95" s="105" t="str">
        <f>IFERROR(VLOOKUP(J$2+$A95,Measures!$B$4:$D$92,3,FALSE),"")</f>
        <v/>
      </c>
      <c r="K95" s="105" t="str">
        <f>IFERROR(VLOOKUP(K$2+$A95,Measures!$B$4:$D$92,3,FALSE),"")</f>
        <v/>
      </c>
    </row>
    <row r="96" spans="1:11" x14ac:dyDescent="0.15">
      <c r="A96" s="60">
        <v>94</v>
      </c>
      <c r="B96" s="105" t="str">
        <f>IFERROR(VLOOKUP(B$2+$A96,Measures!$B$4:$D$92,3,FALSE),"")</f>
        <v/>
      </c>
      <c r="C96" s="105" t="str">
        <f>IFERROR(VLOOKUP(C$2+$A96,Measures!$B$4:$D$92,3,FALSE),"")</f>
        <v/>
      </c>
      <c r="D96" s="105" t="str">
        <f>IFERROR(VLOOKUP(D$2+$A96,Measures!$B$4:$D$92,3,FALSE),"")</f>
        <v/>
      </c>
      <c r="E96" s="105" t="str">
        <f>IFERROR(VLOOKUP(E$2+$A96,Measures!$B$4:$D$92,3,FALSE),"")</f>
        <v/>
      </c>
      <c r="F96" s="105" t="str">
        <f>IFERROR(VLOOKUP(F$2+$A96,Measures!$B$4:$D$92,3,FALSE),"")</f>
        <v/>
      </c>
      <c r="G96" s="105" t="str">
        <f>IFERROR(VLOOKUP(G$2+$A96,Measures!$B$4:$D$92,3,FALSE),"")</f>
        <v/>
      </c>
      <c r="H96" s="105" t="str">
        <f>IFERROR(VLOOKUP(H$2+$A96,Measures!$B$4:$D$92,3,FALSE),"")</f>
        <v/>
      </c>
      <c r="I96" s="105" t="str">
        <f>IFERROR(VLOOKUP(I$2+$A96,Measures!$B$4:$D$92,3,FALSE),"")</f>
        <v/>
      </c>
      <c r="J96" s="105" t="str">
        <f>IFERROR(VLOOKUP(J$2+$A96,Measures!$B$4:$D$92,3,FALSE),"")</f>
        <v/>
      </c>
      <c r="K96" s="105" t="str">
        <f>IFERROR(VLOOKUP(K$2+$A96,Measures!$B$4:$D$92,3,FALSE),"")</f>
        <v/>
      </c>
    </row>
    <row r="97" spans="1:11" x14ac:dyDescent="0.15">
      <c r="A97" s="60">
        <v>95</v>
      </c>
      <c r="B97" s="105" t="str">
        <f>IFERROR(VLOOKUP(B$2+$A97,Measures!$B$4:$D$92,3,FALSE),"")</f>
        <v/>
      </c>
      <c r="C97" s="105" t="str">
        <f>IFERROR(VLOOKUP(C$2+$A97,Measures!$B$4:$D$92,3,FALSE),"")</f>
        <v/>
      </c>
      <c r="D97" s="105" t="str">
        <f>IFERROR(VLOOKUP(D$2+$A97,Measures!$B$4:$D$92,3,FALSE),"")</f>
        <v/>
      </c>
      <c r="E97" s="105" t="str">
        <f>IFERROR(VLOOKUP(E$2+$A97,Measures!$B$4:$D$92,3,FALSE),"")</f>
        <v/>
      </c>
      <c r="F97" s="105" t="str">
        <f>IFERROR(VLOOKUP(F$2+$A97,Measures!$B$4:$D$92,3,FALSE),"")</f>
        <v/>
      </c>
      <c r="G97" s="105" t="str">
        <f>IFERROR(VLOOKUP(G$2+$A97,Measures!$B$4:$D$92,3,FALSE),"")</f>
        <v/>
      </c>
      <c r="H97" s="105" t="str">
        <f>IFERROR(VLOOKUP(H$2+$A97,Measures!$B$4:$D$92,3,FALSE),"")</f>
        <v/>
      </c>
      <c r="I97" s="105" t="str">
        <f>IFERROR(VLOOKUP(I$2+$A97,Measures!$B$4:$D$92,3,FALSE),"")</f>
        <v/>
      </c>
      <c r="J97" s="105" t="str">
        <f>IFERROR(VLOOKUP(J$2+$A97,Measures!$B$4:$D$92,3,FALSE),"")</f>
        <v/>
      </c>
      <c r="K97" s="105" t="str">
        <f>IFERROR(VLOOKUP(K$2+$A97,Measures!$B$4:$D$92,3,FALSE),"")</f>
        <v/>
      </c>
    </row>
    <row r="98" spans="1:11" x14ac:dyDescent="0.15">
      <c r="A98" s="60">
        <v>96</v>
      </c>
      <c r="B98" s="105" t="str">
        <f>IFERROR(VLOOKUP(B$2+$A98,Measures!$B$4:$D$92,3,FALSE),"")</f>
        <v/>
      </c>
      <c r="C98" s="105" t="str">
        <f>IFERROR(VLOOKUP(C$2+$A98,Measures!$B$4:$D$92,3,FALSE),"")</f>
        <v/>
      </c>
      <c r="D98" s="105" t="str">
        <f>IFERROR(VLOOKUP(D$2+$A98,Measures!$B$4:$D$92,3,FALSE),"")</f>
        <v/>
      </c>
      <c r="E98" s="105" t="str">
        <f>IFERROR(VLOOKUP(E$2+$A98,Measures!$B$4:$D$92,3,FALSE),"")</f>
        <v/>
      </c>
      <c r="F98" s="105" t="str">
        <f>IFERROR(VLOOKUP(F$2+$A98,Measures!$B$4:$D$92,3,FALSE),"")</f>
        <v/>
      </c>
      <c r="G98" s="105" t="str">
        <f>IFERROR(VLOOKUP(G$2+$A98,Measures!$B$4:$D$92,3,FALSE),"")</f>
        <v/>
      </c>
      <c r="H98" s="105" t="str">
        <f>IFERROR(VLOOKUP(H$2+$A98,Measures!$B$4:$D$92,3,FALSE),"")</f>
        <v/>
      </c>
      <c r="I98" s="105" t="str">
        <f>IFERROR(VLOOKUP(I$2+$A98,Measures!$B$4:$D$92,3,FALSE),"")</f>
        <v/>
      </c>
      <c r="J98" s="105" t="str">
        <f>IFERROR(VLOOKUP(J$2+$A98,Measures!$B$4:$D$92,3,FALSE),"")</f>
        <v/>
      </c>
      <c r="K98" s="105" t="str">
        <f>IFERROR(VLOOKUP(K$2+$A98,Measures!$B$4:$D$92,3,FALSE),"")</f>
        <v/>
      </c>
    </row>
    <row r="99" spans="1:11" x14ac:dyDescent="0.15">
      <c r="A99" s="60">
        <v>97</v>
      </c>
      <c r="B99" s="105" t="str">
        <f>IFERROR(VLOOKUP(B$2+$A99,Measures!$B$4:$D$92,3,FALSE),"")</f>
        <v/>
      </c>
      <c r="C99" s="105" t="str">
        <f>IFERROR(VLOOKUP(C$2+$A99,Measures!$B$4:$D$92,3,FALSE),"")</f>
        <v/>
      </c>
      <c r="D99" s="105" t="str">
        <f>IFERROR(VLOOKUP(D$2+$A99,Measures!$B$4:$D$92,3,FALSE),"")</f>
        <v/>
      </c>
      <c r="E99" s="105" t="str">
        <f>IFERROR(VLOOKUP(E$2+$A99,Measures!$B$4:$D$92,3,FALSE),"")</f>
        <v/>
      </c>
      <c r="F99" s="105" t="str">
        <f>IFERROR(VLOOKUP(F$2+$A99,Measures!$B$4:$D$92,3,FALSE),"")</f>
        <v/>
      </c>
      <c r="G99" s="105" t="str">
        <f>IFERROR(VLOOKUP(G$2+$A99,Measures!$B$4:$D$92,3,FALSE),"")</f>
        <v/>
      </c>
      <c r="H99" s="105" t="str">
        <f>IFERROR(VLOOKUP(H$2+$A99,Measures!$B$4:$D$92,3,FALSE),"")</f>
        <v/>
      </c>
      <c r="I99" s="105" t="str">
        <f>IFERROR(VLOOKUP(I$2+$A99,Measures!$B$4:$D$92,3,FALSE),"")</f>
        <v/>
      </c>
      <c r="J99" s="105" t="str">
        <f>IFERROR(VLOOKUP(J$2+$A99,Measures!$B$4:$D$92,3,FALSE),"")</f>
        <v/>
      </c>
      <c r="K99" s="105" t="str">
        <f>IFERROR(VLOOKUP(K$2+$A99,Measures!$B$4:$D$92,3,FALSE),"")</f>
        <v/>
      </c>
    </row>
    <row r="100" spans="1:11" x14ac:dyDescent="0.15">
      <c r="A100" s="60">
        <v>98</v>
      </c>
      <c r="B100" s="105" t="str">
        <f>IFERROR(VLOOKUP(B$2+$A100,Measures!$B$4:$D$92,3,FALSE),"")</f>
        <v/>
      </c>
      <c r="C100" s="105" t="str">
        <f>IFERROR(VLOOKUP(C$2+$A100,Measures!$B$4:$D$92,3,FALSE),"")</f>
        <v/>
      </c>
      <c r="D100" s="105" t="str">
        <f>IFERROR(VLOOKUP(D$2+$A100,Measures!$B$4:$D$92,3,FALSE),"")</f>
        <v/>
      </c>
      <c r="E100" s="105" t="str">
        <f>IFERROR(VLOOKUP(E$2+$A100,Measures!$B$4:$D$92,3,FALSE),"")</f>
        <v/>
      </c>
      <c r="F100" s="105" t="str">
        <f>IFERROR(VLOOKUP(F$2+$A100,Measures!$B$4:$D$92,3,FALSE),"")</f>
        <v/>
      </c>
      <c r="G100" s="105" t="str">
        <f>IFERROR(VLOOKUP(G$2+$A100,Measures!$B$4:$D$92,3,FALSE),"")</f>
        <v/>
      </c>
      <c r="H100" s="105" t="str">
        <f>IFERROR(VLOOKUP(H$2+$A100,Measures!$B$4:$D$92,3,FALSE),"")</f>
        <v/>
      </c>
      <c r="I100" s="105" t="str">
        <f>IFERROR(VLOOKUP(I$2+$A100,Measures!$B$4:$D$92,3,FALSE),"")</f>
        <v/>
      </c>
      <c r="J100" s="105" t="str">
        <f>IFERROR(VLOOKUP(J$2+$A100,Measures!$B$4:$D$92,3,FALSE),"")</f>
        <v/>
      </c>
      <c r="K100" s="105" t="str">
        <f>IFERROR(VLOOKUP(K$2+$A100,Measures!$B$4:$D$92,3,FALSE),"")</f>
        <v/>
      </c>
    </row>
    <row r="101" spans="1:11" x14ac:dyDescent="0.15">
      <c r="A101" s="60">
        <v>99</v>
      </c>
      <c r="B101" s="105" t="str">
        <f>IFERROR(VLOOKUP(B$2+$A101,Measures!$B$4:$D$92,3,FALSE),"")</f>
        <v/>
      </c>
      <c r="C101" s="105" t="str">
        <f>IFERROR(VLOOKUP(C$2+$A101,Measures!$B$4:$D$92,3,FALSE),"")</f>
        <v/>
      </c>
      <c r="D101" s="105" t="str">
        <f>IFERROR(VLOOKUP(D$2+$A101,Measures!$B$4:$D$92,3,FALSE),"")</f>
        <v/>
      </c>
      <c r="E101" s="105" t="str">
        <f>IFERROR(VLOOKUP(E$2+$A101,Measures!$B$4:$D$92,3,FALSE),"")</f>
        <v/>
      </c>
      <c r="F101" s="105" t="str">
        <f>IFERROR(VLOOKUP(F$2+$A101,Measures!$B$4:$D$92,3,FALSE),"")</f>
        <v/>
      </c>
      <c r="G101" s="105" t="str">
        <f>IFERROR(VLOOKUP(G$2+$A101,Measures!$B$4:$D$92,3,FALSE),"")</f>
        <v/>
      </c>
      <c r="H101" s="105" t="str">
        <f>IFERROR(VLOOKUP(H$2+$A101,Measures!$B$4:$D$92,3,FALSE),"")</f>
        <v/>
      </c>
      <c r="I101" s="105" t="str">
        <f>IFERROR(VLOOKUP(I$2+$A101,Measures!$B$4:$D$92,3,FALSE),"")</f>
        <v/>
      </c>
      <c r="J101" s="105" t="str">
        <f>IFERROR(VLOOKUP(J$2+$A101,Measures!$B$4:$D$92,3,FALSE),"")</f>
        <v/>
      </c>
      <c r="K101" s="105" t="str">
        <f>IFERROR(VLOOKUP(K$2+$A101,Measures!$B$4:$D$92,3,FALSE),"")</f>
        <v/>
      </c>
    </row>
    <row r="102" spans="1:11" x14ac:dyDescent="0.15">
      <c r="A102" s="60">
        <v>100</v>
      </c>
      <c r="B102" s="105" t="str">
        <f>IFERROR(VLOOKUP(B$2+$A102,Measures!$B$4:$D$92,3,FALSE),"")</f>
        <v/>
      </c>
      <c r="C102" s="105" t="str">
        <f>IFERROR(VLOOKUP(C$2+$A102,Measures!$B$4:$D$92,3,FALSE),"")</f>
        <v/>
      </c>
      <c r="D102" s="105" t="str">
        <f>IFERROR(VLOOKUP(D$2+$A102,Measures!$B$4:$D$92,3,FALSE),"")</f>
        <v/>
      </c>
      <c r="E102" s="105" t="str">
        <f>IFERROR(VLOOKUP(E$2+$A102,Measures!$B$4:$D$92,3,FALSE),"")</f>
        <v/>
      </c>
      <c r="F102" s="105" t="str">
        <f>IFERROR(VLOOKUP(F$2+$A102,Measures!$B$4:$D$92,3,FALSE),"")</f>
        <v/>
      </c>
      <c r="G102" s="105" t="str">
        <f>IFERROR(VLOOKUP(G$2+$A102,Measures!$B$4:$D$92,3,FALSE),"")</f>
        <v/>
      </c>
      <c r="H102" s="105" t="str">
        <f>IFERROR(VLOOKUP(H$2+$A102,Measures!$B$4:$D$92,3,FALSE),"")</f>
        <v/>
      </c>
      <c r="I102" s="105" t="str">
        <f>IFERROR(VLOOKUP(I$2+$A102,Measures!$B$4:$D$92,3,FALSE),"")</f>
        <v/>
      </c>
      <c r="J102" s="105" t="str">
        <f>IFERROR(VLOOKUP(J$2+$A102,Measures!$B$4:$D$92,3,FALSE),"")</f>
        <v/>
      </c>
      <c r="K102" s="105" t="str">
        <f>IFERROR(VLOOKUP(K$2+$A102,Measures!$B$4:$D$92,3,FALSE),"")</f>
        <v/>
      </c>
    </row>
  </sheetData>
  <phoneticPr fontId="2"/>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K102"/>
  <sheetViews>
    <sheetView workbookViewId="0">
      <pane xSplit="1" ySplit="2" topLeftCell="D3" activePane="bottomRight" state="frozen"/>
      <selection pane="topRight" activeCell="B1" sqref="B1"/>
      <selection pane="bottomLeft" activeCell="A3" sqref="A3"/>
      <selection pane="bottomRight" activeCell="G4" sqref="G4"/>
    </sheetView>
  </sheetViews>
  <sheetFormatPr defaultRowHeight="11.25" x14ac:dyDescent="0.15"/>
  <cols>
    <col min="1" max="1" width="9" style="102"/>
    <col min="2" max="12" width="12.75" style="102" customWidth="1"/>
    <col min="13" max="16384" width="9" style="102"/>
  </cols>
  <sheetData>
    <row r="1" spans="1:11" x14ac:dyDescent="0.15">
      <c r="A1" s="102" t="s">
        <v>3470</v>
      </c>
    </row>
    <row r="2" spans="1:11" x14ac:dyDescent="0.15">
      <c r="A2" s="103"/>
      <c r="B2" s="103">
        <v>0</v>
      </c>
      <c r="C2" s="103">
        <v>100</v>
      </c>
      <c r="D2" s="103">
        <v>200</v>
      </c>
      <c r="E2" s="103">
        <v>300</v>
      </c>
      <c r="F2" s="103">
        <v>400</v>
      </c>
      <c r="G2" s="103">
        <v>500</v>
      </c>
      <c r="H2" s="103">
        <v>600</v>
      </c>
      <c r="I2" s="103">
        <v>700</v>
      </c>
      <c r="J2" s="103">
        <v>800</v>
      </c>
      <c r="K2" s="103">
        <v>900</v>
      </c>
    </row>
    <row r="3" spans="1:11" x14ac:dyDescent="0.15">
      <c r="A3" s="103">
        <v>1</v>
      </c>
      <c r="B3" s="104" t="str">
        <f>IFERROR(VLOOKUP("i"&amp;RIGHT(("00"&amp;(B$2+$A3)),3),Input!$B$3:$C$217,2,FALSE),"")</f>
        <v>家族人数</v>
      </c>
      <c r="C3" s="104" t="str">
        <f>IFERROR(VLOOKUP("i"&amp;RIGHT(("00"&amp;(C$2+$A3)),3),Input!$B$3:$C$217,2,FALSE),"")</f>
        <v>給湯器の種類</v>
      </c>
      <c r="D3" s="104" t="str">
        <f>IFERROR(VLOOKUP("i"&amp;RIGHT(("00"&amp;(D$2+$A3)),3),Input!$B$3:$C$217,2,FALSE),"")</f>
        <v>暖房する範囲</v>
      </c>
      <c r="E3" s="104" t="str">
        <f>IFERROR(VLOOKUP("i"&amp;RIGHT(("00"&amp;(E$2+$A3)),3),Input!$B$3:$C$217,2,FALSE),"")</f>
        <v/>
      </c>
      <c r="F3" s="104" t="str">
        <f>IFERROR(VLOOKUP("i"&amp;RIGHT(("00"&amp;(F$2+$A3)),3),Input!$B$3:$C$217,2,FALSE),"")</f>
        <v>衣類乾燥機の利用頻度</v>
      </c>
      <c r="G3" s="104" t="str">
        <f>IFERROR(VLOOKUP("i"&amp;RIGHT(("00"&amp;(G$2+$A3)),3),Input!$B$3:$C$217,2,FALSE),"")</f>
        <v>リビングの照明</v>
      </c>
      <c r="H3" s="104" t="str">
        <f>IFERROR(VLOOKUP("i"&amp;RIGHT(("00"&amp;(H$2+$A3)),3),Input!$B$3:$C$217,2,FALSE),"")</f>
        <v>テレビの時間</v>
      </c>
      <c r="I3" s="104" t="str">
        <f>IFERROR(VLOOKUP("i"&amp;RIGHT(("00"&amp;(I$2+$A3)),3),Input!$B$3:$C$217,2,FALSE),"")</f>
        <v>冷蔵庫の台数</v>
      </c>
      <c r="J3" s="104" t="str">
        <f>IFERROR(VLOOKUP("i"&amp;RIGHT(("00"&amp;(J$2+$A3)),3),Input!$B$3:$C$217,2,FALSE),"")</f>
        <v>コンロの熱源</v>
      </c>
      <c r="K3" s="104" t="str">
        <f>IFERROR(VLOOKUP("i"&amp;RIGHT(("00"&amp;(K$2+$A3)),3),Input!$B$3:$C$217,2,FALSE),"")</f>
        <v>車の保有台数</v>
      </c>
    </row>
    <row r="4" spans="1:11" x14ac:dyDescent="0.15">
      <c r="A4" s="103">
        <v>2</v>
      </c>
      <c r="B4" s="104" t="str">
        <f>IFERROR(VLOOKUP("i"&amp;RIGHT(("00"&amp;(B$2+$A4)),3),Input!$B$3:$C$217,2,FALSE),"")</f>
        <v>集合戸建て</v>
      </c>
      <c r="C4" s="104" t="str">
        <f>IFERROR(VLOOKUP("i"&amp;RIGHT(("00"&amp;(C$2+$A4)),3),Input!$B$3:$C$217,2,FALSE),"")</f>
        <v>太陽熱温水器</v>
      </c>
      <c r="D4" s="104" t="str">
        <f>IFERROR(VLOOKUP("i"&amp;RIGHT(("00"&amp;(D$2+$A4)),3),Input!$B$3:$C$217,2,FALSE),"")</f>
        <v>主に使う暖房器具</v>
      </c>
      <c r="E4" s="104" t="str">
        <f>IFERROR(VLOOKUP("i"&amp;RIGHT(("00"&amp;(E$2+$A4)),3),Input!$B$3:$C$217,2,FALSE),"")</f>
        <v/>
      </c>
      <c r="F4" s="104" t="str">
        <f>IFERROR(VLOOKUP("i"&amp;RIGHT(("00"&amp;(F$2+$A4)),3),Input!$B$3:$C$217,2,FALSE),"")</f>
        <v>乾燥機の種類</v>
      </c>
      <c r="G4" s="104" t="str">
        <f>IFERROR(VLOOKUP("i"&amp;RIGHT(("00"&amp;(G$2+$A4)),3),Input!$B$3:$C$217,2,FALSE),"")</f>
        <v>不在部屋の照明</v>
      </c>
      <c r="H4" s="104" t="str">
        <f>IFERROR(VLOOKUP("i"&amp;RIGHT(("00"&amp;(H$2+$A4)),3),Input!$B$3:$C$217,2,FALSE),"")</f>
        <v/>
      </c>
      <c r="I4" s="104" t="str">
        <f>IFERROR(VLOOKUP("i"&amp;RIGHT(("00"&amp;(I$2+$A4)),3),Input!$B$3:$C$217,2,FALSE),"")</f>
        <v/>
      </c>
      <c r="J4" s="104" t="str">
        <f>IFERROR(VLOOKUP("i"&amp;RIGHT(("00"&amp;(J$2+$A4)),3),Input!$B$3:$C$217,2,FALSE),"")</f>
        <v>調理の頻度</v>
      </c>
      <c r="K4" s="104" t="str">
        <f>IFERROR(VLOOKUP("i"&amp;RIGHT(("00"&amp;(K$2+$A4)),3),Input!$B$3:$C$217,2,FALSE),"")</f>
        <v>スクータ・バイクの保有台数</v>
      </c>
    </row>
    <row r="5" spans="1:11" x14ac:dyDescent="0.15">
      <c r="A5" s="103">
        <v>3</v>
      </c>
      <c r="B5" s="104" t="str">
        <f>IFERROR(VLOOKUP("i"&amp;RIGHT(("00"&amp;(B$2+$A5)),3),Input!$B$3:$C$217,2,FALSE),"")</f>
        <v>家の広さ</v>
      </c>
      <c r="C5" s="104" t="str">
        <f>IFERROR(VLOOKUP("i"&amp;RIGHT(("00"&amp;(C$2+$A5)),3),Input!$B$3:$C$217,2,FALSE),"")</f>
        <v>風呂沸かし日数（夏以外）</v>
      </c>
      <c r="D5" s="104" t="str">
        <f>IFERROR(VLOOKUP("i"&amp;RIGHT(("00"&amp;(D$2+$A5)),3),Input!$B$3:$C$217,2,FALSE),"")</f>
        <v>補助的に使う暖房器具</v>
      </c>
      <c r="E5" s="104" t="str">
        <f>IFERROR(VLOOKUP("i"&amp;RIGHT(("00"&amp;(E$2+$A5)),3),Input!$B$3:$C$217,2,FALSE),"")</f>
        <v/>
      </c>
      <c r="F5" s="104" t="str">
        <f>IFERROR(VLOOKUP("i"&amp;RIGHT(("00"&amp;(F$2+$A5)),3),Input!$B$3:$C$217,2,FALSE),"")</f>
        <v>洗濯の頻度</v>
      </c>
      <c r="G5" s="104" t="str">
        <f>IFERROR(VLOOKUP("i"&amp;RIGHT(("00"&amp;(G$2+$A5)),3),Input!$B$3:$C$217,2,FALSE),"")</f>
        <v/>
      </c>
      <c r="H5" s="104" t="str">
        <f>IFERROR(VLOOKUP("i"&amp;RIGHT(("00"&amp;(H$2+$A5)),3),Input!$B$3:$C$217,2,FALSE),"")</f>
        <v/>
      </c>
      <c r="I5" s="104" t="str">
        <f>IFERROR(VLOOKUP("i"&amp;RIGHT(("00"&amp;(I$2+$A5)),3),Input!$B$3:$C$217,2,FALSE),"")</f>
        <v/>
      </c>
      <c r="J5" s="104" t="str">
        <f>IFERROR(VLOOKUP("i"&amp;RIGHT(("00"&amp;(J$2+$A5)),3),Input!$B$3:$C$217,2,FALSE),"")</f>
        <v/>
      </c>
      <c r="K5" s="104" t="str">
        <f>IFERROR(VLOOKUP("i"&amp;RIGHT(("00"&amp;(K$2+$A5)),3),Input!$B$3:$C$217,2,FALSE),"")</f>
        <v/>
      </c>
    </row>
    <row r="6" spans="1:11" x14ac:dyDescent="0.15">
      <c r="A6" s="103">
        <v>4</v>
      </c>
      <c r="B6" s="104" t="str">
        <f>IFERROR(VLOOKUP("i"&amp;RIGHT(("00"&amp;(B$2+$A6)),3),Input!$B$3:$C$217,2,FALSE),"")</f>
        <v>家の所有</v>
      </c>
      <c r="C6" s="104" t="str">
        <f>IFERROR(VLOOKUP("i"&amp;RIGHT(("00"&amp;(C$2+$A6)),3),Input!$B$3:$C$217,2,FALSE),"")</f>
        <v>風呂沸かし日数（夏）</v>
      </c>
      <c r="D6" s="104" t="str">
        <f>IFERROR(VLOOKUP("i"&amp;RIGHT(("00"&amp;(D$2+$A6)),3),Input!$B$3:$C$217,2,FALSE),"")</f>
        <v>暖房時間</v>
      </c>
      <c r="E6" s="104" t="str">
        <f>IFERROR(VLOOKUP("i"&amp;RIGHT(("00"&amp;(E$2+$A6)),3),Input!$B$3:$C$217,2,FALSE),"")</f>
        <v/>
      </c>
      <c r="F6" s="104" t="str">
        <f>IFERROR(VLOOKUP("i"&amp;RIGHT(("00"&amp;(F$2+$A6)),3),Input!$B$3:$C$217,2,FALSE),"")</f>
        <v/>
      </c>
      <c r="G6" s="104" t="str">
        <f>IFERROR(VLOOKUP("i"&amp;RIGHT(("00"&amp;(G$2+$A6)),3),Input!$B$3:$C$217,2,FALSE),"")</f>
        <v/>
      </c>
      <c r="H6" s="104" t="str">
        <f>IFERROR(VLOOKUP("i"&amp;RIGHT(("00"&amp;(H$2+$A6)),3),Input!$B$3:$C$217,2,FALSE),"")</f>
        <v/>
      </c>
      <c r="I6" s="104" t="str">
        <f>IFERROR(VLOOKUP("i"&amp;RIGHT(("00"&amp;(I$2+$A6)),3),Input!$B$3:$C$217,2,FALSE),"")</f>
        <v/>
      </c>
      <c r="J6" s="104" t="str">
        <f>IFERROR(VLOOKUP("i"&amp;RIGHT(("00"&amp;(J$2+$A6)),3),Input!$B$3:$C$217,2,FALSE),"")</f>
        <v/>
      </c>
      <c r="K6" s="104" t="str">
        <f>IFERROR(VLOOKUP("i"&amp;RIGHT(("00"&amp;(K$2+$A6)),3),Input!$B$3:$C$217,2,FALSE),"")</f>
        <v/>
      </c>
    </row>
    <row r="7" spans="1:11" x14ac:dyDescent="0.15">
      <c r="A7" s="103">
        <v>5</v>
      </c>
      <c r="B7" s="104" t="str">
        <f>IFERROR(VLOOKUP("i"&amp;RIGHT(("00"&amp;(B$2+$A7)),3),Input!$B$3:$C$217,2,FALSE),"")</f>
        <v>家の階数</v>
      </c>
      <c r="C7" s="104" t="str">
        <f>IFERROR(VLOOKUP("i"&amp;RIGHT(("00"&amp;(C$2+$A7)),3),Input!$B$3:$C$217,2,FALSE),"")</f>
        <v>シャワー時間(夏以外）</v>
      </c>
      <c r="D7" s="104" t="str">
        <f>IFERROR(VLOOKUP("i"&amp;RIGHT(("00"&amp;(D$2+$A7)),3),Input!$B$3:$C$217,2,FALSE),"")</f>
        <v>暖房設定温度</v>
      </c>
      <c r="E7" s="104" t="str">
        <f>IFERROR(VLOOKUP("i"&amp;RIGHT(("00"&amp;(E$2+$A7)),3),Input!$B$3:$C$217,2,FALSE),"")</f>
        <v/>
      </c>
      <c r="F7" s="104" t="str">
        <f>IFERROR(VLOOKUP("i"&amp;RIGHT(("00"&amp;(F$2+$A7)),3),Input!$B$3:$C$217,2,FALSE),"")</f>
        <v/>
      </c>
      <c r="G7" s="104" t="str">
        <f>IFERROR(VLOOKUP("i"&amp;RIGHT(("00"&amp;(G$2+$A7)),3),Input!$B$3:$C$217,2,FALSE),"")</f>
        <v/>
      </c>
      <c r="H7" s="104" t="str">
        <f>IFERROR(VLOOKUP("i"&amp;RIGHT(("00"&amp;(H$2+$A7)),3),Input!$B$3:$C$217,2,FALSE),"")</f>
        <v/>
      </c>
      <c r="I7" s="104" t="str">
        <f>IFERROR(VLOOKUP("i"&amp;RIGHT(("00"&amp;(I$2+$A7)),3),Input!$B$3:$C$217,2,FALSE),"")</f>
        <v/>
      </c>
      <c r="J7" s="104" t="str">
        <f>IFERROR(VLOOKUP("i"&amp;RIGHT(("00"&amp;(J$2+$A7)),3),Input!$B$3:$C$217,2,FALSE),"")</f>
        <v/>
      </c>
      <c r="K7" s="104" t="str">
        <f>IFERROR(VLOOKUP("i"&amp;RIGHT(("00"&amp;(K$2+$A7)),3),Input!$B$3:$C$217,2,FALSE),"")</f>
        <v/>
      </c>
    </row>
    <row r="8" spans="1:11" x14ac:dyDescent="0.15">
      <c r="A8" s="103">
        <v>6</v>
      </c>
      <c r="B8" s="104" t="str">
        <f>IFERROR(VLOOKUP("i"&amp;RIGHT(("00"&amp;(B$2+$A8)),3),Input!$B$3:$C$217,2,FALSE),"")</f>
        <v>天井が屋根面（最上階）か</v>
      </c>
      <c r="C8" s="104" t="str">
        <f>IFERROR(VLOOKUP("i"&amp;RIGHT(("00"&amp;(C$2+$A8)),3),Input!$B$3:$C$217,2,FALSE),"")</f>
        <v>シャワー時間(夏）</v>
      </c>
      <c r="D8" s="104" t="str">
        <f>IFERROR(VLOOKUP("i"&amp;RIGHT(("00"&amp;(D$2+$A8)),3),Input!$B$3:$C$217,2,FALSE),"")</f>
        <v>暖房する期間</v>
      </c>
      <c r="E8" s="104" t="str">
        <f>IFERROR(VLOOKUP("i"&amp;RIGHT(("00"&amp;(E$2+$A8)),3),Input!$B$3:$C$217,2,FALSE),"")</f>
        <v/>
      </c>
      <c r="F8" s="104" t="str">
        <f>IFERROR(VLOOKUP("i"&amp;RIGHT(("00"&amp;(F$2+$A8)),3),Input!$B$3:$C$217,2,FALSE),"")</f>
        <v/>
      </c>
      <c r="G8" s="104" t="str">
        <f>IFERROR(VLOOKUP("i"&amp;RIGHT(("00"&amp;(G$2+$A8)),3),Input!$B$3:$C$217,2,FALSE),"")</f>
        <v/>
      </c>
      <c r="H8" s="104" t="str">
        <f>IFERROR(VLOOKUP("i"&amp;RIGHT(("00"&amp;(H$2+$A8)),3),Input!$B$3:$C$217,2,FALSE),"")</f>
        <v/>
      </c>
      <c r="I8" s="104" t="str">
        <f>IFERROR(VLOOKUP("i"&amp;RIGHT(("00"&amp;(I$2+$A8)),3),Input!$B$3:$C$217,2,FALSE),"")</f>
        <v/>
      </c>
      <c r="J8" s="104" t="str">
        <f>IFERROR(VLOOKUP("i"&amp;RIGHT(("00"&amp;(J$2+$A8)),3),Input!$B$3:$C$217,2,FALSE),"")</f>
        <v/>
      </c>
      <c r="K8" s="104" t="str">
        <f>IFERROR(VLOOKUP("i"&amp;RIGHT(("00"&amp;(K$2+$A8)),3),Input!$B$3:$C$217,2,FALSE),"")</f>
        <v/>
      </c>
    </row>
    <row r="9" spans="1:11" x14ac:dyDescent="0.15">
      <c r="A9" s="103">
        <v>7</v>
      </c>
      <c r="B9" s="104" t="str">
        <f>IFERROR(VLOOKUP("i"&amp;RIGHT(("00"&amp;(B$2+$A9)),3),Input!$B$3:$C$217,2,FALSE),"")</f>
        <v>屋根の日当たり</v>
      </c>
      <c r="C9" s="104" t="str">
        <f>IFERROR(VLOOKUP("i"&amp;RIGHT(("00"&amp;(C$2+$A9)),3),Input!$B$3:$C$217,2,FALSE),"")</f>
        <v>お湯はりの高さ</v>
      </c>
      <c r="D9" s="104" t="str">
        <f>IFERROR(VLOOKUP("i"&amp;RIGHT(("00"&amp;(D$2+$A9)),3),Input!$B$3:$C$217,2,FALSE),"")</f>
        <v/>
      </c>
      <c r="E9" s="104" t="str">
        <f>IFERROR(VLOOKUP("i"&amp;RIGHT(("00"&amp;(E$2+$A9)),3),Input!$B$3:$C$217,2,FALSE),"")</f>
        <v/>
      </c>
      <c r="F9" s="104" t="str">
        <f>IFERROR(VLOOKUP("i"&amp;RIGHT(("00"&amp;(F$2+$A9)),3),Input!$B$3:$C$217,2,FALSE),"")</f>
        <v/>
      </c>
      <c r="G9" s="104" t="str">
        <f>IFERROR(VLOOKUP("i"&amp;RIGHT(("00"&amp;(G$2+$A9)),3),Input!$B$3:$C$217,2,FALSE),"")</f>
        <v/>
      </c>
      <c r="H9" s="104" t="str">
        <f>IFERROR(VLOOKUP("i"&amp;RIGHT(("00"&amp;(H$2+$A9)),3),Input!$B$3:$C$217,2,FALSE),"")</f>
        <v/>
      </c>
      <c r="I9" s="104" t="str">
        <f>IFERROR(VLOOKUP("i"&amp;RIGHT(("00"&amp;(I$2+$A9)),3),Input!$B$3:$C$217,2,FALSE),"")</f>
        <v/>
      </c>
      <c r="J9" s="104" t="str">
        <f>IFERROR(VLOOKUP("i"&amp;RIGHT(("00"&amp;(J$2+$A9)),3),Input!$B$3:$C$217,2,FALSE),"")</f>
        <v/>
      </c>
      <c r="K9" s="104" t="str">
        <f>IFERROR(VLOOKUP("i"&amp;RIGHT(("00"&amp;(K$2+$A9)),3),Input!$B$3:$C$217,2,FALSE),"")</f>
        <v/>
      </c>
    </row>
    <row r="10" spans="1:11" x14ac:dyDescent="0.15">
      <c r="A10" s="103">
        <v>8</v>
      </c>
      <c r="B10" s="104" t="str">
        <f>IFERROR(VLOOKUP("i"&amp;RIGHT(("00"&amp;(B$2+$A10)),3),Input!$B$3:$C$217,2,FALSE),"")</f>
        <v>居室数</v>
      </c>
      <c r="C10" s="104" t="str">
        <f>IFERROR(VLOOKUP("i"&amp;RIGHT(("00"&amp;(C$2+$A10)),3),Input!$B$3:$C$217,2,FALSE),"")</f>
        <v>浴槽の保温時間</v>
      </c>
      <c r="D10" s="104" t="str">
        <f>IFERROR(VLOOKUP("i"&amp;RIGHT(("00"&amp;(D$2+$A10)),3),Input!$B$3:$C$217,2,FALSE),"")</f>
        <v/>
      </c>
      <c r="E10" s="104" t="str">
        <f>IFERROR(VLOOKUP("i"&amp;RIGHT(("00"&amp;(E$2+$A10)),3),Input!$B$3:$C$217,2,FALSE),"")</f>
        <v/>
      </c>
      <c r="F10" s="104" t="str">
        <f>IFERROR(VLOOKUP("i"&amp;RIGHT(("00"&amp;(F$2+$A10)),3),Input!$B$3:$C$217,2,FALSE),"")</f>
        <v/>
      </c>
      <c r="G10" s="104" t="str">
        <f>IFERROR(VLOOKUP("i"&amp;RIGHT(("00"&amp;(G$2+$A10)),3),Input!$B$3:$C$217,2,FALSE),"")</f>
        <v/>
      </c>
      <c r="H10" s="104" t="str">
        <f>IFERROR(VLOOKUP("i"&amp;RIGHT(("00"&amp;(H$2+$A10)),3),Input!$B$3:$C$217,2,FALSE),"")</f>
        <v/>
      </c>
      <c r="I10" s="104" t="str">
        <f>IFERROR(VLOOKUP("i"&amp;RIGHT(("00"&amp;(I$2+$A10)),3),Input!$B$3:$C$217,2,FALSE),"")</f>
        <v/>
      </c>
      <c r="J10" s="104" t="str">
        <f>IFERROR(VLOOKUP("i"&amp;RIGHT(("00"&amp;(J$2+$A10)),3),Input!$B$3:$C$217,2,FALSE),"")</f>
        <v/>
      </c>
      <c r="K10" s="104" t="str">
        <f>IFERROR(VLOOKUP("i"&amp;RIGHT(("00"&amp;(K$2+$A10)),3),Input!$B$3:$C$217,2,FALSE),"")</f>
        <v/>
      </c>
    </row>
    <row r="11" spans="1:11" x14ac:dyDescent="0.15">
      <c r="A11" s="103">
        <v>9</v>
      </c>
      <c r="B11" s="104" t="str">
        <f>IFERROR(VLOOKUP("i"&amp;RIGHT(("00"&amp;(B$2+$A11)),3),Input!$B$3:$C$217,2,FALSE),"")</f>
        <v>築年数</v>
      </c>
      <c r="C11" s="104" t="str">
        <f>IFERROR(VLOOKUP("i"&amp;RIGHT(("00"&amp;(C$2+$A11)),3),Input!$B$3:$C$217,2,FALSE),"")</f>
        <v>浴槽のお湯で体を洗う</v>
      </c>
      <c r="D11" s="104" t="str">
        <f>IFERROR(VLOOKUP("i"&amp;RIGHT(("00"&amp;(D$2+$A11)),3),Input!$B$3:$C$217,2,FALSE),"")</f>
        <v/>
      </c>
      <c r="E11" s="104" t="str">
        <f>IFERROR(VLOOKUP("i"&amp;RIGHT(("00"&amp;(E$2+$A11)),3),Input!$B$3:$C$217,2,FALSE),"")</f>
        <v/>
      </c>
      <c r="F11" s="104" t="str">
        <f>IFERROR(VLOOKUP("i"&amp;RIGHT(("00"&amp;(F$2+$A11)),3),Input!$B$3:$C$217,2,FALSE),"")</f>
        <v/>
      </c>
      <c r="G11" s="104" t="str">
        <f>IFERROR(VLOOKUP("i"&amp;RIGHT(("00"&amp;(G$2+$A11)),3),Input!$B$3:$C$217,2,FALSE),"")</f>
        <v/>
      </c>
      <c r="H11" s="104" t="str">
        <f>IFERROR(VLOOKUP("i"&amp;RIGHT(("00"&amp;(H$2+$A11)),3),Input!$B$3:$C$217,2,FALSE),"")</f>
        <v/>
      </c>
      <c r="I11" s="104" t="str">
        <f>IFERROR(VLOOKUP("i"&amp;RIGHT(("00"&amp;(I$2+$A11)),3),Input!$B$3:$C$217,2,FALSE),"")</f>
        <v/>
      </c>
      <c r="J11" s="104" t="str">
        <f>IFERROR(VLOOKUP("i"&amp;RIGHT(("00"&amp;(J$2+$A11)),3),Input!$B$3:$C$217,2,FALSE),"")</f>
        <v/>
      </c>
      <c r="K11" s="104" t="str">
        <f>IFERROR(VLOOKUP("i"&amp;RIGHT(("00"&amp;(K$2+$A11)),3),Input!$B$3:$C$217,2,FALSE),"")</f>
        <v/>
      </c>
    </row>
    <row r="12" spans="1:11" x14ac:dyDescent="0.15">
      <c r="A12" s="103">
        <v>10</v>
      </c>
      <c r="B12" s="104" t="str">
        <f>IFERROR(VLOOKUP("i"&amp;RIGHT(("00"&amp;(B$2+$A12)),3),Input!$B$3:$C$217,2,FALSE),"")</f>
        <v>対策として重視する視点</v>
      </c>
      <c r="C12" s="104" t="str">
        <f>IFERROR(VLOOKUP("i"&amp;RIGHT(("00"&amp;(C$2+$A12)),3),Input!$B$3:$C$217,2,FALSE),"")</f>
        <v>風呂のお湯を温め直す方法</v>
      </c>
      <c r="D12" s="104" t="str">
        <f>IFERROR(VLOOKUP("i"&amp;RIGHT(("00"&amp;(D$2+$A12)),3),Input!$B$3:$C$217,2,FALSE),"")</f>
        <v/>
      </c>
      <c r="E12" s="104" t="str">
        <f>IFERROR(VLOOKUP("i"&amp;RIGHT(("00"&amp;(E$2+$A12)),3),Input!$B$3:$C$217,2,FALSE),"")</f>
        <v/>
      </c>
      <c r="F12" s="104" t="str">
        <f>IFERROR(VLOOKUP("i"&amp;RIGHT(("00"&amp;(F$2+$A12)),3),Input!$B$3:$C$217,2,FALSE),"")</f>
        <v/>
      </c>
      <c r="G12" s="104" t="str">
        <f>IFERROR(VLOOKUP("i"&amp;RIGHT(("00"&amp;(G$2+$A12)),3),Input!$B$3:$C$217,2,FALSE),"")</f>
        <v/>
      </c>
      <c r="H12" s="104" t="str">
        <f>IFERROR(VLOOKUP("i"&amp;RIGHT(("00"&amp;(H$2+$A12)),3),Input!$B$3:$C$217,2,FALSE),"")</f>
        <v/>
      </c>
      <c r="I12" s="104" t="str">
        <f>IFERROR(VLOOKUP("i"&amp;RIGHT(("00"&amp;(I$2+$A12)),3),Input!$B$3:$C$217,2,FALSE),"")</f>
        <v/>
      </c>
      <c r="J12" s="104" t="str">
        <f>IFERROR(VLOOKUP("i"&amp;RIGHT(("00"&amp;(J$2+$A12)),3),Input!$B$3:$C$217,2,FALSE),"")</f>
        <v/>
      </c>
      <c r="K12" s="104" t="str">
        <f>IFERROR(VLOOKUP("i"&amp;RIGHT(("00"&amp;(K$2+$A12)),3),Input!$B$3:$C$217,2,FALSE),"")</f>
        <v/>
      </c>
    </row>
    <row r="13" spans="1:11" x14ac:dyDescent="0.15">
      <c r="A13" s="103">
        <v>11</v>
      </c>
      <c r="B13" s="104" t="str">
        <f>IFERROR(VLOOKUP("i"&amp;RIGHT(("00"&amp;(B$2+$A13)),3),Input!$B$3:$C$217,2,FALSE),"")</f>
        <v/>
      </c>
      <c r="C13" s="104" t="str">
        <f>IFERROR(VLOOKUP("i"&amp;RIGHT(("00"&amp;(C$2+$A13)),3),Input!$B$3:$C$217,2,FALSE),"")</f>
        <v>風呂のお湯が少なくなったとき</v>
      </c>
      <c r="D13" s="104" t="str">
        <f>IFERROR(VLOOKUP("i"&amp;RIGHT(("00"&amp;(D$2+$A13)),3),Input!$B$3:$C$217,2,FALSE),"")</f>
        <v>部屋の名前</v>
      </c>
      <c r="E13" s="104" t="str">
        <f>IFERROR(VLOOKUP("i"&amp;RIGHT(("00"&amp;(E$2+$A13)),3),Input!$B$3:$C$217,2,FALSE),"")</f>
        <v/>
      </c>
      <c r="F13" s="104" t="str">
        <f>IFERROR(VLOOKUP("i"&amp;RIGHT(("00"&amp;(F$2+$A13)),3),Input!$B$3:$C$217,2,FALSE),"")</f>
        <v>掃除機の強弱</v>
      </c>
      <c r="G13" s="104" t="str">
        <f>IFERROR(VLOOKUP("i"&amp;RIGHT(("00"&amp;(G$2+$A13)),3),Input!$B$3:$C$217,2,FALSE),"")</f>
        <v>照明の場所</v>
      </c>
      <c r="H13" s="104" t="str">
        <f>IFERROR(VLOOKUP("i"&amp;RIGHT(("00"&amp;(H$2+$A13)),3),Input!$B$3:$C$217,2,FALSE),"")</f>
        <v/>
      </c>
      <c r="I13" s="104" t="str">
        <f>IFERROR(VLOOKUP("i"&amp;RIGHT(("00"&amp;(I$2+$A13)),3),Input!$B$3:$C$217,2,FALSE),"")</f>
        <v>冷蔵庫の使用年数</v>
      </c>
      <c r="J13" s="104" t="str">
        <f>IFERROR(VLOOKUP("i"&amp;RIGHT(("00"&amp;(J$2+$A13)),3),Input!$B$3:$C$217,2,FALSE),"")</f>
        <v>ジャーの保温</v>
      </c>
      <c r="K13" s="104" t="str">
        <f>IFERROR(VLOOKUP("i"&amp;RIGHT(("00"&amp;(K$2+$A13)),3),Input!$B$3:$C$217,2,FALSE),"")</f>
        <v>車の種類</v>
      </c>
    </row>
    <row r="14" spans="1:11" x14ac:dyDescent="0.15">
      <c r="A14" s="103">
        <v>12</v>
      </c>
      <c r="B14" s="104" t="str">
        <f>IFERROR(VLOOKUP("i"&amp;RIGHT(("00"&amp;(B$2+$A14)),3),Input!$B$3:$C$217,2,FALSE),"")</f>
        <v/>
      </c>
      <c r="C14" s="104" t="str">
        <f>IFERROR(VLOOKUP("i"&amp;RIGHT(("00"&amp;(C$2+$A14)),3),Input!$B$3:$C$217,2,FALSE),"")</f>
        <v>シャワーのお湯が出るまで</v>
      </c>
      <c r="D14" s="104" t="str">
        <f>IFERROR(VLOOKUP("i"&amp;RIGHT(("00"&amp;(D$2+$A14)),3),Input!$B$3:$C$217,2,FALSE),"")</f>
        <v>部屋の広さ</v>
      </c>
      <c r="E14" s="104" t="str">
        <f>IFERROR(VLOOKUP("i"&amp;RIGHT(("00"&amp;(E$2+$A14)),3),Input!$B$3:$C$217,2,FALSE),"")</f>
        <v/>
      </c>
      <c r="F14" s="104" t="str">
        <f>IFERROR(VLOOKUP("i"&amp;RIGHT(("00"&amp;(F$2+$A14)),3),Input!$B$3:$C$217,2,FALSE),"")</f>
        <v>掃除機利用</v>
      </c>
      <c r="G14" s="104" t="str">
        <f>IFERROR(VLOOKUP("i"&amp;RIGHT(("00"&amp;(G$2+$A14)),3),Input!$B$3:$C$217,2,FALSE),"")</f>
        <v>照明の種類</v>
      </c>
      <c r="H14" s="104" t="str">
        <f>IFERROR(VLOOKUP("i"&amp;RIGHT(("00"&amp;(H$2+$A14)),3),Input!$B$3:$C$217,2,FALSE),"")</f>
        <v/>
      </c>
      <c r="I14" s="104" t="str">
        <f>IFERROR(VLOOKUP("i"&amp;RIGHT(("00"&amp;(I$2+$A14)),3),Input!$B$3:$C$217,2,FALSE),"")</f>
        <v>冷蔵庫の種類</v>
      </c>
      <c r="J14" s="104" t="str">
        <f>IFERROR(VLOOKUP("i"&amp;RIGHT(("00"&amp;(J$2+$A14)),3),Input!$B$3:$C$217,2,FALSE),"")</f>
        <v/>
      </c>
      <c r="K14" s="104" t="str">
        <f>IFERROR(VLOOKUP("i"&amp;RIGHT(("00"&amp;(K$2+$A14)),3),Input!$B$3:$C$217,2,FALSE),"")</f>
        <v>車の燃費</v>
      </c>
    </row>
    <row r="15" spans="1:11" x14ac:dyDescent="0.15">
      <c r="A15" s="103">
        <v>13</v>
      </c>
      <c r="B15" s="104" t="str">
        <f>IFERROR(VLOOKUP("i"&amp;RIGHT(("00"&amp;(B$2+$A15)),3),Input!$B$3:$C$217,2,FALSE),"")</f>
        <v/>
      </c>
      <c r="C15" s="104" t="str">
        <f>IFERROR(VLOOKUP("i"&amp;RIGHT(("00"&amp;(C$2+$A15)),3),Input!$B$3:$C$217,2,FALSE),"")</f>
        <v>食器洗いでのお湯の利用</v>
      </c>
      <c r="D15" s="104" t="str">
        <f>IFERROR(VLOOKUP("i"&amp;RIGHT(("00"&amp;(D$2+$A15)),3),Input!$B$3:$C$217,2,FALSE),"")</f>
        <v>窓ガラスの大きさ</v>
      </c>
      <c r="E15" s="104" t="str">
        <f>IFERROR(VLOOKUP("i"&amp;RIGHT(("00"&amp;(E$2+$A15)),3),Input!$B$3:$C$217,2,FALSE),"")</f>
        <v/>
      </c>
      <c r="F15" s="104" t="str">
        <f>IFERROR(VLOOKUP("i"&amp;RIGHT(("00"&amp;(F$2+$A15)),3),Input!$B$3:$C$217,2,FALSE),"")</f>
        <v/>
      </c>
      <c r="G15" s="104" t="str">
        <f>IFERROR(VLOOKUP("i"&amp;RIGHT(("00"&amp;(G$2+$A15)),3),Input!$B$3:$C$217,2,FALSE),"")</f>
        <v>1球（本）の消費電力</v>
      </c>
      <c r="H15" s="104" t="str">
        <f>IFERROR(VLOOKUP("i"&amp;RIGHT(("00"&amp;(H$2+$A15)),3),Input!$B$3:$C$217,2,FALSE),"")</f>
        <v/>
      </c>
      <c r="I15" s="104" t="str">
        <f>IFERROR(VLOOKUP("i"&amp;RIGHT(("00"&amp;(I$2+$A15)),3),Input!$B$3:$C$217,2,FALSE),"")</f>
        <v>定格内容量</v>
      </c>
      <c r="J15" s="104" t="str">
        <f>IFERROR(VLOOKUP("i"&amp;RIGHT(("00"&amp;(J$2+$A15)),3),Input!$B$3:$C$217,2,FALSE),"")</f>
        <v/>
      </c>
      <c r="K15" s="104" t="str">
        <f>IFERROR(VLOOKUP("i"&amp;RIGHT(("00"&amp;(K$2+$A15)),3),Input!$B$3:$C$217,2,FALSE),"")</f>
        <v>車の主な利用者</v>
      </c>
    </row>
    <row r="16" spans="1:11" x14ac:dyDescent="0.15">
      <c r="A16" s="103">
        <v>14</v>
      </c>
      <c r="B16" s="104" t="str">
        <f>IFERROR(VLOOKUP("i"&amp;RIGHT(("00"&amp;(B$2+$A16)),3),Input!$B$3:$C$217,2,FALSE),"")</f>
        <v/>
      </c>
      <c r="C16" s="104" t="str">
        <f>IFERROR(VLOOKUP("i"&amp;RIGHT(("00"&amp;(C$2+$A16)),3),Input!$B$3:$C$217,2,FALSE),"")</f>
        <v>洗面でのお湯使用期間</v>
      </c>
      <c r="D16" s="104" t="str">
        <f>IFERROR(VLOOKUP("i"&amp;RIGHT(("00"&amp;(D$2+$A16)),3),Input!$B$3:$C$217,2,FALSE),"")</f>
        <v>窓ガラスの種類</v>
      </c>
      <c r="E16" s="104" t="str">
        <f>IFERROR(VLOOKUP("i"&amp;RIGHT(("00"&amp;(E$2+$A16)),3),Input!$B$3:$C$217,2,FALSE),"")</f>
        <v/>
      </c>
      <c r="F16" s="104" t="str">
        <f>IFERROR(VLOOKUP("i"&amp;RIGHT(("00"&amp;(F$2+$A16)),3),Input!$B$3:$C$217,2,FALSE),"")</f>
        <v/>
      </c>
      <c r="G16" s="104" t="str">
        <f>IFERROR(VLOOKUP("i"&amp;RIGHT(("00"&amp;(G$2+$A16)),3),Input!$B$3:$C$217,2,FALSE),"")</f>
        <v>球数・本数</v>
      </c>
      <c r="H16" s="104" t="str">
        <f>IFERROR(VLOOKUP("i"&amp;RIGHT(("00"&amp;(H$2+$A16)),3),Input!$B$3:$C$217,2,FALSE),"")</f>
        <v/>
      </c>
      <c r="I16" s="104" t="str">
        <f>IFERROR(VLOOKUP("i"&amp;RIGHT(("00"&amp;(I$2+$A16)),3),Input!$B$3:$C$217,2,FALSE),"")</f>
        <v>冷蔵庫温度設定</v>
      </c>
      <c r="J16" s="104" t="str">
        <f>IFERROR(VLOOKUP("i"&amp;RIGHT(("00"&amp;(J$2+$A16)),3),Input!$B$3:$C$217,2,FALSE),"")</f>
        <v/>
      </c>
      <c r="K16" s="104" t="str">
        <f>IFERROR(VLOOKUP("i"&amp;RIGHT(("00"&amp;(K$2+$A16)),3),Input!$B$3:$C$217,2,FALSE),"")</f>
        <v>エコタイヤの使用</v>
      </c>
    </row>
    <row r="17" spans="1:11" x14ac:dyDescent="0.15">
      <c r="A17" s="103">
        <v>15</v>
      </c>
      <c r="B17" s="104" t="str">
        <f>IFERROR(VLOOKUP("i"&amp;RIGHT(("00"&amp;(B$2+$A17)),3),Input!$B$3:$C$217,2,FALSE),"")</f>
        <v/>
      </c>
      <c r="C17" s="104" t="str">
        <f>IFERROR(VLOOKUP("i"&amp;RIGHT(("00"&amp;(C$2+$A17)),3),Input!$B$3:$C$217,2,FALSE),"")</f>
        <v>食器洗いでのお湯使用期間</v>
      </c>
      <c r="D17" s="104" t="str">
        <f>IFERROR(VLOOKUP("i"&amp;RIGHT(("00"&amp;(D$2+$A17)),3),Input!$B$3:$C$217,2,FALSE),"")</f>
        <v>エアコンの使用年数</v>
      </c>
      <c r="E17" s="104" t="str">
        <f>IFERROR(VLOOKUP("i"&amp;RIGHT(("00"&amp;(E$2+$A17)),3),Input!$B$3:$C$217,2,FALSE),"")</f>
        <v/>
      </c>
      <c r="F17" s="104" t="str">
        <f>IFERROR(VLOOKUP("i"&amp;RIGHT(("00"&amp;(F$2+$A17)),3),Input!$B$3:$C$217,2,FALSE),"")</f>
        <v/>
      </c>
      <c r="G17" s="104" t="str">
        <f>IFERROR(VLOOKUP("i"&amp;RIGHT(("00"&amp;(G$2+$A17)),3),Input!$B$3:$C$217,2,FALSE),"")</f>
        <v>照明の使用時間</v>
      </c>
      <c r="H17" s="104" t="str">
        <f>IFERROR(VLOOKUP("i"&amp;RIGHT(("00"&amp;(H$2+$A17)),3),Input!$B$3:$C$217,2,FALSE),"")</f>
        <v/>
      </c>
      <c r="I17" s="104" t="str">
        <f>IFERROR(VLOOKUP("i"&amp;RIGHT(("00"&amp;(I$2+$A17)),3),Input!$B$3:$C$217,2,FALSE),"")</f>
        <v>中身のつめすぎ</v>
      </c>
      <c r="J17" s="104" t="str">
        <f>IFERROR(VLOOKUP("i"&amp;RIGHT(("00"&amp;(J$2+$A17)),3),Input!$B$3:$C$217,2,FALSE),"")</f>
        <v/>
      </c>
      <c r="K17" s="104" t="str">
        <f>IFERROR(VLOOKUP("i"&amp;RIGHT(("00"&amp;(K$2+$A17)),3),Input!$B$3:$C$217,2,FALSE),"")</f>
        <v/>
      </c>
    </row>
    <row r="18" spans="1:11" x14ac:dyDescent="0.15">
      <c r="A18" s="103">
        <v>16</v>
      </c>
      <c r="B18" s="104" t="str">
        <f>IFERROR(VLOOKUP("i"&amp;RIGHT(("00"&amp;(B$2+$A18)),3),Input!$B$3:$C$217,2,FALSE),"")</f>
        <v/>
      </c>
      <c r="C18" s="104" t="str">
        <f>IFERROR(VLOOKUP("i"&amp;RIGHT(("00"&amp;(C$2+$A18)),3),Input!$B$3:$C$217,2,FALSE),"")</f>
        <v>節水シャワーヘッド</v>
      </c>
      <c r="D18" s="104" t="str">
        <f>IFERROR(VLOOKUP("i"&amp;RIGHT(("00"&amp;(D$2+$A18)),3),Input!$B$3:$C$217,2,FALSE),"")</f>
        <v>エアコン性能</v>
      </c>
      <c r="E18" s="104" t="str">
        <f>IFERROR(VLOOKUP("i"&amp;RIGHT(("00"&amp;(E$2+$A18)),3),Input!$B$3:$C$217,2,FALSE),"")</f>
        <v/>
      </c>
      <c r="F18" s="104" t="str">
        <f>IFERROR(VLOOKUP("i"&amp;RIGHT(("00"&amp;(F$2+$A18)),3),Input!$B$3:$C$217,2,FALSE),"")</f>
        <v/>
      </c>
      <c r="G18" s="104" t="str">
        <f>IFERROR(VLOOKUP("i"&amp;RIGHT(("00"&amp;(G$2+$A18)),3),Input!$B$3:$C$217,2,FALSE),"")</f>
        <v/>
      </c>
      <c r="H18" s="104" t="str">
        <f>IFERROR(VLOOKUP("i"&amp;RIGHT(("00"&amp;(H$2+$A18)),3),Input!$B$3:$C$217,2,FALSE),"")</f>
        <v/>
      </c>
      <c r="I18" s="104" t="str">
        <f>IFERROR(VLOOKUP("i"&amp;RIGHT(("00"&amp;(I$2+$A18)),3),Input!$B$3:$C$217,2,FALSE),"")</f>
        <v>壁からすきまを開けた設置</v>
      </c>
      <c r="J18" s="104" t="str">
        <f>IFERROR(VLOOKUP("i"&amp;RIGHT(("00"&amp;(J$2+$A18)),3),Input!$B$3:$C$217,2,FALSE),"")</f>
        <v/>
      </c>
      <c r="K18" s="104" t="str">
        <f>IFERROR(VLOOKUP("i"&amp;RIGHT(("00"&amp;(K$2+$A18)),3),Input!$B$3:$C$217,2,FALSE),"")</f>
        <v/>
      </c>
    </row>
    <row r="19" spans="1:11" x14ac:dyDescent="0.15">
      <c r="A19" s="103">
        <v>17</v>
      </c>
      <c r="B19" s="104" t="str">
        <f>IFERROR(VLOOKUP("i"&amp;RIGHT(("00"&amp;(B$2+$A19)),3),Input!$B$3:$C$217,2,FALSE),"")</f>
        <v/>
      </c>
      <c r="C19" s="104" t="str">
        <f>IFERROR(VLOOKUP("i"&amp;RIGHT(("00"&amp;(C$2+$A19)),3),Input!$B$3:$C$217,2,FALSE),"")</f>
        <v>浴槽・ユニットバス</v>
      </c>
      <c r="D19" s="104" t="str">
        <f>IFERROR(VLOOKUP("i"&amp;RIGHT(("00"&amp;(D$2+$A19)),3),Input!$B$3:$C$217,2,FALSE),"")</f>
        <v>エアコンのフィルター掃除</v>
      </c>
      <c r="E19" s="104" t="str">
        <f>IFERROR(VLOOKUP("i"&amp;RIGHT(("00"&amp;(E$2+$A19)),3),Input!$B$3:$C$217,2,FALSE),"")</f>
        <v/>
      </c>
      <c r="F19" s="104" t="str">
        <f>IFERROR(VLOOKUP("i"&amp;RIGHT(("00"&amp;(F$2+$A19)),3),Input!$B$3:$C$217,2,FALSE),"")</f>
        <v/>
      </c>
      <c r="G19" s="104" t="str">
        <f>IFERROR(VLOOKUP("i"&amp;RIGHT(("00"&amp;(G$2+$A19)),3),Input!$B$3:$C$217,2,FALSE),"")</f>
        <v/>
      </c>
      <c r="H19" s="104" t="str">
        <f>IFERROR(VLOOKUP("i"&amp;RIGHT(("00"&amp;(H$2+$A19)),3),Input!$B$3:$C$217,2,FALSE),"")</f>
        <v/>
      </c>
      <c r="I19" s="104" t="str">
        <f>IFERROR(VLOOKUP("i"&amp;RIGHT(("00"&amp;(I$2+$A19)),3),Input!$B$3:$C$217,2,FALSE),"")</f>
        <v/>
      </c>
      <c r="J19" s="104" t="str">
        <f>IFERROR(VLOOKUP("i"&amp;RIGHT(("00"&amp;(J$2+$A19)),3),Input!$B$3:$C$217,2,FALSE),"")</f>
        <v/>
      </c>
      <c r="K19" s="104" t="str">
        <f>IFERROR(VLOOKUP("i"&amp;RIGHT(("00"&amp;(K$2+$A19)),3),Input!$B$3:$C$217,2,FALSE),"")</f>
        <v/>
      </c>
    </row>
    <row r="20" spans="1:11" x14ac:dyDescent="0.15">
      <c r="A20" s="103">
        <v>18</v>
      </c>
      <c r="B20" s="104" t="str">
        <f>IFERROR(VLOOKUP("i"&amp;RIGHT(("00"&amp;(B$2+$A20)),3),Input!$B$3:$C$217,2,FALSE),"")</f>
        <v/>
      </c>
      <c r="C20" s="104" t="str">
        <f>IFERROR(VLOOKUP("i"&amp;RIGHT(("00"&amp;(C$2+$A20)),3),Input!$B$3:$C$217,2,FALSE),"")</f>
        <v/>
      </c>
      <c r="D20" s="104" t="str">
        <f>IFERROR(VLOOKUP("i"&amp;RIGHT(("00"&amp;(D$2+$A20)),3),Input!$B$3:$C$217,2,FALSE),"")</f>
        <v/>
      </c>
      <c r="E20" s="104" t="str">
        <f>IFERROR(VLOOKUP("i"&amp;RIGHT(("00"&amp;(E$2+$A20)),3),Input!$B$3:$C$217,2,FALSE),"")</f>
        <v/>
      </c>
      <c r="F20" s="104" t="str">
        <f>IFERROR(VLOOKUP("i"&amp;RIGHT(("00"&amp;(F$2+$A20)),3),Input!$B$3:$C$217,2,FALSE),"")</f>
        <v/>
      </c>
      <c r="G20" s="104" t="str">
        <f>IFERROR(VLOOKUP("i"&amp;RIGHT(("00"&amp;(G$2+$A20)),3),Input!$B$3:$C$217,2,FALSE),"")</f>
        <v/>
      </c>
      <c r="H20" s="104" t="str">
        <f>IFERROR(VLOOKUP("i"&amp;RIGHT(("00"&amp;(H$2+$A20)),3),Input!$B$3:$C$217,2,FALSE),"")</f>
        <v/>
      </c>
      <c r="I20" s="104" t="str">
        <f>IFERROR(VLOOKUP("i"&amp;RIGHT(("00"&amp;(I$2+$A20)),3),Input!$B$3:$C$217,2,FALSE),"")</f>
        <v/>
      </c>
      <c r="J20" s="104" t="str">
        <f>IFERROR(VLOOKUP("i"&amp;RIGHT(("00"&amp;(J$2+$A20)),3),Input!$B$3:$C$217,2,FALSE),"")</f>
        <v/>
      </c>
      <c r="K20" s="104" t="str">
        <f>IFERROR(VLOOKUP("i"&amp;RIGHT(("00"&amp;(K$2+$A20)),3),Input!$B$3:$C$217,2,FALSE),"")</f>
        <v/>
      </c>
    </row>
    <row r="21" spans="1:11" x14ac:dyDescent="0.15">
      <c r="A21" s="103">
        <v>19</v>
      </c>
      <c r="B21" s="104" t="str">
        <f>IFERROR(VLOOKUP("i"&amp;RIGHT(("00"&amp;(B$2+$A21)),3),Input!$B$3:$C$217,2,FALSE),"")</f>
        <v/>
      </c>
      <c r="C21" s="104" t="str">
        <f>IFERROR(VLOOKUP("i"&amp;RIGHT(("00"&amp;(C$2+$A21)),3),Input!$B$3:$C$217,2,FALSE),"")</f>
        <v/>
      </c>
      <c r="D21" s="104" t="str">
        <f>IFERROR(VLOOKUP("i"&amp;RIGHT(("00"&amp;(D$2+$A21)),3),Input!$B$3:$C$217,2,FALSE),"")</f>
        <v/>
      </c>
      <c r="E21" s="104" t="str">
        <f>IFERROR(VLOOKUP("i"&amp;RIGHT(("00"&amp;(E$2+$A21)),3),Input!$B$3:$C$217,2,FALSE),"")</f>
        <v/>
      </c>
      <c r="F21" s="104" t="str">
        <f>IFERROR(VLOOKUP("i"&amp;RIGHT(("00"&amp;(F$2+$A21)),3),Input!$B$3:$C$217,2,FALSE),"")</f>
        <v/>
      </c>
      <c r="G21" s="104" t="str">
        <f>IFERROR(VLOOKUP("i"&amp;RIGHT(("00"&amp;(G$2+$A21)),3),Input!$B$3:$C$217,2,FALSE),"")</f>
        <v/>
      </c>
      <c r="H21" s="104" t="str">
        <f>IFERROR(VLOOKUP("i"&amp;RIGHT(("00"&amp;(H$2+$A21)),3),Input!$B$3:$C$217,2,FALSE),"")</f>
        <v/>
      </c>
      <c r="I21" s="104" t="str">
        <f>IFERROR(VLOOKUP("i"&amp;RIGHT(("00"&amp;(I$2+$A21)),3),Input!$B$3:$C$217,2,FALSE),"")</f>
        <v/>
      </c>
      <c r="J21" s="104" t="str">
        <f>IFERROR(VLOOKUP("i"&amp;RIGHT(("00"&amp;(J$2+$A21)),3),Input!$B$3:$C$217,2,FALSE),"")</f>
        <v/>
      </c>
      <c r="K21" s="104" t="str">
        <f>IFERROR(VLOOKUP("i"&amp;RIGHT(("00"&amp;(K$2+$A21)),3),Input!$B$3:$C$217,2,FALSE),"")</f>
        <v/>
      </c>
    </row>
    <row r="22" spans="1:11" x14ac:dyDescent="0.15">
      <c r="A22" s="103">
        <v>20</v>
      </c>
      <c r="B22" s="104" t="str">
        <f>IFERROR(VLOOKUP("i"&amp;RIGHT(("00"&amp;(B$2+$A22)),3),Input!$B$3:$C$217,2,FALSE),"")</f>
        <v/>
      </c>
      <c r="C22" s="104" t="str">
        <f>IFERROR(VLOOKUP("i"&amp;RIGHT(("00"&amp;(C$2+$A22)),3),Input!$B$3:$C$217,2,FALSE),"")</f>
        <v/>
      </c>
      <c r="D22" s="104" t="str">
        <f>IFERROR(VLOOKUP("i"&amp;RIGHT(("00"&amp;(D$2+$A22)),3),Input!$B$3:$C$217,2,FALSE),"")</f>
        <v/>
      </c>
      <c r="E22" s="104" t="str">
        <f>IFERROR(VLOOKUP("i"&amp;RIGHT(("00"&amp;(E$2+$A22)),3),Input!$B$3:$C$217,2,FALSE),"")</f>
        <v>日中の在宅</v>
      </c>
      <c r="F22" s="104" t="str">
        <f>IFERROR(VLOOKUP("i"&amp;RIGHT(("00"&amp;(F$2+$A22)),3),Input!$B$3:$C$217,2,FALSE),"")</f>
        <v/>
      </c>
      <c r="G22" s="104" t="str">
        <f>IFERROR(VLOOKUP("i"&amp;RIGHT(("00"&amp;(G$2+$A22)),3),Input!$B$3:$C$217,2,FALSE),"")</f>
        <v/>
      </c>
      <c r="H22" s="104" t="str">
        <f>IFERROR(VLOOKUP("i"&amp;RIGHT(("00"&amp;(H$2+$A22)),3),Input!$B$3:$C$217,2,FALSE),"")</f>
        <v/>
      </c>
      <c r="I22" s="104" t="str">
        <f>IFERROR(VLOOKUP("i"&amp;RIGHT(("00"&amp;(I$2+$A22)),3),Input!$B$3:$C$217,2,FALSE),"")</f>
        <v/>
      </c>
      <c r="J22" s="104" t="str">
        <f>IFERROR(VLOOKUP("i"&amp;RIGHT(("00"&amp;(J$2+$A22)),3),Input!$B$3:$C$217,2,FALSE),"")</f>
        <v/>
      </c>
      <c r="K22" s="104" t="str">
        <f>IFERROR(VLOOKUP("i"&amp;RIGHT(("00"&amp;(K$2+$A22)),3),Input!$B$3:$C$217,2,FALSE),"")</f>
        <v/>
      </c>
    </row>
    <row r="23" spans="1:11" x14ac:dyDescent="0.15">
      <c r="A23" s="103">
        <v>21</v>
      </c>
      <c r="B23" s="104" t="str">
        <f>IFERROR(VLOOKUP("i"&amp;RIGHT(("00"&amp;(B$2+$A23)),3),Input!$B$3:$C$217,2,FALSE),"")</f>
        <v>都道府県</v>
      </c>
      <c r="C23" s="104" t="str">
        <f>IFERROR(VLOOKUP("i"&amp;RIGHT(("00"&amp;(C$2+$A23)),3),Input!$B$3:$C$217,2,FALSE),"")</f>
        <v>温水器の性能</v>
      </c>
      <c r="D23" s="104" t="str">
        <f>IFERROR(VLOOKUP("i"&amp;RIGHT(("00"&amp;(D$2+$A23)),3),Input!$B$3:$C$217,2,FALSE),"")</f>
        <v>エアコンの性能</v>
      </c>
      <c r="E23" s="104" t="str">
        <f>IFERROR(VLOOKUP("i"&amp;RIGHT(("00"&amp;(E$2+$A23)),3),Input!$B$3:$C$217,2,FALSE),"")</f>
        <v/>
      </c>
      <c r="F23" s="104" t="str">
        <f>IFERROR(VLOOKUP("i"&amp;RIGHT(("00"&amp;(F$2+$A23)),3),Input!$B$3:$C$217,2,FALSE),"")</f>
        <v>洗濯機の性能</v>
      </c>
      <c r="G23" s="104" t="str">
        <f>IFERROR(VLOOKUP("i"&amp;RIGHT(("00"&amp;(G$2+$A23)),3),Input!$B$3:$C$217,2,FALSE),"")</f>
        <v/>
      </c>
      <c r="H23" s="104" t="str">
        <f>IFERROR(VLOOKUP("i"&amp;RIGHT(("00"&amp;(H$2+$A23)),3),Input!$B$3:$C$217,2,FALSE),"")</f>
        <v>テレビの性能</v>
      </c>
      <c r="I23" s="104" t="str">
        <f>IFERROR(VLOOKUP("i"&amp;RIGHT(("00"&amp;(I$2+$A23)),3),Input!$B$3:$C$217,2,FALSE),"")</f>
        <v>冷蔵庫の性能</v>
      </c>
      <c r="J23" s="104" t="str">
        <f>IFERROR(VLOOKUP("i"&amp;RIGHT(("00"&amp;(J$2+$A23)),3),Input!$B$3:$C$217,2,FALSE),"")</f>
        <v>ポットの保温</v>
      </c>
      <c r="K23" s="104" t="str">
        <f>IFERROR(VLOOKUP("i"&amp;RIGHT(("00"&amp;(K$2+$A23)),3),Input!$B$3:$C$217,2,FALSE),"")</f>
        <v>行き先</v>
      </c>
    </row>
    <row r="24" spans="1:11" x14ac:dyDescent="0.15">
      <c r="A24" s="103">
        <v>22</v>
      </c>
      <c r="B24" s="104" t="str">
        <f>IFERROR(VLOOKUP("i"&amp;RIGHT(("00"&amp;(B$2+$A24)),3),Input!$B$3:$C$217,2,FALSE),"")</f>
        <v>詳細地域</v>
      </c>
      <c r="C24" s="104" t="str">
        <f>IFERROR(VLOOKUP("i"&amp;RIGHT(("00"&amp;(C$2+$A24)),3),Input!$B$3:$C$217,2,FALSE),"")</f>
        <v/>
      </c>
      <c r="D24" s="104" t="str">
        <f>IFERROR(VLOOKUP("i"&amp;RIGHT(("00"&amp;(D$2+$A24)),3),Input!$B$3:$C$217,2,FALSE),"")</f>
        <v/>
      </c>
      <c r="E24" s="104" t="str">
        <f>IFERROR(VLOOKUP("i"&amp;RIGHT(("00"&amp;(E$2+$A24)),3),Input!$B$3:$C$217,2,FALSE),"")</f>
        <v/>
      </c>
      <c r="F24" s="104" t="str">
        <f>IFERROR(VLOOKUP("i"&amp;RIGHT(("00"&amp;(F$2+$A24)),3),Input!$B$3:$C$217,2,FALSE),"")</f>
        <v/>
      </c>
      <c r="G24" s="104" t="str">
        <f>IFERROR(VLOOKUP("i"&amp;RIGHT(("00"&amp;(G$2+$A24)),3),Input!$B$3:$C$217,2,FALSE),"")</f>
        <v/>
      </c>
      <c r="H24" s="104" t="str">
        <f>IFERROR(VLOOKUP("i"&amp;RIGHT(("00"&amp;(H$2+$A24)),3),Input!$B$3:$C$217,2,FALSE),"")</f>
        <v/>
      </c>
      <c r="I24" s="104" t="str">
        <f>IFERROR(VLOOKUP("i"&amp;RIGHT(("00"&amp;(I$2+$A24)),3),Input!$B$3:$C$217,2,FALSE),"")</f>
        <v/>
      </c>
      <c r="J24" s="104" t="str">
        <f>IFERROR(VLOOKUP("i"&amp;RIGHT(("00"&amp;(J$2+$A24)),3),Input!$B$3:$C$217,2,FALSE),"")</f>
        <v>電気ポットの省エネ性</v>
      </c>
      <c r="K24" s="104" t="str">
        <f>IFERROR(VLOOKUP("i"&amp;RIGHT(("00"&amp;(K$2+$A24)),3),Input!$B$3:$C$217,2,FALSE),"")</f>
        <v>頻度</v>
      </c>
    </row>
    <row r="25" spans="1:11" x14ac:dyDescent="0.15">
      <c r="A25" s="103">
        <v>23</v>
      </c>
      <c r="B25" s="104" t="str">
        <f>IFERROR(VLOOKUP("i"&amp;RIGHT(("00"&amp;(B$2+$A25)),3),Input!$B$3:$C$217,2,FALSE),"")</f>
        <v>公共交通の便利さ</v>
      </c>
      <c r="C25" s="104" t="str">
        <f>IFERROR(VLOOKUP("i"&amp;RIGHT(("00"&amp;(C$2+$A25)),3),Input!$B$3:$C$217,2,FALSE),"")</f>
        <v/>
      </c>
      <c r="D25" s="104" t="str">
        <f>IFERROR(VLOOKUP("i"&amp;RIGHT(("00"&amp;(D$2+$A25)),3),Input!$B$3:$C$217,2,FALSE),"")</f>
        <v/>
      </c>
      <c r="E25" s="104" t="str">
        <f>IFERROR(VLOOKUP("i"&amp;RIGHT(("00"&amp;(E$2+$A25)),3),Input!$B$3:$C$217,2,FALSE),"")</f>
        <v/>
      </c>
      <c r="F25" s="104" t="str">
        <f>IFERROR(VLOOKUP("i"&amp;RIGHT(("00"&amp;(F$2+$A25)),3),Input!$B$3:$C$217,2,FALSE),"")</f>
        <v/>
      </c>
      <c r="G25" s="104" t="str">
        <f>IFERROR(VLOOKUP("i"&amp;RIGHT(("00"&amp;(G$2+$A25)),3),Input!$B$3:$C$217,2,FALSE),"")</f>
        <v/>
      </c>
      <c r="H25" s="104" t="str">
        <f>IFERROR(VLOOKUP("i"&amp;RIGHT(("00"&amp;(H$2+$A25)),3),Input!$B$3:$C$217,2,FALSE),"")</f>
        <v/>
      </c>
      <c r="I25" s="104" t="str">
        <f>IFERROR(VLOOKUP("i"&amp;RIGHT(("00"&amp;(I$2+$A25)),3),Input!$B$3:$C$217,2,FALSE),"")</f>
        <v/>
      </c>
      <c r="J25" s="104" t="str">
        <f>IFERROR(VLOOKUP("i"&amp;RIGHT(("00"&amp;(J$2+$A25)),3),Input!$B$3:$C$217,2,FALSE),"")</f>
        <v/>
      </c>
      <c r="K25" s="104" t="str">
        <f>IFERROR(VLOOKUP("i"&amp;RIGHT(("00"&amp;(K$2+$A25)),3),Input!$B$3:$C$217,2,FALSE),"")</f>
        <v>片道距離</v>
      </c>
    </row>
    <row r="26" spans="1:11" x14ac:dyDescent="0.15">
      <c r="A26" s="103">
        <v>24</v>
      </c>
      <c r="B26" s="104" t="str">
        <f>IFERROR(VLOOKUP("i"&amp;RIGHT(("00"&amp;(B$2+$A26)),3),Input!$B$3:$C$217,2,FALSE),"")</f>
        <v/>
      </c>
      <c r="C26" s="104" t="str">
        <f>IFERROR(VLOOKUP("i"&amp;RIGHT(("00"&amp;(C$2+$A26)),3),Input!$B$3:$C$217,2,FALSE),"")</f>
        <v/>
      </c>
      <c r="D26" s="104" t="str">
        <f>IFERROR(VLOOKUP("i"&amp;RIGHT(("00"&amp;(D$2+$A26)),3),Input!$B$3:$C$217,2,FALSE),"")</f>
        <v/>
      </c>
      <c r="E26" s="104" t="str">
        <f>IFERROR(VLOOKUP("i"&amp;RIGHT(("00"&amp;(E$2+$A26)),3),Input!$B$3:$C$217,2,FALSE),"")</f>
        <v/>
      </c>
      <c r="F26" s="104" t="str">
        <f>IFERROR(VLOOKUP("i"&amp;RIGHT(("00"&amp;(F$2+$A26)),3),Input!$B$3:$C$217,2,FALSE),"")</f>
        <v/>
      </c>
      <c r="G26" s="104" t="str">
        <f>IFERROR(VLOOKUP("i"&amp;RIGHT(("00"&amp;(G$2+$A26)),3),Input!$B$3:$C$217,2,FALSE),"")</f>
        <v/>
      </c>
      <c r="H26" s="104" t="str">
        <f>IFERROR(VLOOKUP("i"&amp;RIGHT(("00"&amp;(H$2+$A26)),3),Input!$B$3:$C$217,2,FALSE),"")</f>
        <v/>
      </c>
      <c r="I26" s="104" t="str">
        <f>IFERROR(VLOOKUP("i"&amp;RIGHT(("00"&amp;(I$2+$A26)),3),Input!$B$3:$C$217,2,FALSE),"")</f>
        <v/>
      </c>
      <c r="J26" s="104" t="str">
        <f>IFERROR(VLOOKUP("i"&amp;RIGHT(("00"&amp;(J$2+$A26)),3),Input!$B$3:$C$217,2,FALSE),"")</f>
        <v/>
      </c>
      <c r="K26" s="104" t="str">
        <f>IFERROR(VLOOKUP("i"&amp;RIGHT(("00"&amp;(K$2+$A26)),3),Input!$B$3:$C$217,2,FALSE),"")</f>
        <v>使用する車</v>
      </c>
    </row>
    <row r="27" spans="1:11" x14ac:dyDescent="0.15">
      <c r="A27" s="103">
        <v>25</v>
      </c>
      <c r="B27" s="104" t="str">
        <f>IFERROR(VLOOKUP("i"&amp;RIGHT(("00"&amp;(B$2+$A27)),3),Input!$B$3:$C$217,2,FALSE),"")</f>
        <v/>
      </c>
      <c r="C27" s="104" t="str">
        <f>IFERROR(VLOOKUP("i"&amp;RIGHT(("00"&amp;(C$2+$A27)),3),Input!$B$3:$C$217,2,FALSE),"")</f>
        <v/>
      </c>
      <c r="D27" s="104" t="str">
        <f>IFERROR(VLOOKUP("i"&amp;RIGHT(("00"&amp;(D$2+$A27)),3),Input!$B$3:$C$217,2,FALSE),"")</f>
        <v/>
      </c>
      <c r="E27" s="104" t="str">
        <f>IFERROR(VLOOKUP("i"&amp;RIGHT(("00"&amp;(E$2+$A27)),3),Input!$B$3:$C$217,2,FALSE),"")</f>
        <v/>
      </c>
      <c r="F27" s="104" t="str">
        <f>IFERROR(VLOOKUP("i"&amp;RIGHT(("00"&amp;(F$2+$A27)),3),Input!$B$3:$C$217,2,FALSE),"")</f>
        <v/>
      </c>
      <c r="G27" s="104" t="str">
        <f>IFERROR(VLOOKUP("i"&amp;RIGHT(("00"&amp;(G$2+$A27)),3),Input!$B$3:$C$217,2,FALSE),"")</f>
        <v/>
      </c>
      <c r="H27" s="104" t="str">
        <f>IFERROR(VLOOKUP("i"&amp;RIGHT(("00"&amp;(H$2+$A27)),3),Input!$B$3:$C$217,2,FALSE),"")</f>
        <v/>
      </c>
      <c r="I27" s="104" t="str">
        <f>IFERROR(VLOOKUP("i"&amp;RIGHT(("00"&amp;(I$2+$A27)),3),Input!$B$3:$C$217,2,FALSE),"")</f>
        <v/>
      </c>
      <c r="J27" s="104" t="str">
        <f>IFERROR(VLOOKUP("i"&amp;RIGHT(("00"&amp;(J$2+$A27)),3),Input!$B$3:$C$217,2,FALSE),"")</f>
        <v/>
      </c>
      <c r="K27" s="104" t="str">
        <f>IFERROR(VLOOKUP("i"&amp;RIGHT(("00"&amp;(K$2+$A27)),3),Input!$B$3:$C$217,2,FALSE),"")</f>
        <v/>
      </c>
    </row>
    <row r="28" spans="1:11" x14ac:dyDescent="0.15">
      <c r="A28" s="103">
        <v>26</v>
      </c>
      <c r="B28" s="104" t="str">
        <f>IFERROR(VLOOKUP("i"&amp;RIGHT(("00"&amp;(B$2+$A28)),3),Input!$B$3:$C$217,2,FALSE),"")</f>
        <v/>
      </c>
      <c r="C28" s="104" t="str">
        <f>IFERROR(VLOOKUP("i"&amp;RIGHT(("00"&amp;(C$2+$A28)),3),Input!$B$3:$C$217,2,FALSE),"")</f>
        <v/>
      </c>
      <c r="D28" s="104" t="str">
        <f>IFERROR(VLOOKUP("i"&amp;RIGHT(("00"&amp;(D$2+$A28)),3),Input!$B$3:$C$217,2,FALSE),"")</f>
        <v/>
      </c>
      <c r="E28" s="104" t="str">
        <f>IFERROR(VLOOKUP("i"&amp;RIGHT(("00"&amp;(E$2+$A28)),3),Input!$B$3:$C$217,2,FALSE),"")</f>
        <v/>
      </c>
      <c r="F28" s="104" t="str">
        <f>IFERROR(VLOOKUP("i"&amp;RIGHT(("00"&amp;(F$2+$A28)),3),Input!$B$3:$C$217,2,FALSE),"")</f>
        <v/>
      </c>
      <c r="G28" s="104" t="str">
        <f>IFERROR(VLOOKUP("i"&amp;RIGHT(("00"&amp;(G$2+$A28)),3),Input!$B$3:$C$217,2,FALSE),"")</f>
        <v/>
      </c>
      <c r="H28" s="104" t="str">
        <f>IFERROR(VLOOKUP("i"&amp;RIGHT(("00"&amp;(H$2+$A28)),3),Input!$B$3:$C$217,2,FALSE),"")</f>
        <v/>
      </c>
      <c r="I28" s="104" t="str">
        <f>IFERROR(VLOOKUP("i"&amp;RIGHT(("00"&amp;(I$2+$A28)),3),Input!$B$3:$C$217,2,FALSE),"")</f>
        <v/>
      </c>
      <c r="J28" s="104" t="str">
        <f>IFERROR(VLOOKUP("i"&amp;RIGHT(("00"&amp;(J$2+$A28)),3),Input!$B$3:$C$217,2,FALSE),"")</f>
        <v/>
      </c>
      <c r="K28" s="104" t="str">
        <f>IFERROR(VLOOKUP("i"&amp;RIGHT(("00"&amp;(K$2+$A28)),3),Input!$B$3:$C$217,2,FALSE),"")</f>
        <v/>
      </c>
    </row>
    <row r="29" spans="1:11" x14ac:dyDescent="0.15">
      <c r="A29" s="103">
        <v>27</v>
      </c>
      <c r="B29" s="104" t="str">
        <f>IFERROR(VLOOKUP("i"&amp;RIGHT(("00"&amp;(B$2+$A29)),3),Input!$B$3:$C$217,2,FALSE),"")</f>
        <v/>
      </c>
      <c r="C29" s="104" t="str">
        <f>IFERROR(VLOOKUP("i"&amp;RIGHT(("00"&amp;(C$2+$A29)),3),Input!$B$3:$C$217,2,FALSE),"")</f>
        <v/>
      </c>
      <c r="D29" s="104" t="str">
        <f>IFERROR(VLOOKUP("i"&amp;RIGHT(("00"&amp;(D$2+$A29)),3),Input!$B$3:$C$217,2,FALSE),"")</f>
        <v/>
      </c>
      <c r="E29" s="104" t="str">
        <f>IFERROR(VLOOKUP("i"&amp;RIGHT(("00"&amp;(E$2+$A29)),3),Input!$B$3:$C$217,2,FALSE),"")</f>
        <v/>
      </c>
      <c r="F29" s="104" t="str">
        <f>IFERROR(VLOOKUP("i"&amp;RIGHT(("00"&amp;(F$2+$A29)),3),Input!$B$3:$C$217,2,FALSE),"")</f>
        <v/>
      </c>
      <c r="G29" s="104" t="str">
        <f>IFERROR(VLOOKUP("i"&amp;RIGHT(("00"&amp;(G$2+$A29)),3),Input!$B$3:$C$217,2,FALSE),"")</f>
        <v/>
      </c>
      <c r="H29" s="104" t="str">
        <f>IFERROR(VLOOKUP("i"&amp;RIGHT(("00"&amp;(H$2+$A29)),3),Input!$B$3:$C$217,2,FALSE),"")</f>
        <v/>
      </c>
      <c r="I29" s="104" t="str">
        <f>IFERROR(VLOOKUP("i"&amp;RIGHT(("00"&amp;(I$2+$A29)),3),Input!$B$3:$C$217,2,FALSE),"")</f>
        <v/>
      </c>
      <c r="J29" s="104" t="str">
        <f>IFERROR(VLOOKUP("i"&amp;RIGHT(("00"&amp;(J$2+$A29)),3),Input!$B$3:$C$217,2,FALSE),"")</f>
        <v/>
      </c>
      <c r="K29" s="104" t="str">
        <f>IFERROR(VLOOKUP("i"&amp;RIGHT(("00"&amp;(K$2+$A29)),3),Input!$B$3:$C$217,2,FALSE),"")</f>
        <v/>
      </c>
    </row>
    <row r="30" spans="1:11" x14ac:dyDescent="0.15">
      <c r="A30" s="103">
        <v>28</v>
      </c>
      <c r="B30" s="104" t="str">
        <f>IFERROR(VLOOKUP("i"&amp;RIGHT(("00"&amp;(B$2+$A30)),3),Input!$B$3:$C$217,2,FALSE),"")</f>
        <v/>
      </c>
      <c r="C30" s="104" t="str">
        <f>IFERROR(VLOOKUP("i"&amp;RIGHT(("00"&amp;(C$2+$A30)),3),Input!$B$3:$C$217,2,FALSE),"")</f>
        <v/>
      </c>
      <c r="D30" s="104" t="str">
        <f>IFERROR(VLOOKUP("i"&amp;RIGHT(("00"&amp;(D$2+$A30)),3),Input!$B$3:$C$217,2,FALSE),"")</f>
        <v/>
      </c>
      <c r="E30" s="104" t="str">
        <f>IFERROR(VLOOKUP("i"&amp;RIGHT(("00"&amp;(E$2+$A30)),3),Input!$B$3:$C$217,2,FALSE),"")</f>
        <v/>
      </c>
      <c r="F30" s="104" t="str">
        <f>IFERROR(VLOOKUP("i"&amp;RIGHT(("00"&amp;(F$2+$A30)),3),Input!$B$3:$C$217,2,FALSE),"")</f>
        <v/>
      </c>
      <c r="G30" s="104" t="str">
        <f>IFERROR(VLOOKUP("i"&amp;RIGHT(("00"&amp;(G$2+$A30)),3),Input!$B$3:$C$217,2,FALSE),"")</f>
        <v/>
      </c>
      <c r="H30" s="104" t="str">
        <f>IFERROR(VLOOKUP("i"&amp;RIGHT(("00"&amp;(H$2+$A30)),3),Input!$B$3:$C$217,2,FALSE),"")</f>
        <v/>
      </c>
      <c r="I30" s="104" t="str">
        <f>IFERROR(VLOOKUP("i"&amp;RIGHT(("00"&amp;(I$2+$A30)),3),Input!$B$3:$C$217,2,FALSE),"")</f>
        <v/>
      </c>
      <c r="J30" s="104" t="str">
        <f>IFERROR(VLOOKUP("i"&amp;RIGHT(("00"&amp;(J$2+$A30)),3),Input!$B$3:$C$217,2,FALSE),"")</f>
        <v/>
      </c>
      <c r="K30" s="104" t="str">
        <f>IFERROR(VLOOKUP("i"&amp;RIGHT(("00"&amp;(K$2+$A30)),3),Input!$B$3:$C$217,2,FALSE),"")</f>
        <v/>
      </c>
    </row>
    <row r="31" spans="1:11" x14ac:dyDescent="0.15">
      <c r="A31" s="103">
        <v>29</v>
      </c>
      <c r="B31" s="104" t="str">
        <f>IFERROR(VLOOKUP("i"&amp;RIGHT(("00"&amp;(B$2+$A31)),3),Input!$B$3:$C$217,2,FALSE),"")</f>
        <v/>
      </c>
      <c r="C31" s="104" t="str">
        <f>IFERROR(VLOOKUP("i"&amp;RIGHT(("00"&amp;(C$2+$A31)),3),Input!$B$3:$C$217,2,FALSE),"")</f>
        <v/>
      </c>
      <c r="D31" s="104" t="str">
        <f>IFERROR(VLOOKUP("i"&amp;RIGHT(("00"&amp;(D$2+$A31)),3),Input!$B$3:$C$217,2,FALSE),"")</f>
        <v/>
      </c>
      <c r="E31" s="104" t="str">
        <f>IFERROR(VLOOKUP("i"&amp;RIGHT(("00"&amp;(E$2+$A31)),3),Input!$B$3:$C$217,2,FALSE),"")</f>
        <v/>
      </c>
      <c r="F31" s="104" t="str">
        <f>IFERROR(VLOOKUP("i"&amp;RIGHT(("00"&amp;(F$2+$A31)),3),Input!$B$3:$C$217,2,FALSE),"")</f>
        <v/>
      </c>
      <c r="G31" s="104" t="str">
        <f>IFERROR(VLOOKUP("i"&amp;RIGHT(("00"&amp;(G$2+$A31)),3),Input!$B$3:$C$217,2,FALSE),"")</f>
        <v/>
      </c>
      <c r="H31" s="104" t="str">
        <f>IFERROR(VLOOKUP("i"&amp;RIGHT(("00"&amp;(H$2+$A31)),3),Input!$B$3:$C$217,2,FALSE),"")</f>
        <v/>
      </c>
      <c r="I31" s="104" t="str">
        <f>IFERROR(VLOOKUP("i"&amp;RIGHT(("00"&amp;(I$2+$A31)),3),Input!$B$3:$C$217,2,FALSE),"")</f>
        <v/>
      </c>
      <c r="J31" s="104" t="str">
        <f>IFERROR(VLOOKUP("i"&amp;RIGHT(("00"&amp;(J$2+$A31)),3),Input!$B$3:$C$217,2,FALSE),"")</f>
        <v/>
      </c>
      <c r="K31" s="104" t="str">
        <f>IFERROR(VLOOKUP("i"&amp;RIGHT(("00"&amp;(K$2+$A31)),3),Input!$B$3:$C$217,2,FALSE),"")</f>
        <v/>
      </c>
    </row>
    <row r="32" spans="1:11" x14ac:dyDescent="0.15">
      <c r="A32" s="103">
        <v>30</v>
      </c>
      <c r="B32" s="104" t="str">
        <f>IFERROR(VLOOKUP("i"&amp;RIGHT(("00"&amp;(B$2+$A32)),3),Input!$B$3:$C$217,2,FALSE),"")</f>
        <v/>
      </c>
      <c r="C32" s="104" t="str">
        <f>IFERROR(VLOOKUP("i"&amp;RIGHT(("00"&amp;(C$2+$A32)),3),Input!$B$3:$C$217,2,FALSE),"")</f>
        <v/>
      </c>
      <c r="D32" s="104" t="str">
        <f>IFERROR(VLOOKUP("i"&amp;RIGHT(("00"&amp;(D$2+$A32)),3),Input!$B$3:$C$217,2,FALSE),"")</f>
        <v/>
      </c>
      <c r="E32" s="104" t="str">
        <f>IFERROR(VLOOKUP("i"&amp;RIGHT(("00"&amp;(E$2+$A32)),3),Input!$B$3:$C$217,2,FALSE),"")</f>
        <v/>
      </c>
      <c r="F32" s="104" t="str">
        <f>IFERROR(VLOOKUP("i"&amp;RIGHT(("00"&amp;(F$2+$A32)),3),Input!$B$3:$C$217,2,FALSE),"")</f>
        <v/>
      </c>
      <c r="G32" s="104" t="str">
        <f>IFERROR(VLOOKUP("i"&amp;RIGHT(("00"&amp;(G$2+$A32)),3),Input!$B$3:$C$217,2,FALSE),"")</f>
        <v/>
      </c>
      <c r="H32" s="104" t="str">
        <f>IFERROR(VLOOKUP("i"&amp;RIGHT(("00"&amp;(H$2+$A32)),3),Input!$B$3:$C$217,2,FALSE),"")</f>
        <v/>
      </c>
      <c r="I32" s="104" t="str">
        <f>IFERROR(VLOOKUP("i"&amp;RIGHT(("00"&amp;(I$2+$A32)),3),Input!$B$3:$C$217,2,FALSE),"")</f>
        <v/>
      </c>
      <c r="J32" s="104" t="str">
        <f>IFERROR(VLOOKUP("i"&amp;RIGHT(("00"&amp;(J$2+$A32)),3),Input!$B$3:$C$217,2,FALSE),"")</f>
        <v/>
      </c>
      <c r="K32" s="104" t="str">
        <f>IFERROR(VLOOKUP("i"&amp;RIGHT(("00"&amp;(K$2+$A32)),3),Input!$B$3:$C$217,2,FALSE),"")</f>
        <v/>
      </c>
    </row>
    <row r="33" spans="1:11" x14ac:dyDescent="0.15">
      <c r="A33" s="103">
        <v>31</v>
      </c>
      <c r="B33" s="104" t="str">
        <f>IFERROR(VLOOKUP("i"&amp;RIGHT(("00"&amp;(B$2+$A33)),3),Input!$B$3:$C$217,2,FALSE),"")</f>
        <v/>
      </c>
      <c r="C33" s="104" t="str">
        <f>IFERROR(VLOOKUP("i"&amp;RIGHT(("00"&amp;(C$2+$A33)),3),Input!$B$3:$C$217,2,FALSE),"")</f>
        <v>便座の保温</v>
      </c>
      <c r="D33" s="104" t="str">
        <f>IFERROR(VLOOKUP("i"&amp;RIGHT(("00"&amp;(D$2+$A33)),3),Input!$B$3:$C$217,2,FALSE),"")</f>
        <v>主に使う暖房器具</v>
      </c>
      <c r="E33" s="104" t="str">
        <f>IFERROR(VLOOKUP("i"&amp;RIGHT(("00"&amp;(E$2+$A33)),3),Input!$B$3:$C$217,2,FALSE),"")</f>
        <v/>
      </c>
      <c r="F33" s="104" t="str">
        <f>IFERROR(VLOOKUP("i"&amp;RIGHT(("00"&amp;(F$2+$A33)),3),Input!$B$3:$C$217,2,FALSE),"")</f>
        <v/>
      </c>
      <c r="G33" s="104" t="str">
        <f>IFERROR(VLOOKUP("i"&amp;RIGHT(("00"&amp;(G$2+$A33)),3),Input!$B$3:$C$217,2,FALSE),"")</f>
        <v/>
      </c>
      <c r="H33" s="104" t="str">
        <f>IFERROR(VLOOKUP("i"&amp;RIGHT(("00"&amp;(H$2+$A33)),3),Input!$B$3:$C$217,2,FALSE),"")</f>
        <v>テレビのサイズ</v>
      </c>
      <c r="I33" s="104" t="str">
        <f>IFERROR(VLOOKUP("i"&amp;RIGHT(("00"&amp;(I$2+$A33)),3),Input!$B$3:$C$217,2,FALSE),"")</f>
        <v/>
      </c>
      <c r="J33" s="104" t="str">
        <f>IFERROR(VLOOKUP("i"&amp;RIGHT(("00"&amp;(J$2+$A33)),3),Input!$B$3:$C$217,2,FALSE),"")</f>
        <v/>
      </c>
      <c r="K33" s="104" t="str">
        <f>IFERROR(VLOOKUP("i"&amp;RIGHT(("00"&amp;(K$2+$A33)),3),Input!$B$3:$C$217,2,FALSE),"")</f>
        <v>アイドリングストップ</v>
      </c>
    </row>
    <row r="34" spans="1:11" x14ac:dyDescent="0.15">
      <c r="A34" s="103">
        <v>32</v>
      </c>
      <c r="B34" s="104" t="str">
        <f>IFERROR(VLOOKUP("i"&amp;RIGHT(("00"&amp;(B$2+$A34)),3),Input!$B$3:$C$217,2,FALSE),"")</f>
        <v/>
      </c>
      <c r="C34" s="104" t="str">
        <f>IFERROR(VLOOKUP("i"&amp;RIGHT(("00"&amp;(C$2+$A34)),3),Input!$B$3:$C$217,2,FALSE),"")</f>
        <v>便座の温度設定</v>
      </c>
      <c r="D34" s="104" t="str">
        <f>IFERROR(VLOOKUP("i"&amp;RIGHT(("00"&amp;(D$2+$A34)),3),Input!$B$3:$C$217,2,FALSE),"")</f>
        <v>補助的に使う暖房器具</v>
      </c>
      <c r="E34" s="104" t="str">
        <f>IFERROR(VLOOKUP("i"&amp;RIGHT(("00"&amp;(E$2+$A34)),3),Input!$B$3:$C$217,2,FALSE),"")</f>
        <v/>
      </c>
      <c r="F34" s="104" t="str">
        <f>IFERROR(VLOOKUP("i"&amp;RIGHT(("00"&amp;(F$2+$A34)),3),Input!$B$3:$C$217,2,FALSE),"")</f>
        <v/>
      </c>
      <c r="G34" s="104" t="str">
        <f>IFERROR(VLOOKUP("i"&amp;RIGHT(("00"&amp;(G$2+$A34)),3),Input!$B$3:$C$217,2,FALSE),"")</f>
        <v/>
      </c>
      <c r="H34" s="104" t="str">
        <f>IFERROR(VLOOKUP("i"&amp;RIGHT(("00"&amp;(H$2+$A34)),3),Input!$B$3:$C$217,2,FALSE),"")</f>
        <v>テレビの使用年数</v>
      </c>
      <c r="I34" s="104" t="str">
        <f>IFERROR(VLOOKUP("i"&amp;RIGHT(("00"&amp;(I$2+$A34)),3),Input!$B$3:$C$217,2,FALSE),"")</f>
        <v/>
      </c>
      <c r="J34" s="104" t="str">
        <f>IFERROR(VLOOKUP("i"&amp;RIGHT(("00"&amp;(J$2+$A34)),3),Input!$B$3:$C$217,2,FALSE),"")</f>
        <v/>
      </c>
      <c r="K34" s="104" t="str">
        <f>IFERROR(VLOOKUP("i"&amp;RIGHT(("00"&amp;(K$2+$A34)),3),Input!$B$3:$C$217,2,FALSE),"")</f>
        <v>急加速や急発進</v>
      </c>
    </row>
    <row r="35" spans="1:11" x14ac:dyDescent="0.15">
      <c r="A35" s="103">
        <v>33</v>
      </c>
      <c r="B35" s="104" t="str">
        <f>IFERROR(VLOOKUP("i"&amp;RIGHT(("00"&amp;(B$2+$A35)),3),Input!$B$3:$C$217,2,FALSE),"")</f>
        <v/>
      </c>
      <c r="C35" s="104" t="str">
        <f>IFERROR(VLOOKUP("i"&amp;RIGHT(("00"&amp;(C$2+$A35)),3),Input!$B$3:$C$217,2,FALSE),"")</f>
        <v>瞬間式保温便座</v>
      </c>
      <c r="D35" s="104" t="str">
        <f>IFERROR(VLOOKUP("i"&amp;RIGHT(("00"&amp;(D$2+$A35)),3),Input!$B$3:$C$217,2,FALSE),"")</f>
        <v>暖房時間</v>
      </c>
      <c r="E35" s="104" t="str">
        <f>IFERROR(VLOOKUP("i"&amp;RIGHT(("00"&amp;(E$2+$A35)),3),Input!$B$3:$C$217,2,FALSE),"")</f>
        <v/>
      </c>
      <c r="F35" s="104" t="str">
        <f>IFERROR(VLOOKUP("i"&amp;RIGHT(("00"&amp;(F$2+$A35)),3),Input!$B$3:$C$217,2,FALSE),"")</f>
        <v/>
      </c>
      <c r="G35" s="104" t="str">
        <f>IFERROR(VLOOKUP("i"&amp;RIGHT(("00"&amp;(G$2+$A35)),3),Input!$B$3:$C$217,2,FALSE),"")</f>
        <v/>
      </c>
      <c r="H35" s="104" t="str">
        <f>IFERROR(VLOOKUP("i"&amp;RIGHT(("00"&amp;(H$2+$A35)),3),Input!$B$3:$C$217,2,FALSE),"")</f>
        <v>テレビの時間</v>
      </c>
      <c r="I35" s="104" t="str">
        <f>IFERROR(VLOOKUP("i"&amp;RIGHT(("00"&amp;(I$2+$A35)),3),Input!$B$3:$C$217,2,FALSE),"")</f>
        <v/>
      </c>
      <c r="J35" s="104" t="str">
        <f>IFERROR(VLOOKUP("i"&amp;RIGHT(("00"&amp;(J$2+$A35)),3),Input!$B$3:$C$217,2,FALSE),"")</f>
        <v/>
      </c>
      <c r="K35" s="104" t="str">
        <f>IFERROR(VLOOKUP("i"&amp;RIGHT(("00"&amp;(K$2+$A35)),3),Input!$B$3:$C$217,2,FALSE),"")</f>
        <v>加減速の少ない運転</v>
      </c>
    </row>
    <row r="36" spans="1:11" x14ac:dyDescent="0.15">
      <c r="A36" s="103">
        <v>34</v>
      </c>
      <c r="B36" s="104" t="str">
        <f>IFERROR(VLOOKUP("i"&amp;RIGHT(("00"&amp;(B$2+$A36)),3),Input!$B$3:$C$217,2,FALSE),"")</f>
        <v/>
      </c>
      <c r="C36" s="104" t="str">
        <f>IFERROR(VLOOKUP("i"&amp;RIGHT(("00"&amp;(C$2+$A36)),3),Input!$B$3:$C$217,2,FALSE),"")</f>
        <v>便座のふたを閉める</v>
      </c>
      <c r="D36" s="104" t="str">
        <f>IFERROR(VLOOKUP("i"&amp;RIGHT(("00"&amp;(D$2+$A36)),3),Input!$B$3:$C$217,2,FALSE),"")</f>
        <v>暖房設定温度</v>
      </c>
      <c r="E36" s="104" t="str">
        <f>IFERROR(VLOOKUP("i"&amp;RIGHT(("00"&amp;(E$2+$A36)),3),Input!$B$3:$C$217,2,FALSE),"")</f>
        <v/>
      </c>
      <c r="F36" s="104" t="str">
        <f>IFERROR(VLOOKUP("i"&amp;RIGHT(("00"&amp;(F$2+$A36)),3),Input!$B$3:$C$217,2,FALSE),"")</f>
        <v/>
      </c>
      <c r="G36" s="104" t="str">
        <f>IFERROR(VLOOKUP("i"&amp;RIGHT(("00"&amp;(G$2+$A36)),3),Input!$B$3:$C$217,2,FALSE),"")</f>
        <v/>
      </c>
      <c r="H36" s="104" t="str">
        <f>IFERROR(VLOOKUP("i"&amp;RIGHT(("00"&amp;(H$2+$A36)),3),Input!$B$3:$C$217,2,FALSE),"")</f>
        <v/>
      </c>
      <c r="I36" s="104" t="str">
        <f>IFERROR(VLOOKUP("i"&amp;RIGHT(("00"&amp;(I$2+$A36)),3),Input!$B$3:$C$217,2,FALSE),"")</f>
        <v/>
      </c>
      <c r="J36" s="104" t="str">
        <f>IFERROR(VLOOKUP("i"&amp;RIGHT(("00"&amp;(J$2+$A36)),3),Input!$B$3:$C$217,2,FALSE),"")</f>
        <v/>
      </c>
      <c r="K36" s="104" t="str">
        <f>IFERROR(VLOOKUP("i"&amp;RIGHT(("00"&amp;(K$2+$A36)),3),Input!$B$3:$C$217,2,FALSE),"")</f>
        <v>早めのアクセルオフ</v>
      </c>
    </row>
    <row r="37" spans="1:11" x14ac:dyDescent="0.15">
      <c r="A37" s="103">
        <v>35</v>
      </c>
      <c r="B37" s="104" t="str">
        <f>IFERROR(VLOOKUP("i"&amp;RIGHT(("00"&amp;(B$2+$A37)),3),Input!$B$3:$C$217,2,FALSE),"")</f>
        <v/>
      </c>
      <c r="C37" s="104" t="str">
        <f>IFERROR(VLOOKUP("i"&amp;RIGHT(("00"&amp;(C$2+$A37)),3),Input!$B$3:$C$217,2,FALSE),"")</f>
        <v/>
      </c>
      <c r="D37" s="104" t="str">
        <f>IFERROR(VLOOKUP("i"&amp;RIGHT(("00"&amp;(D$2+$A37)),3),Input!$B$3:$C$217,2,FALSE),"")</f>
        <v>暖房する期間</v>
      </c>
      <c r="E37" s="104" t="str">
        <f>IFERROR(VLOOKUP("i"&amp;RIGHT(("00"&amp;(E$2+$A37)),3),Input!$B$3:$C$217,2,FALSE),"")</f>
        <v/>
      </c>
      <c r="F37" s="104" t="str">
        <f>IFERROR(VLOOKUP("i"&amp;RIGHT(("00"&amp;(F$2+$A37)),3),Input!$B$3:$C$217,2,FALSE),"")</f>
        <v/>
      </c>
      <c r="G37" s="104" t="str">
        <f>IFERROR(VLOOKUP("i"&amp;RIGHT(("00"&amp;(G$2+$A37)),3),Input!$B$3:$C$217,2,FALSE),"")</f>
        <v/>
      </c>
      <c r="H37" s="104" t="str">
        <f>IFERROR(VLOOKUP("i"&amp;RIGHT(("00"&amp;(H$2+$A37)),3),Input!$B$3:$C$217,2,FALSE),"")</f>
        <v/>
      </c>
      <c r="I37" s="104" t="str">
        <f>IFERROR(VLOOKUP("i"&amp;RIGHT(("00"&amp;(I$2+$A37)),3),Input!$B$3:$C$217,2,FALSE),"")</f>
        <v/>
      </c>
      <c r="J37" s="104" t="str">
        <f>IFERROR(VLOOKUP("i"&amp;RIGHT(("00"&amp;(J$2+$A37)),3),Input!$B$3:$C$217,2,FALSE),"")</f>
        <v/>
      </c>
      <c r="K37" s="104" t="str">
        <f>IFERROR(VLOOKUP("i"&amp;RIGHT(("00"&amp;(K$2+$A37)),3),Input!$B$3:$C$217,2,FALSE),"")</f>
        <v>道路交通情報の活用</v>
      </c>
    </row>
    <row r="38" spans="1:11" x14ac:dyDescent="0.15">
      <c r="A38" s="103">
        <v>36</v>
      </c>
      <c r="B38" s="104" t="str">
        <f>IFERROR(VLOOKUP("i"&amp;RIGHT(("00"&amp;(B$2+$A38)),3),Input!$B$3:$C$217,2,FALSE),"")</f>
        <v/>
      </c>
      <c r="C38" s="104" t="str">
        <f>IFERROR(VLOOKUP("i"&amp;RIGHT(("00"&amp;(C$2+$A38)),3),Input!$B$3:$C$217,2,FALSE),"")</f>
        <v/>
      </c>
      <c r="D38" s="104" t="str">
        <f>IFERROR(VLOOKUP("i"&amp;RIGHT(("00"&amp;(D$2+$A38)),3),Input!$B$3:$C$217,2,FALSE),"")</f>
        <v>加湿器の使用期間</v>
      </c>
      <c r="E38" s="104" t="str">
        <f>IFERROR(VLOOKUP("i"&amp;RIGHT(("00"&amp;(E$2+$A38)),3),Input!$B$3:$C$217,2,FALSE),"")</f>
        <v/>
      </c>
      <c r="F38" s="104" t="str">
        <f>IFERROR(VLOOKUP("i"&amp;RIGHT(("00"&amp;(F$2+$A38)),3),Input!$B$3:$C$217,2,FALSE),"")</f>
        <v/>
      </c>
      <c r="G38" s="104" t="str">
        <f>IFERROR(VLOOKUP("i"&amp;RIGHT(("00"&amp;(G$2+$A38)),3),Input!$B$3:$C$217,2,FALSE),"")</f>
        <v/>
      </c>
      <c r="H38" s="104" t="str">
        <f>IFERROR(VLOOKUP("i"&amp;RIGHT(("00"&amp;(H$2+$A38)),3),Input!$B$3:$C$217,2,FALSE),"")</f>
        <v/>
      </c>
      <c r="I38" s="104" t="str">
        <f>IFERROR(VLOOKUP("i"&amp;RIGHT(("00"&amp;(I$2+$A38)),3),Input!$B$3:$C$217,2,FALSE),"")</f>
        <v/>
      </c>
      <c r="J38" s="104" t="str">
        <f>IFERROR(VLOOKUP("i"&amp;RIGHT(("00"&amp;(J$2+$A38)),3),Input!$B$3:$C$217,2,FALSE),"")</f>
        <v/>
      </c>
      <c r="K38" s="104" t="str">
        <f>IFERROR(VLOOKUP("i"&amp;RIGHT(("00"&amp;(K$2+$A38)),3),Input!$B$3:$C$217,2,FALSE),"")</f>
        <v xml:space="preserve"> 不要な荷物を積まない</v>
      </c>
    </row>
    <row r="39" spans="1:11" x14ac:dyDescent="0.15">
      <c r="A39" s="103">
        <v>37</v>
      </c>
      <c r="B39" s="104" t="str">
        <f>IFERROR(VLOOKUP("i"&amp;RIGHT(("00"&amp;(B$2+$A39)),3),Input!$B$3:$C$217,2,FALSE),"")</f>
        <v/>
      </c>
      <c r="C39" s="104" t="str">
        <f>IFERROR(VLOOKUP("i"&amp;RIGHT(("00"&amp;(C$2+$A39)),3),Input!$B$3:$C$217,2,FALSE),"")</f>
        <v/>
      </c>
      <c r="D39" s="104" t="str">
        <f>IFERROR(VLOOKUP("i"&amp;RIGHT(("00"&amp;(D$2+$A39)),3),Input!$B$3:$C$217,2,FALSE),"")</f>
        <v>断熱シートの設置</v>
      </c>
      <c r="E39" s="104" t="str">
        <f>IFERROR(VLOOKUP("i"&amp;RIGHT(("00"&amp;(E$2+$A39)),3),Input!$B$3:$C$217,2,FALSE),"")</f>
        <v/>
      </c>
      <c r="F39" s="104" t="str">
        <f>IFERROR(VLOOKUP("i"&amp;RIGHT(("00"&amp;(F$2+$A39)),3),Input!$B$3:$C$217,2,FALSE),"")</f>
        <v/>
      </c>
      <c r="G39" s="104" t="str">
        <f>IFERROR(VLOOKUP("i"&amp;RIGHT(("00"&amp;(G$2+$A39)),3),Input!$B$3:$C$217,2,FALSE),"")</f>
        <v/>
      </c>
      <c r="H39" s="104" t="str">
        <f>IFERROR(VLOOKUP("i"&amp;RIGHT(("00"&amp;(H$2+$A39)),3),Input!$B$3:$C$217,2,FALSE),"")</f>
        <v/>
      </c>
      <c r="I39" s="104" t="str">
        <f>IFERROR(VLOOKUP("i"&amp;RIGHT(("00"&amp;(I$2+$A39)),3),Input!$B$3:$C$217,2,FALSE),"")</f>
        <v/>
      </c>
      <c r="J39" s="104" t="str">
        <f>IFERROR(VLOOKUP("i"&amp;RIGHT(("00"&amp;(J$2+$A39)),3),Input!$B$3:$C$217,2,FALSE),"")</f>
        <v/>
      </c>
      <c r="K39" s="104" t="str">
        <f>IFERROR(VLOOKUP("i"&amp;RIGHT(("00"&amp;(K$2+$A39)),3),Input!$B$3:$C$217,2,FALSE),"")</f>
        <v>カーエアコンの温度調節</v>
      </c>
    </row>
    <row r="40" spans="1:11" x14ac:dyDescent="0.15">
      <c r="A40" s="103">
        <v>38</v>
      </c>
      <c r="B40" s="104" t="str">
        <f>IFERROR(VLOOKUP("i"&amp;RIGHT(("00"&amp;(B$2+$A40)),3),Input!$B$3:$C$217,2,FALSE),"")</f>
        <v/>
      </c>
      <c r="C40" s="104" t="str">
        <f>IFERROR(VLOOKUP("i"&amp;RIGHT(("00"&amp;(C$2+$A40)),3),Input!$B$3:$C$217,2,FALSE),"")</f>
        <v/>
      </c>
      <c r="D40" s="104" t="str">
        <f>IFERROR(VLOOKUP("i"&amp;RIGHT(("00"&amp;(D$2+$A40)),3),Input!$B$3:$C$217,2,FALSE),"")</f>
        <v>部屋を戸で締め切れますか</v>
      </c>
      <c r="E40" s="104" t="str">
        <f>IFERROR(VLOOKUP("i"&amp;RIGHT(("00"&amp;(E$2+$A40)),3),Input!$B$3:$C$217,2,FALSE),"")</f>
        <v/>
      </c>
      <c r="F40" s="104" t="str">
        <f>IFERROR(VLOOKUP("i"&amp;RIGHT(("00"&amp;(F$2+$A40)),3),Input!$B$3:$C$217,2,FALSE),"")</f>
        <v/>
      </c>
      <c r="G40" s="104" t="str">
        <f>IFERROR(VLOOKUP("i"&amp;RIGHT(("00"&amp;(G$2+$A40)),3),Input!$B$3:$C$217,2,FALSE),"")</f>
        <v/>
      </c>
      <c r="H40" s="104" t="str">
        <f>IFERROR(VLOOKUP("i"&amp;RIGHT(("00"&amp;(H$2+$A40)),3),Input!$B$3:$C$217,2,FALSE),"")</f>
        <v/>
      </c>
      <c r="I40" s="104" t="str">
        <f>IFERROR(VLOOKUP("i"&amp;RIGHT(("00"&amp;(I$2+$A40)),3),Input!$B$3:$C$217,2,FALSE),"")</f>
        <v/>
      </c>
      <c r="J40" s="104" t="str">
        <f>IFERROR(VLOOKUP("i"&amp;RIGHT(("00"&amp;(J$2+$A40)),3),Input!$B$3:$C$217,2,FALSE),"")</f>
        <v/>
      </c>
      <c r="K40" s="104" t="str">
        <f>IFERROR(VLOOKUP("i"&amp;RIGHT(("00"&amp;(K$2+$A40)),3),Input!$B$3:$C$217,2,FALSE),"")</f>
        <v>暖機運転せずに走行する</v>
      </c>
    </row>
    <row r="41" spans="1:11" x14ac:dyDescent="0.15">
      <c r="A41" s="103">
        <v>39</v>
      </c>
      <c r="B41" s="104" t="str">
        <f>IFERROR(VLOOKUP("i"&amp;RIGHT(("00"&amp;(B$2+$A41)),3),Input!$B$3:$C$217,2,FALSE),"")</f>
        <v/>
      </c>
      <c r="C41" s="104" t="str">
        <f>IFERROR(VLOOKUP("i"&amp;RIGHT(("00"&amp;(C$2+$A41)),3),Input!$B$3:$C$217,2,FALSE),"")</f>
        <v/>
      </c>
      <c r="D41" s="104" t="str">
        <f>IFERROR(VLOOKUP("i"&amp;RIGHT(("00"&amp;(D$2+$A41)),3),Input!$B$3:$C$217,2,FALSE),"")</f>
        <v>吹き抜け</v>
      </c>
      <c r="E41" s="104" t="str">
        <f>IFERROR(VLOOKUP("i"&amp;RIGHT(("00"&amp;(E$2+$A41)),3),Input!$B$3:$C$217,2,FALSE),"")</f>
        <v/>
      </c>
      <c r="F41" s="104" t="str">
        <f>IFERROR(VLOOKUP("i"&amp;RIGHT(("00"&amp;(F$2+$A41)),3),Input!$B$3:$C$217,2,FALSE),"")</f>
        <v/>
      </c>
      <c r="G41" s="104" t="str">
        <f>IFERROR(VLOOKUP("i"&amp;RIGHT(("00"&amp;(G$2+$A41)),3),Input!$B$3:$C$217,2,FALSE),"")</f>
        <v/>
      </c>
      <c r="H41" s="104" t="str">
        <f>IFERROR(VLOOKUP("i"&amp;RIGHT(("00"&amp;(H$2+$A41)),3),Input!$B$3:$C$217,2,FALSE),"")</f>
        <v/>
      </c>
      <c r="I41" s="104" t="str">
        <f>IFERROR(VLOOKUP("i"&amp;RIGHT(("00"&amp;(I$2+$A41)),3),Input!$B$3:$C$217,2,FALSE),"")</f>
        <v/>
      </c>
      <c r="J41" s="104" t="str">
        <f>IFERROR(VLOOKUP("i"&amp;RIGHT(("00"&amp;(J$2+$A41)),3),Input!$B$3:$C$217,2,FALSE),"")</f>
        <v/>
      </c>
      <c r="K41" s="104" t="str">
        <f>IFERROR(VLOOKUP("i"&amp;RIGHT(("00"&amp;(K$2+$A41)),3),Input!$B$3:$C$217,2,FALSE),"")</f>
        <v>タイヤの空気圧のチェック</v>
      </c>
    </row>
    <row r="42" spans="1:11" x14ac:dyDescent="0.15">
      <c r="A42" s="103">
        <v>40</v>
      </c>
      <c r="B42" s="104" t="str">
        <f>IFERROR(VLOOKUP("i"&amp;RIGHT(("00"&amp;(B$2+$A42)),3),Input!$B$3:$C$217,2,FALSE),"")</f>
        <v/>
      </c>
      <c r="C42" s="104" t="str">
        <f>IFERROR(VLOOKUP("i"&amp;RIGHT(("00"&amp;(C$2+$A42)),3),Input!$B$3:$C$217,2,FALSE),"")</f>
        <v/>
      </c>
      <c r="D42" s="104" t="str">
        <f>IFERROR(VLOOKUP("i"&amp;RIGHT(("00"&amp;(D$2+$A42)),3),Input!$B$3:$C$217,2,FALSE),"")</f>
        <v>部屋のしきりによる暖房面積の削減</v>
      </c>
      <c r="E42" s="104" t="str">
        <f>IFERROR(VLOOKUP("i"&amp;RIGHT(("00"&amp;(E$2+$A42)),3),Input!$B$3:$C$217,2,FALSE),"")</f>
        <v/>
      </c>
      <c r="F42" s="104" t="str">
        <f>IFERROR(VLOOKUP("i"&amp;RIGHT(("00"&amp;(F$2+$A42)),3),Input!$B$3:$C$217,2,FALSE),"")</f>
        <v/>
      </c>
      <c r="G42" s="104" t="str">
        <f>IFERROR(VLOOKUP("i"&amp;RIGHT(("00"&amp;(G$2+$A42)),3),Input!$B$3:$C$217,2,FALSE),"")</f>
        <v/>
      </c>
      <c r="H42" s="104" t="str">
        <f>IFERROR(VLOOKUP("i"&amp;RIGHT(("00"&amp;(H$2+$A42)),3),Input!$B$3:$C$217,2,FALSE),"")</f>
        <v/>
      </c>
      <c r="I42" s="104" t="str">
        <f>IFERROR(VLOOKUP("i"&amp;RIGHT(("00"&amp;(I$2+$A42)),3),Input!$B$3:$C$217,2,FALSE),"")</f>
        <v/>
      </c>
      <c r="J42" s="104" t="str">
        <f>IFERROR(VLOOKUP("i"&amp;RIGHT(("00"&amp;(J$2+$A42)),3),Input!$B$3:$C$217,2,FALSE),"")</f>
        <v/>
      </c>
      <c r="K42" s="104" t="str">
        <f>IFERROR(VLOOKUP("i"&amp;RIGHT(("00"&amp;(K$2+$A42)),3),Input!$B$3:$C$217,2,FALSE),"")</f>
        <v/>
      </c>
    </row>
    <row r="43" spans="1:11" x14ac:dyDescent="0.15">
      <c r="A43" s="103">
        <v>41</v>
      </c>
      <c r="B43" s="104" t="str">
        <f>IFERROR(VLOOKUP("i"&amp;RIGHT(("00"&amp;(B$2+$A43)),3),Input!$B$3:$C$217,2,FALSE),"")</f>
        <v>窓の断熱性能</v>
      </c>
      <c r="C43" s="104" t="str">
        <f>IFERROR(VLOOKUP("i"&amp;RIGHT(("00"&amp;(C$2+$A43)),3),Input!$B$3:$C$217,2,FALSE),"")</f>
        <v/>
      </c>
      <c r="D43" s="104" t="str">
        <f>IFERROR(VLOOKUP("i"&amp;RIGHT(("00"&amp;(D$2+$A43)),3),Input!$B$3:$C$217,2,FALSE),"")</f>
        <v>電気ストーブの使用時間</v>
      </c>
      <c r="E43" s="104" t="str">
        <f>IFERROR(VLOOKUP("i"&amp;RIGHT(("00"&amp;(E$2+$A43)),3),Input!$B$3:$C$217,2,FALSE),"")</f>
        <v/>
      </c>
      <c r="F43" s="104" t="str">
        <f>IFERROR(VLOOKUP("i"&amp;RIGHT(("00"&amp;(F$2+$A43)),3),Input!$B$3:$C$217,2,FALSE),"")</f>
        <v/>
      </c>
      <c r="G43" s="104" t="str">
        <f>IFERROR(VLOOKUP("i"&amp;RIGHT(("00"&amp;(G$2+$A43)),3),Input!$B$3:$C$217,2,FALSE),"")</f>
        <v/>
      </c>
      <c r="H43" s="104" t="str">
        <f>IFERROR(VLOOKUP("i"&amp;RIGHT(("00"&amp;(H$2+$A43)),3),Input!$B$3:$C$217,2,FALSE),"")</f>
        <v/>
      </c>
      <c r="I43" s="104" t="str">
        <f>IFERROR(VLOOKUP("i"&amp;RIGHT(("00"&amp;(I$2+$A43)),3),Input!$B$3:$C$217,2,FALSE),"")</f>
        <v/>
      </c>
      <c r="J43" s="104" t="str">
        <f>IFERROR(VLOOKUP("i"&amp;RIGHT(("00"&amp;(J$2+$A43)),3),Input!$B$3:$C$217,2,FALSE),"")</f>
        <v/>
      </c>
      <c r="K43" s="104" t="str">
        <f>IFERROR(VLOOKUP("i"&amp;RIGHT(("00"&amp;(K$2+$A43)),3),Input!$B$3:$C$217,2,FALSE),"")</f>
        <v>ガソリン車</v>
      </c>
    </row>
    <row r="44" spans="1:11" x14ac:dyDescent="0.15">
      <c r="A44" s="103">
        <v>42</v>
      </c>
      <c r="B44" s="104" t="str">
        <f>IFERROR(VLOOKUP("i"&amp;RIGHT(("00"&amp;(B$2+$A44)),3),Input!$B$3:$C$217,2,FALSE),"")</f>
        <v>壁面の断熱材の厚さ</v>
      </c>
      <c r="C44" s="104" t="str">
        <f>IFERROR(VLOOKUP("i"&amp;RIGHT(("00"&amp;(C$2+$A44)),3),Input!$B$3:$C$217,2,FALSE),"")</f>
        <v/>
      </c>
      <c r="D44" s="104" t="str">
        <f>IFERROR(VLOOKUP("i"&amp;RIGHT(("00"&amp;(D$2+$A44)),3),Input!$B$3:$C$217,2,FALSE),"")</f>
        <v>部屋の寒さ</v>
      </c>
      <c r="E44" s="104" t="str">
        <f>IFERROR(VLOOKUP("i"&amp;RIGHT(("00"&amp;(E$2+$A44)),3),Input!$B$3:$C$217,2,FALSE),"")</f>
        <v/>
      </c>
      <c r="F44" s="104" t="str">
        <f>IFERROR(VLOOKUP("i"&amp;RIGHT(("00"&amp;(F$2+$A44)),3),Input!$B$3:$C$217,2,FALSE),"")</f>
        <v/>
      </c>
      <c r="G44" s="104" t="str">
        <f>IFERROR(VLOOKUP("i"&amp;RIGHT(("00"&amp;(G$2+$A44)),3),Input!$B$3:$C$217,2,FALSE),"")</f>
        <v/>
      </c>
      <c r="H44" s="104" t="str">
        <f>IFERROR(VLOOKUP("i"&amp;RIGHT(("00"&amp;(H$2+$A44)),3),Input!$B$3:$C$217,2,FALSE),"")</f>
        <v/>
      </c>
      <c r="I44" s="104" t="str">
        <f>IFERROR(VLOOKUP("i"&amp;RIGHT(("00"&amp;(I$2+$A44)),3),Input!$B$3:$C$217,2,FALSE),"")</f>
        <v/>
      </c>
      <c r="J44" s="104" t="str">
        <f>IFERROR(VLOOKUP("i"&amp;RIGHT(("00"&amp;(J$2+$A44)),3),Input!$B$3:$C$217,2,FALSE),"")</f>
        <v/>
      </c>
      <c r="K44" s="104" t="str">
        <f>IFERROR(VLOOKUP("i"&amp;RIGHT(("00"&amp;(K$2+$A44)),3),Input!$B$3:$C$217,2,FALSE),"")</f>
        <v>ハイブリッド車</v>
      </c>
    </row>
    <row r="45" spans="1:11" x14ac:dyDescent="0.15">
      <c r="A45" s="103">
        <v>43</v>
      </c>
      <c r="B45" s="104" t="str">
        <f>IFERROR(VLOOKUP("i"&amp;RIGHT(("00"&amp;(B$2+$A45)),3),Input!$B$3:$C$217,2,FALSE),"")</f>
        <v>窓の断熱リフォーム</v>
      </c>
      <c r="C45" s="104" t="str">
        <f>IFERROR(VLOOKUP("i"&amp;RIGHT(("00"&amp;(C$2+$A45)),3),Input!$B$3:$C$217,2,FALSE),"")</f>
        <v/>
      </c>
      <c r="D45" s="104" t="str">
        <f>IFERROR(VLOOKUP("i"&amp;RIGHT(("00"&amp;(D$2+$A45)),3),Input!$B$3:$C$217,2,FALSE),"")</f>
        <v>窓の結露の有無</v>
      </c>
      <c r="E45" s="104" t="str">
        <f>IFERROR(VLOOKUP("i"&amp;RIGHT(("00"&amp;(E$2+$A45)),3),Input!$B$3:$C$217,2,FALSE),"")</f>
        <v/>
      </c>
      <c r="F45" s="104" t="str">
        <f>IFERROR(VLOOKUP("i"&amp;RIGHT(("00"&amp;(F$2+$A45)),3),Input!$B$3:$C$217,2,FALSE),"")</f>
        <v/>
      </c>
      <c r="G45" s="104" t="str">
        <f>IFERROR(VLOOKUP("i"&amp;RIGHT(("00"&amp;(G$2+$A45)),3),Input!$B$3:$C$217,2,FALSE),"")</f>
        <v/>
      </c>
      <c r="H45" s="104" t="str">
        <f>IFERROR(VLOOKUP("i"&amp;RIGHT(("00"&amp;(H$2+$A45)),3),Input!$B$3:$C$217,2,FALSE),"")</f>
        <v/>
      </c>
      <c r="I45" s="104" t="str">
        <f>IFERROR(VLOOKUP("i"&amp;RIGHT(("00"&amp;(I$2+$A45)),3),Input!$B$3:$C$217,2,FALSE),"")</f>
        <v/>
      </c>
      <c r="J45" s="104" t="str">
        <f>IFERROR(VLOOKUP("i"&amp;RIGHT(("00"&amp;(J$2+$A45)),3),Input!$B$3:$C$217,2,FALSE),"")</f>
        <v/>
      </c>
      <c r="K45" s="104" t="str">
        <f>IFERROR(VLOOKUP("i"&amp;RIGHT(("00"&amp;(K$2+$A45)),3),Input!$B$3:$C$217,2,FALSE),"")</f>
        <v>電気自動車</v>
      </c>
    </row>
    <row r="46" spans="1:11" x14ac:dyDescent="0.15">
      <c r="A46" s="103">
        <v>44</v>
      </c>
      <c r="B46" s="104" t="str">
        <f>IFERROR(VLOOKUP("i"&amp;RIGHT(("00"&amp;(B$2+$A46)),3),Input!$B$3:$C$217,2,FALSE),"")</f>
        <v>壁天井断熱リフォーム</v>
      </c>
      <c r="C46" s="104" t="str">
        <f>IFERROR(VLOOKUP("i"&amp;RIGHT(("00"&amp;(C$2+$A46)),3),Input!$B$3:$C$217,2,FALSE),"")</f>
        <v/>
      </c>
      <c r="D46" s="104" t="str">
        <f>IFERROR(VLOOKUP("i"&amp;RIGHT(("00"&amp;(D$2+$A46)),3),Input!$B$3:$C$217,2,FALSE),"")</f>
        <v>押入れなどの壁面の結露</v>
      </c>
      <c r="E46" s="104" t="str">
        <f>IFERROR(VLOOKUP("i"&amp;RIGHT(("00"&amp;(E$2+$A46)),3),Input!$B$3:$C$217,2,FALSE),"")</f>
        <v/>
      </c>
      <c r="F46" s="104" t="str">
        <f>IFERROR(VLOOKUP("i"&amp;RIGHT(("00"&amp;(F$2+$A46)),3),Input!$B$3:$C$217,2,FALSE),"")</f>
        <v/>
      </c>
      <c r="G46" s="104" t="str">
        <f>IFERROR(VLOOKUP("i"&amp;RIGHT(("00"&amp;(G$2+$A46)),3),Input!$B$3:$C$217,2,FALSE),"")</f>
        <v/>
      </c>
      <c r="H46" s="104" t="str">
        <f>IFERROR(VLOOKUP("i"&amp;RIGHT(("00"&amp;(H$2+$A46)),3),Input!$B$3:$C$217,2,FALSE),"")</f>
        <v/>
      </c>
      <c r="I46" s="104" t="str">
        <f>IFERROR(VLOOKUP("i"&amp;RIGHT(("00"&amp;(I$2+$A46)),3),Input!$B$3:$C$217,2,FALSE),"")</f>
        <v/>
      </c>
      <c r="J46" s="104" t="str">
        <f>IFERROR(VLOOKUP("i"&amp;RIGHT(("00"&amp;(J$2+$A46)),3),Input!$B$3:$C$217,2,FALSE),"")</f>
        <v/>
      </c>
      <c r="K46" s="104" t="str">
        <f>IFERROR(VLOOKUP("i"&amp;RIGHT(("00"&amp;(K$2+$A46)),3),Input!$B$3:$C$217,2,FALSE),"")</f>
        <v/>
      </c>
    </row>
    <row r="47" spans="1:11" x14ac:dyDescent="0.15">
      <c r="A47" s="103">
        <v>45</v>
      </c>
      <c r="B47" s="104" t="str">
        <f>IFERROR(VLOOKUP("i"&amp;RIGHT(("00"&amp;(B$2+$A47)),3),Input!$B$3:$C$217,2,FALSE),"")</f>
        <v/>
      </c>
      <c r="C47" s="104" t="str">
        <f>IFERROR(VLOOKUP("i"&amp;RIGHT(("00"&amp;(C$2+$A47)),3),Input!$B$3:$C$217,2,FALSE),"")</f>
        <v/>
      </c>
      <c r="D47" s="104" t="str">
        <f>IFERROR(VLOOKUP("i"&amp;RIGHT(("00"&amp;(D$2+$A47)),3),Input!$B$3:$C$217,2,FALSE),"")</f>
        <v>朝方寒さを感じること</v>
      </c>
      <c r="E47" s="104" t="str">
        <f>IFERROR(VLOOKUP("i"&amp;RIGHT(("00"&amp;(E$2+$A47)),3),Input!$B$3:$C$217,2,FALSE),"")</f>
        <v/>
      </c>
      <c r="F47" s="104" t="str">
        <f>IFERROR(VLOOKUP("i"&amp;RIGHT(("00"&amp;(F$2+$A47)),3),Input!$B$3:$C$217,2,FALSE),"")</f>
        <v/>
      </c>
      <c r="G47" s="104" t="str">
        <f>IFERROR(VLOOKUP("i"&amp;RIGHT(("00"&amp;(G$2+$A47)),3),Input!$B$3:$C$217,2,FALSE),"")</f>
        <v/>
      </c>
      <c r="H47" s="104" t="str">
        <f>IFERROR(VLOOKUP("i"&amp;RIGHT(("00"&amp;(H$2+$A47)),3),Input!$B$3:$C$217,2,FALSE),"")</f>
        <v/>
      </c>
      <c r="I47" s="104" t="str">
        <f>IFERROR(VLOOKUP("i"&amp;RIGHT(("00"&amp;(I$2+$A47)),3),Input!$B$3:$C$217,2,FALSE),"")</f>
        <v/>
      </c>
      <c r="J47" s="104" t="str">
        <f>IFERROR(VLOOKUP("i"&amp;RIGHT(("00"&amp;(J$2+$A47)),3),Input!$B$3:$C$217,2,FALSE),"")</f>
        <v/>
      </c>
      <c r="K47" s="104" t="str">
        <f>IFERROR(VLOOKUP("i"&amp;RIGHT(("00"&amp;(K$2+$A47)),3),Input!$B$3:$C$217,2,FALSE),"")</f>
        <v/>
      </c>
    </row>
    <row r="48" spans="1:11" x14ac:dyDescent="0.15">
      <c r="A48" s="103">
        <v>46</v>
      </c>
      <c r="B48" s="104" t="str">
        <f>IFERROR(VLOOKUP("i"&amp;RIGHT(("00"&amp;(B$2+$A48)),3),Input!$B$3:$C$217,2,FALSE),"")</f>
        <v/>
      </c>
      <c r="C48" s="104" t="str">
        <f>IFERROR(VLOOKUP("i"&amp;RIGHT(("00"&amp;(C$2+$A48)),3),Input!$B$3:$C$217,2,FALSE),"")</f>
        <v/>
      </c>
      <c r="D48" s="104" t="str">
        <f>IFERROR(VLOOKUP("i"&amp;RIGHT(("00"&amp;(D$2+$A48)),3),Input!$B$3:$C$217,2,FALSE),"")</f>
        <v>朝方の寒さが始まる時期</v>
      </c>
      <c r="E48" s="104" t="str">
        <f>IFERROR(VLOOKUP("i"&amp;RIGHT(("00"&amp;(E$2+$A48)),3),Input!$B$3:$C$217,2,FALSE),"")</f>
        <v/>
      </c>
      <c r="F48" s="104" t="str">
        <f>IFERROR(VLOOKUP("i"&amp;RIGHT(("00"&amp;(F$2+$A48)),3),Input!$B$3:$C$217,2,FALSE),"")</f>
        <v/>
      </c>
      <c r="G48" s="104" t="str">
        <f>IFERROR(VLOOKUP("i"&amp;RIGHT(("00"&amp;(G$2+$A48)),3),Input!$B$3:$C$217,2,FALSE),"")</f>
        <v/>
      </c>
      <c r="H48" s="104" t="str">
        <f>IFERROR(VLOOKUP("i"&amp;RIGHT(("00"&amp;(H$2+$A48)),3),Input!$B$3:$C$217,2,FALSE),"")</f>
        <v/>
      </c>
      <c r="I48" s="104" t="str">
        <f>IFERROR(VLOOKUP("i"&amp;RIGHT(("00"&amp;(I$2+$A48)),3),Input!$B$3:$C$217,2,FALSE),"")</f>
        <v/>
      </c>
      <c r="J48" s="104" t="str">
        <f>IFERROR(VLOOKUP("i"&amp;RIGHT(("00"&amp;(J$2+$A48)),3),Input!$B$3:$C$217,2,FALSE),"")</f>
        <v/>
      </c>
      <c r="K48" s="104" t="str">
        <f>IFERROR(VLOOKUP("i"&amp;RIGHT(("00"&amp;(K$2+$A48)),3),Input!$B$3:$C$217,2,FALSE),"")</f>
        <v/>
      </c>
    </row>
    <row r="49" spans="1:11" x14ac:dyDescent="0.15">
      <c r="A49" s="103">
        <v>47</v>
      </c>
      <c r="B49" s="104" t="str">
        <f>IFERROR(VLOOKUP("i"&amp;RIGHT(("00"&amp;(B$2+$A49)),3),Input!$B$3:$C$217,2,FALSE),"")</f>
        <v/>
      </c>
      <c r="C49" s="104" t="str">
        <f>IFERROR(VLOOKUP("i"&amp;RIGHT(("00"&amp;(C$2+$A49)),3),Input!$B$3:$C$217,2,FALSE),"")</f>
        <v/>
      </c>
      <c r="D49" s="104" t="str">
        <f>IFERROR(VLOOKUP("i"&amp;RIGHT(("00"&amp;(D$2+$A49)),3),Input!$B$3:$C$217,2,FALSE),"")</f>
        <v>朝方の寒さが終わる時期</v>
      </c>
      <c r="E49" s="104" t="str">
        <f>IFERROR(VLOOKUP("i"&amp;RIGHT(("00"&amp;(E$2+$A49)),3),Input!$B$3:$C$217,2,FALSE),"")</f>
        <v/>
      </c>
      <c r="F49" s="104" t="str">
        <f>IFERROR(VLOOKUP("i"&amp;RIGHT(("00"&amp;(F$2+$A49)),3),Input!$B$3:$C$217,2,FALSE),"")</f>
        <v/>
      </c>
      <c r="G49" s="104" t="str">
        <f>IFERROR(VLOOKUP("i"&amp;RIGHT(("00"&amp;(G$2+$A49)),3),Input!$B$3:$C$217,2,FALSE),"")</f>
        <v/>
      </c>
      <c r="H49" s="104" t="str">
        <f>IFERROR(VLOOKUP("i"&amp;RIGHT(("00"&amp;(H$2+$A49)),3),Input!$B$3:$C$217,2,FALSE),"")</f>
        <v/>
      </c>
      <c r="I49" s="104" t="str">
        <f>IFERROR(VLOOKUP("i"&amp;RIGHT(("00"&amp;(I$2+$A49)),3),Input!$B$3:$C$217,2,FALSE),"")</f>
        <v/>
      </c>
      <c r="J49" s="104" t="str">
        <f>IFERROR(VLOOKUP("i"&amp;RIGHT(("00"&amp;(J$2+$A49)),3),Input!$B$3:$C$217,2,FALSE),"")</f>
        <v/>
      </c>
      <c r="K49" s="104" t="str">
        <f>IFERROR(VLOOKUP("i"&amp;RIGHT(("00"&amp;(K$2+$A49)),3),Input!$B$3:$C$217,2,FALSE),"")</f>
        <v/>
      </c>
    </row>
    <row r="50" spans="1:11" x14ac:dyDescent="0.15">
      <c r="A50" s="103">
        <v>48</v>
      </c>
      <c r="B50" s="104" t="str">
        <f>IFERROR(VLOOKUP("i"&amp;RIGHT(("00"&amp;(B$2+$A50)),3),Input!$B$3:$C$217,2,FALSE),"")</f>
        <v/>
      </c>
      <c r="C50" s="104" t="str">
        <f>IFERROR(VLOOKUP("i"&amp;RIGHT(("00"&amp;(C$2+$A50)),3),Input!$B$3:$C$217,2,FALSE),"")</f>
        <v/>
      </c>
      <c r="D50" s="104" t="str">
        <f>IFERROR(VLOOKUP("i"&amp;RIGHT(("00"&amp;(D$2+$A50)),3),Input!$B$3:$C$217,2,FALSE),"")</f>
        <v>厚着の工夫</v>
      </c>
      <c r="E50" s="104" t="str">
        <f>IFERROR(VLOOKUP("i"&amp;RIGHT(("00"&amp;(E$2+$A50)),3),Input!$B$3:$C$217,2,FALSE),"")</f>
        <v/>
      </c>
      <c r="F50" s="104" t="str">
        <f>IFERROR(VLOOKUP("i"&amp;RIGHT(("00"&amp;(F$2+$A50)),3),Input!$B$3:$C$217,2,FALSE),"")</f>
        <v/>
      </c>
      <c r="G50" s="104" t="str">
        <f>IFERROR(VLOOKUP("i"&amp;RIGHT(("00"&amp;(G$2+$A50)),3),Input!$B$3:$C$217,2,FALSE),"")</f>
        <v/>
      </c>
      <c r="H50" s="104" t="str">
        <f>IFERROR(VLOOKUP("i"&amp;RIGHT(("00"&amp;(H$2+$A50)),3),Input!$B$3:$C$217,2,FALSE),"")</f>
        <v/>
      </c>
      <c r="I50" s="104" t="str">
        <f>IFERROR(VLOOKUP("i"&amp;RIGHT(("00"&amp;(I$2+$A50)),3),Input!$B$3:$C$217,2,FALSE),"")</f>
        <v/>
      </c>
      <c r="J50" s="104" t="str">
        <f>IFERROR(VLOOKUP("i"&amp;RIGHT(("00"&amp;(J$2+$A50)),3),Input!$B$3:$C$217,2,FALSE),"")</f>
        <v/>
      </c>
      <c r="K50" s="104" t="str">
        <f>IFERROR(VLOOKUP("i"&amp;RIGHT(("00"&amp;(K$2+$A50)),3),Input!$B$3:$C$217,2,FALSE),"")</f>
        <v/>
      </c>
    </row>
    <row r="51" spans="1:11" x14ac:dyDescent="0.15">
      <c r="A51" s="103">
        <v>49</v>
      </c>
      <c r="B51" s="104" t="str">
        <f>IFERROR(VLOOKUP("i"&amp;RIGHT(("00"&amp;(B$2+$A51)),3),Input!$B$3:$C$217,2,FALSE),"")</f>
        <v/>
      </c>
      <c r="C51" s="104" t="str">
        <f>IFERROR(VLOOKUP("i"&amp;RIGHT(("00"&amp;(C$2+$A51)),3),Input!$B$3:$C$217,2,FALSE),"")</f>
        <v/>
      </c>
      <c r="D51" s="104" t="str">
        <f>IFERROR(VLOOKUP("i"&amp;RIGHT(("00"&amp;(D$2+$A51)),3),Input!$B$3:$C$217,2,FALSE),"")</f>
        <v>不在部屋の暖房</v>
      </c>
      <c r="E51" s="104" t="str">
        <f>IFERROR(VLOOKUP("i"&amp;RIGHT(("00"&amp;(E$2+$A51)),3),Input!$B$3:$C$217,2,FALSE),"")</f>
        <v/>
      </c>
      <c r="F51" s="104" t="str">
        <f>IFERROR(VLOOKUP("i"&amp;RIGHT(("00"&amp;(F$2+$A51)),3),Input!$B$3:$C$217,2,FALSE),"")</f>
        <v/>
      </c>
      <c r="G51" s="104" t="str">
        <f>IFERROR(VLOOKUP("i"&amp;RIGHT(("00"&amp;(G$2+$A51)),3),Input!$B$3:$C$217,2,FALSE),"")</f>
        <v/>
      </c>
      <c r="H51" s="104" t="str">
        <f>IFERROR(VLOOKUP("i"&amp;RIGHT(("00"&amp;(H$2+$A51)),3),Input!$B$3:$C$217,2,FALSE),"")</f>
        <v/>
      </c>
      <c r="I51" s="104" t="str">
        <f>IFERROR(VLOOKUP("i"&amp;RIGHT(("00"&amp;(I$2+$A51)),3),Input!$B$3:$C$217,2,FALSE),"")</f>
        <v/>
      </c>
      <c r="J51" s="104" t="str">
        <f>IFERROR(VLOOKUP("i"&amp;RIGHT(("00"&amp;(J$2+$A51)),3),Input!$B$3:$C$217,2,FALSE),"")</f>
        <v/>
      </c>
      <c r="K51" s="104" t="str">
        <f>IFERROR(VLOOKUP("i"&amp;RIGHT(("00"&amp;(K$2+$A51)),3),Input!$B$3:$C$217,2,FALSE),"")</f>
        <v/>
      </c>
    </row>
    <row r="52" spans="1:11" x14ac:dyDescent="0.15">
      <c r="A52" s="103">
        <v>50</v>
      </c>
      <c r="B52" s="104" t="str">
        <f>IFERROR(VLOOKUP("i"&amp;RIGHT(("00"&amp;(B$2+$A52)),3),Input!$B$3:$C$217,2,FALSE),"")</f>
        <v/>
      </c>
      <c r="C52" s="104" t="str">
        <f>IFERROR(VLOOKUP("i"&amp;RIGHT(("00"&amp;(C$2+$A52)),3),Input!$B$3:$C$217,2,FALSE),"")</f>
        <v/>
      </c>
      <c r="D52" s="104" t="str">
        <f>IFERROR(VLOOKUP("i"&amp;RIGHT(("00"&amp;(D$2+$A52)),3),Input!$B$3:$C$217,2,FALSE),"")</f>
        <v/>
      </c>
      <c r="E52" s="104" t="str">
        <f>IFERROR(VLOOKUP("i"&amp;RIGHT(("00"&amp;(E$2+$A52)),3),Input!$B$3:$C$217,2,FALSE),"")</f>
        <v/>
      </c>
      <c r="F52" s="104" t="str">
        <f>IFERROR(VLOOKUP("i"&amp;RIGHT(("00"&amp;(F$2+$A52)),3),Input!$B$3:$C$217,2,FALSE),"")</f>
        <v/>
      </c>
      <c r="G52" s="104" t="str">
        <f>IFERROR(VLOOKUP("i"&amp;RIGHT(("00"&amp;(G$2+$A52)),3),Input!$B$3:$C$217,2,FALSE),"")</f>
        <v/>
      </c>
      <c r="H52" s="104" t="str">
        <f>IFERROR(VLOOKUP("i"&amp;RIGHT(("00"&amp;(H$2+$A52)),3),Input!$B$3:$C$217,2,FALSE),"")</f>
        <v/>
      </c>
      <c r="I52" s="104" t="str">
        <f>IFERROR(VLOOKUP("i"&amp;RIGHT(("00"&amp;(I$2+$A52)),3),Input!$B$3:$C$217,2,FALSE),"")</f>
        <v/>
      </c>
      <c r="J52" s="104" t="str">
        <f>IFERROR(VLOOKUP("i"&amp;RIGHT(("00"&amp;(J$2+$A52)),3),Input!$B$3:$C$217,2,FALSE),"")</f>
        <v/>
      </c>
      <c r="K52" s="104" t="str">
        <f>IFERROR(VLOOKUP("i"&amp;RIGHT(("00"&amp;(K$2+$A52)),3),Input!$B$3:$C$217,2,FALSE),"")</f>
        <v/>
      </c>
    </row>
    <row r="53" spans="1:11" x14ac:dyDescent="0.15">
      <c r="A53" s="103">
        <v>51</v>
      </c>
      <c r="B53" s="104" t="str">
        <f>IFERROR(VLOOKUP("i"&amp;RIGHT(("00"&amp;(B$2+$A53)),3),Input!$B$3:$C$217,2,FALSE),"")</f>
        <v>太陽光発電の設置</v>
      </c>
      <c r="C53" s="104" t="str">
        <f>IFERROR(VLOOKUP("i"&amp;RIGHT(("00"&amp;(C$2+$A53)),3),Input!$B$3:$C$217,2,FALSE),"")</f>
        <v/>
      </c>
      <c r="D53" s="104" t="str">
        <f>IFERROR(VLOOKUP("i"&amp;RIGHT(("00"&amp;(D$2+$A53)),3),Input!$B$3:$C$217,2,FALSE),"")</f>
        <v/>
      </c>
      <c r="E53" s="104" t="str">
        <f>IFERROR(VLOOKUP("i"&amp;RIGHT(("00"&amp;(E$2+$A53)),3),Input!$B$3:$C$217,2,FALSE),"")</f>
        <v/>
      </c>
      <c r="F53" s="104" t="str">
        <f>IFERROR(VLOOKUP("i"&amp;RIGHT(("00"&amp;(F$2+$A53)),3),Input!$B$3:$C$217,2,FALSE),"")</f>
        <v/>
      </c>
      <c r="G53" s="104" t="str">
        <f>IFERROR(VLOOKUP("i"&amp;RIGHT(("00"&amp;(G$2+$A53)),3),Input!$B$3:$C$217,2,FALSE),"")</f>
        <v/>
      </c>
      <c r="H53" s="104" t="str">
        <f>IFERROR(VLOOKUP("i"&amp;RIGHT(("00"&amp;(H$2+$A53)),3),Input!$B$3:$C$217,2,FALSE),"")</f>
        <v/>
      </c>
      <c r="I53" s="104" t="str">
        <f>IFERROR(VLOOKUP("i"&amp;RIGHT(("00"&amp;(I$2+$A53)),3),Input!$B$3:$C$217,2,FALSE),"")</f>
        <v/>
      </c>
      <c r="J53" s="104" t="str">
        <f>IFERROR(VLOOKUP("i"&amp;RIGHT(("00"&amp;(J$2+$A53)),3),Input!$B$3:$C$217,2,FALSE),"")</f>
        <v/>
      </c>
      <c r="K53" s="104" t="str">
        <f>IFERROR(VLOOKUP("i"&amp;RIGHT(("00"&amp;(K$2+$A53)),3),Input!$B$3:$C$217,2,FALSE),"")</f>
        <v>太陽光発電の設置可能容量</v>
      </c>
    </row>
    <row r="54" spans="1:11" x14ac:dyDescent="0.15">
      <c r="A54" s="103">
        <v>52</v>
      </c>
      <c r="B54" s="104" t="str">
        <f>IFERROR(VLOOKUP("i"&amp;RIGHT(("00"&amp;(B$2+$A54)),3),Input!$B$3:$C$217,2,FALSE),"")</f>
        <v>太陽光発電のサイズ</v>
      </c>
      <c r="C54" s="104" t="str">
        <f>IFERROR(VLOOKUP("i"&amp;RIGHT(("00"&amp;(C$2+$A54)),3),Input!$B$3:$C$217,2,FALSE),"")</f>
        <v/>
      </c>
      <c r="D54" s="104" t="str">
        <f>IFERROR(VLOOKUP("i"&amp;RIGHT(("00"&amp;(D$2+$A54)),3),Input!$B$3:$C$217,2,FALSE),"")</f>
        <v/>
      </c>
      <c r="E54" s="104" t="str">
        <f>IFERROR(VLOOKUP("i"&amp;RIGHT(("00"&amp;(E$2+$A54)),3),Input!$B$3:$C$217,2,FALSE),"")</f>
        <v/>
      </c>
      <c r="F54" s="104" t="str">
        <f>IFERROR(VLOOKUP("i"&amp;RIGHT(("00"&amp;(F$2+$A54)),3),Input!$B$3:$C$217,2,FALSE),"")</f>
        <v/>
      </c>
      <c r="G54" s="104" t="str">
        <f>IFERROR(VLOOKUP("i"&amp;RIGHT(("00"&amp;(G$2+$A54)),3),Input!$B$3:$C$217,2,FALSE),"")</f>
        <v/>
      </c>
      <c r="H54" s="104" t="str">
        <f>IFERROR(VLOOKUP("i"&amp;RIGHT(("00"&amp;(H$2+$A54)),3),Input!$B$3:$C$217,2,FALSE),"")</f>
        <v/>
      </c>
      <c r="I54" s="104" t="str">
        <f>IFERROR(VLOOKUP("i"&amp;RIGHT(("00"&amp;(I$2+$A54)),3),Input!$B$3:$C$217,2,FALSE),"")</f>
        <v/>
      </c>
      <c r="J54" s="104" t="str">
        <f>IFERROR(VLOOKUP("i"&amp;RIGHT(("00"&amp;(J$2+$A54)),3),Input!$B$3:$C$217,2,FALSE),"")</f>
        <v/>
      </c>
      <c r="K54" s="104" t="str">
        <f>IFERROR(VLOOKUP("i"&amp;RIGHT(("00"&amp;(K$2+$A54)),3),Input!$B$3:$C$217,2,FALSE),"")</f>
        <v/>
      </c>
    </row>
    <row r="55" spans="1:11" x14ac:dyDescent="0.15">
      <c r="A55" s="103">
        <v>53</v>
      </c>
      <c r="B55" s="104" t="str">
        <f>IFERROR(VLOOKUP("i"&amp;RIGHT(("00"&amp;(B$2+$A55)),3),Input!$B$3:$C$217,2,FALSE),"")</f>
        <v>太陽光発電の設置年</v>
      </c>
      <c r="C55" s="104" t="str">
        <f>IFERROR(VLOOKUP("i"&amp;RIGHT(("00"&amp;(C$2+$A55)),3),Input!$B$3:$C$217,2,FALSE),"")</f>
        <v/>
      </c>
      <c r="D55" s="104" t="str">
        <f>IFERROR(VLOOKUP("i"&amp;RIGHT(("00"&amp;(D$2+$A55)),3),Input!$B$3:$C$217,2,FALSE),"")</f>
        <v/>
      </c>
      <c r="E55" s="104" t="str">
        <f>IFERROR(VLOOKUP("i"&amp;RIGHT(("00"&amp;(E$2+$A55)),3),Input!$B$3:$C$217,2,FALSE),"")</f>
        <v/>
      </c>
      <c r="F55" s="104" t="str">
        <f>IFERROR(VLOOKUP("i"&amp;RIGHT(("00"&amp;(F$2+$A55)),3),Input!$B$3:$C$217,2,FALSE),"")</f>
        <v/>
      </c>
      <c r="G55" s="104" t="str">
        <f>IFERROR(VLOOKUP("i"&amp;RIGHT(("00"&amp;(G$2+$A55)),3),Input!$B$3:$C$217,2,FALSE),"")</f>
        <v/>
      </c>
      <c r="H55" s="104" t="str">
        <f>IFERROR(VLOOKUP("i"&amp;RIGHT(("00"&amp;(H$2+$A55)),3),Input!$B$3:$C$217,2,FALSE),"")</f>
        <v/>
      </c>
      <c r="I55" s="104" t="str">
        <f>IFERROR(VLOOKUP("i"&amp;RIGHT(("00"&amp;(I$2+$A55)),3),Input!$B$3:$C$217,2,FALSE),"")</f>
        <v/>
      </c>
      <c r="J55" s="104" t="str">
        <f>IFERROR(VLOOKUP("i"&amp;RIGHT(("00"&amp;(J$2+$A55)),3),Input!$B$3:$C$217,2,FALSE),"")</f>
        <v/>
      </c>
      <c r="K55" s="104" t="str">
        <f>IFERROR(VLOOKUP("i"&amp;RIGHT(("00"&amp;(K$2+$A55)),3),Input!$B$3:$C$217,2,FALSE),"")</f>
        <v/>
      </c>
    </row>
    <row r="56" spans="1:11" x14ac:dyDescent="0.15">
      <c r="A56" s="103">
        <v>54</v>
      </c>
      <c r="B56" s="104" t="str">
        <f>IFERROR(VLOOKUP("i"&amp;RIGHT(("00"&amp;(B$2+$A56)),3),Input!$B$3:$C$217,2,FALSE),"")</f>
        <v>灯油を使っていますか</v>
      </c>
      <c r="C56" s="104" t="str">
        <f>IFERROR(VLOOKUP("i"&amp;RIGHT(("00"&amp;(C$2+$A56)),3),Input!$B$3:$C$217,2,FALSE),"")</f>
        <v/>
      </c>
      <c r="D56" s="104" t="str">
        <f>IFERROR(VLOOKUP("i"&amp;RIGHT(("00"&amp;(D$2+$A56)),3),Input!$B$3:$C$217,2,FALSE),"")</f>
        <v/>
      </c>
      <c r="E56" s="104" t="str">
        <f>IFERROR(VLOOKUP("i"&amp;RIGHT(("00"&amp;(E$2+$A56)),3),Input!$B$3:$C$217,2,FALSE),"")</f>
        <v/>
      </c>
      <c r="F56" s="104" t="str">
        <f>IFERROR(VLOOKUP("i"&amp;RIGHT(("00"&amp;(F$2+$A56)),3),Input!$B$3:$C$217,2,FALSE),"")</f>
        <v/>
      </c>
      <c r="G56" s="104" t="str">
        <f>IFERROR(VLOOKUP("i"&amp;RIGHT(("00"&amp;(G$2+$A56)),3),Input!$B$3:$C$217,2,FALSE),"")</f>
        <v/>
      </c>
      <c r="H56" s="104" t="str">
        <f>IFERROR(VLOOKUP("i"&amp;RIGHT(("00"&amp;(H$2+$A56)),3),Input!$B$3:$C$217,2,FALSE),"")</f>
        <v/>
      </c>
      <c r="I56" s="104" t="str">
        <f>IFERROR(VLOOKUP("i"&amp;RIGHT(("00"&amp;(I$2+$A56)),3),Input!$B$3:$C$217,2,FALSE),"")</f>
        <v/>
      </c>
      <c r="J56" s="104" t="str">
        <f>IFERROR(VLOOKUP("i"&amp;RIGHT(("00"&amp;(J$2+$A56)),3),Input!$B$3:$C$217,2,FALSE),"")</f>
        <v/>
      </c>
      <c r="K56" s="104" t="str">
        <f>IFERROR(VLOOKUP("i"&amp;RIGHT(("00"&amp;(K$2+$A56)),3),Input!$B$3:$C$217,2,FALSE),"")</f>
        <v/>
      </c>
    </row>
    <row r="57" spans="1:11" x14ac:dyDescent="0.15">
      <c r="A57" s="103">
        <v>55</v>
      </c>
      <c r="B57" s="104" t="str">
        <f>IFERROR(VLOOKUP("i"&amp;RIGHT(("00"&amp;(B$2+$A57)),3),Input!$B$3:$C$217,2,FALSE),"")</f>
        <v/>
      </c>
      <c r="C57" s="104" t="str">
        <f>IFERROR(VLOOKUP("i"&amp;RIGHT(("00"&amp;(C$2+$A57)),3),Input!$B$3:$C$217,2,FALSE),"")</f>
        <v/>
      </c>
      <c r="D57" s="104" t="str">
        <f>IFERROR(VLOOKUP("i"&amp;RIGHT(("00"&amp;(D$2+$A57)),3),Input!$B$3:$C$217,2,FALSE),"")</f>
        <v/>
      </c>
      <c r="E57" s="104" t="str">
        <f>IFERROR(VLOOKUP("i"&amp;RIGHT(("00"&amp;(E$2+$A57)),3),Input!$B$3:$C$217,2,FALSE),"")</f>
        <v/>
      </c>
      <c r="F57" s="104" t="str">
        <f>IFERROR(VLOOKUP("i"&amp;RIGHT(("00"&amp;(F$2+$A57)),3),Input!$B$3:$C$217,2,FALSE),"")</f>
        <v/>
      </c>
      <c r="G57" s="104" t="str">
        <f>IFERROR(VLOOKUP("i"&amp;RIGHT(("00"&amp;(G$2+$A57)),3),Input!$B$3:$C$217,2,FALSE),"")</f>
        <v/>
      </c>
      <c r="H57" s="104" t="str">
        <f>IFERROR(VLOOKUP("i"&amp;RIGHT(("00"&amp;(H$2+$A57)),3),Input!$B$3:$C$217,2,FALSE),"")</f>
        <v/>
      </c>
      <c r="I57" s="104" t="str">
        <f>IFERROR(VLOOKUP("i"&amp;RIGHT(("00"&amp;(I$2+$A57)),3),Input!$B$3:$C$217,2,FALSE),"")</f>
        <v/>
      </c>
      <c r="J57" s="104" t="str">
        <f>IFERROR(VLOOKUP("i"&amp;RIGHT(("00"&amp;(J$2+$A57)),3),Input!$B$3:$C$217,2,FALSE),"")</f>
        <v/>
      </c>
      <c r="K57" s="104" t="str">
        <f>IFERROR(VLOOKUP("i"&amp;RIGHT(("00"&amp;(K$2+$A57)),3),Input!$B$3:$C$217,2,FALSE),"")</f>
        <v/>
      </c>
    </row>
    <row r="58" spans="1:11" x14ac:dyDescent="0.15">
      <c r="A58" s="103">
        <v>56</v>
      </c>
      <c r="B58" s="104" t="str">
        <f>IFERROR(VLOOKUP("i"&amp;RIGHT(("00"&amp;(B$2+$A58)),3),Input!$B$3:$C$217,2,FALSE),"")</f>
        <v/>
      </c>
      <c r="C58" s="104" t="str">
        <f>IFERROR(VLOOKUP("i"&amp;RIGHT(("00"&amp;(C$2+$A58)),3),Input!$B$3:$C$217,2,FALSE),"")</f>
        <v/>
      </c>
      <c r="D58" s="104" t="str">
        <f>IFERROR(VLOOKUP("i"&amp;RIGHT(("00"&amp;(D$2+$A58)),3),Input!$B$3:$C$217,2,FALSE),"")</f>
        <v/>
      </c>
      <c r="E58" s="104" t="str">
        <f>IFERROR(VLOOKUP("i"&amp;RIGHT(("00"&amp;(E$2+$A58)),3),Input!$B$3:$C$217,2,FALSE),"")</f>
        <v/>
      </c>
      <c r="F58" s="104" t="str">
        <f>IFERROR(VLOOKUP("i"&amp;RIGHT(("00"&amp;(F$2+$A58)),3),Input!$B$3:$C$217,2,FALSE),"")</f>
        <v/>
      </c>
      <c r="G58" s="104" t="str">
        <f>IFERROR(VLOOKUP("i"&amp;RIGHT(("00"&amp;(G$2+$A58)),3),Input!$B$3:$C$217,2,FALSE),"")</f>
        <v/>
      </c>
      <c r="H58" s="104" t="str">
        <f>IFERROR(VLOOKUP("i"&amp;RIGHT(("00"&amp;(H$2+$A58)),3),Input!$B$3:$C$217,2,FALSE),"")</f>
        <v/>
      </c>
      <c r="I58" s="104" t="str">
        <f>IFERROR(VLOOKUP("i"&amp;RIGHT(("00"&amp;(I$2+$A58)),3),Input!$B$3:$C$217,2,FALSE),"")</f>
        <v/>
      </c>
      <c r="J58" s="104" t="str">
        <f>IFERROR(VLOOKUP("i"&amp;RIGHT(("00"&amp;(J$2+$A58)),3),Input!$B$3:$C$217,2,FALSE),"")</f>
        <v/>
      </c>
      <c r="K58" s="104" t="str">
        <f>IFERROR(VLOOKUP("i"&amp;RIGHT(("00"&amp;(K$2+$A58)),3),Input!$B$3:$C$217,2,FALSE),"")</f>
        <v/>
      </c>
    </row>
    <row r="59" spans="1:11" x14ac:dyDescent="0.15">
      <c r="A59" s="103">
        <v>57</v>
      </c>
      <c r="B59" s="104" t="str">
        <f>IFERROR(VLOOKUP("i"&amp;RIGHT(("00"&amp;(B$2+$A59)),3),Input!$B$3:$C$217,2,FALSE),"")</f>
        <v/>
      </c>
      <c r="C59" s="104" t="str">
        <f>IFERROR(VLOOKUP("i"&amp;RIGHT(("00"&amp;(C$2+$A59)),3),Input!$B$3:$C$217,2,FALSE),"")</f>
        <v/>
      </c>
      <c r="D59" s="104" t="str">
        <f>IFERROR(VLOOKUP("i"&amp;RIGHT(("00"&amp;(D$2+$A59)),3),Input!$B$3:$C$217,2,FALSE),"")</f>
        <v/>
      </c>
      <c r="E59" s="104" t="str">
        <f>IFERROR(VLOOKUP("i"&amp;RIGHT(("00"&amp;(E$2+$A59)),3),Input!$B$3:$C$217,2,FALSE),"")</f>
        <v/>
      </c>
      <c r="F59" s="104" t="str">
        <f>IFERROR(VLOOKUP("i"&amp;RIGHT(("00"&amp;(F$2+$A59)),3),Input!$B$3:$C$217,2,FALSE),"")</f>
        <v/>
      </c>
      <c r="G59" s="104" t="str">
        <f>IFERROR(VLOOKUP("i"&amp;RIGHT(("00"&amp;(G$2+$A59)),3),Input!$B$3:$C$217,2,FALSE),"")</f>
        <v/>
      </c>
      <c r="H59" s="104" t="str">
        <f>IFERROR(VLOOKUP("i"&amp;RIGHT(("00"&amp;(H$2+$A59)),3),Input!$B$3:$C$217,2,FALSE),"")</f>
        <v/>
      </c>
      <c r="I59" s="104" t="str">
        <f>IFERROR(VLOOKUP("i"&amp;RIGHT(("00"&amp;(I$2+$A59)),3),Input!$B$3:$C$217,2,FALSE),"")</f>
        <v/>
      </c>
      <c r="J59" s="104" t="str">
        <f>IFERROR(VLOOKUP("i"&amp;RIGHT(("00"&amp;(J$2+$A59)),3),Input!$B$3:$C$217,2,FALSE),"")</f>
        <v/>
      </c>
      <c r="K59" s="104" t="str">
        <f>IFERROR(VLOOKUP("i"&amp;RIGHT(("00"&amp;(K$2+$A59)),3),Input!$B$3:$C$217,2,FALSE),"")</f>
        <v/>
      </c>
    </row>
    <row r="60" spans="1:11" x14ac:dyDescent="0.15">
      <c r="A60" s="103">
        <v>58</v>
      </c>
      <c r="B60" s="104" t="str">
        <f>IFERROR(VLOOKUP("i"&amp;RIGHT(("00"&amp;(B$2+$A60)),3),Input!$B$3:$C$217,2,FALSE),"")</f>
        <v/>
      </c>
      <c r="C60" s="104" t="str">
        <f>IFERROR(VLOOKUP("i"&amp;RIGHT(("00"&amp;(C$2+$A60)),3),Input!$B$3:$C$217,2,FALSE),"")</f>
        <v/>
      </c>
      <c r="D60" s="104" t="str">
        <f>IFERROR(VLOOKUP("i"&amp;RIGHT(("00"&amp;(D$2+$A60)),3),Input!$B$3:$C$217,2,FALSE),"")</f>
        <v/>
      </c>
      <c r="E60" s="104" t="str">
        <f>IFERROR(VLOOKUP("i"&amp;RIGHT(("00"&amp;(E$2+$A60)),3),Input!$B$3:$C$217,2,FALSE),"")</f>
        <v/>
      </c>
      <c r="F60" s="104" t="str">
        <f>IFERROR(VLOOKUP("i"&amp;RIGHT(("00"&amp;(F$2+$A60)),3),Input!$B$3:$C$217,2,FALSE),"")</f>
        <v/>
      </c>
      <c r="G60" s="104" t="str">
        <f>IFERROR(VLOOKUP("i"&amp;RIGHT(("00"&amp;(G$2+$A60)),3),Input!$B$3:$C$217,2,FALSE),"")</f>
        <v/>
      </c>
      <c r="H60" s="104" t="str">
        <f>IFERROR(VLOOKUP("i"&amp;RIGHT(("00"&amp;(H$2+$A60)),3),Input!$B$3:$C$217,2,FALSE),"")</f>
        <v/>
      </c>
      <c r="I60" s="104" t="str">
        <f>IFERROR(VLOOKUP("i"&amp;RIGHT(("00"&amp;(I$2+$A60)),3),Input!$B$3:$C$217,2,FALSE),"")</f>
        <v/>
      </c>
      <c r="J60" s="104" t="str">
        <f>IFERROR(VLOOKUP("i"&amp;RIGHT(("00"&amp;(J$2+$A60)),3),Input!$B$3:$C$217,2,FALSE),"")</f>
        <v/>
      </c>
      <c r="K60" s="104" t="str">
        <f>IFERROR(VLOOKUP("i"&amp;RIGHT(("00"&amp;(K$2+$A60)),3),Input!$B$3:$C$217,2,FALSE),"")</f>
        <v/>
      </c>
    </row>
    <row r="61" spans="1:11" x14ac:dyDescent="0.15">
      <c r="A61" s="103">
        <v>59</v>
      </c>
      <c r="B61" s="104" t="str">
        <f>IFERROR(VLOOKUP("i"&amp;RIGHT(("00"&amp;(B$2+$A61)),3),Input!$B$3:$C$217,2,FALSE),"")</f>
        <v/>
      </c>
      <c r="C61" s="104" t="str">
        <f>IFERROR(VLOOKUP("i"&amp;RIGHT(("00"&amp;(C$2+$A61)),3),Input!$B$3:$C$217,2,FALSE),"")</f>
        <v/>
      </c>
      <c r="D61" s="104" t="str">
        <f>IFERROR(VLOOKUP("i"&amp;RIGHT(("00"&amp;(D$2+$A61)),3),Input!$B$3:$C$217,2,FALSE),"")</f>
        <v/>
      </c>
      <c r="E61" s="104" t="str">
        <f>IFERROR(VLOOKUP("i"&amp;RIGHT(("00"&amp;(E$2+$A61)),3),Input!$B$3:$C$217,2,FALSE),"")</f>
        <v/>
      </c>
      <c r="F61" s="104" t="str">
        <f>IFERROR(VLOOKUP("i"&amp;RIGHT(("00"&amp;(F$2+$A61)),3),Input!$B$3:$C$217,2,FALSE),"")</f>
        <v/>
      </c>
      <c r="G61" s="104" t="str">
        <f>IFERROR(VLOOKUP("i"&amp;RIGHT(("00"&amp;(G$2+$A61)),3),Input!$B$3:$C$217,2,FALSE),"")</f>
        <v/>
      </c>
      <c r="H61" s="104" t="str">
        <f>IFERROR(VLOOKUP("i"&amp;RIGHT(("00"&amp;(H$2+$A61)),3),Input!$B$3:$C$217,2,FALSE),"")</f>
        <v/>
      </c>
      <c r="I61" s="104" t="str">
        <f>IFERROR(VLOOKUP("i"&amp;RIGHT(("00"&amp;(I$2+$A61)),3),Input!$B$3:$C$217,2,FALSE),"")</f>
        <v/>
      </c>
      <c r="J61" s="104" t="str">
        <f>IFERROR(VLOOKUP("i"&amp;RIGHT(("00"&amp;(J$2+$A61)),3),Input!$B$3:$C$217,2,FALSE),"")</f>
        <v/>
      </c>
      <c r="K61" s="104" t="str">
        <f>IFERROR(VLOOKUP("i"&amp;RIGHT(("00"&amp;(K$2+$A61)),3),Input!$B$3:$C$217,2,FALSE),"")</f>
        <v/>
      </c>
    </row>
    <row r="62" spans="1:11" x14ac:dyDescent="0.15">
      <c r="A62" s="103">
        <v>60</v>
      </c>
      <c r="B62" s="104" t="str">
        <f>IFERROR(VLOOKUP("i"&amp;RIGHT(("00"&amp;(B$2+$A62)),3),Input!$B$3:$C$217,2,FALSE),"")</f>
        <v/>
      </c>
      <c r="C62" s="104" t="str">
        <f>IFERROR(VLOOKUP("i"&amp;RIGHT(("00"&amp;(C$2+$A62)),3),Input!$B$3:$C$217,2,FALSE),"")</f>
        <v/>
      </c>
      <c r="D62" s="104" t="str">
        <f>IFERROR(VLOOKUP("i"&amp;RIGHT(("00"&amp;(D$2+$A62)),3),Input!$B$3:$C$217,2,FALSE),"")</f>
        <v/>
      </c>
      <c r="E62" s="104" t="str">
        <f>IFERROR(VLOOKUP("i"&amp;RIGHT(("00"&amp;(E$2+$A62)),3),Input!$B$3:$C$217,2,FALSE),"")</f>
        <v/>
      </c>
      <c r="F62" s="104" t="str">
        <f>IFERROR(VLOOKUP("i"&amp;RIGHT(("00"&amp;(F$2+$A62)),3),Input!$B$3:$C$217,2,FALSE),"")</f>
        <v/>
      </c>
      <c r="G62" s="104" t="str">
        <f>IFERROR(VLOOKUP("i"&amp;RIGHT(("00"&amp;(G$2+$A62)),3),Input!$B$3:$C$217,2,FALSE),"")</f>
        <v/>
      </c>
      <c r="H62" s="104" t="str">
        <f>IFERROR(VLOOKUP("i"&amp;RIGHT(("00"&amp;(H$2+$A62)),3),Input!$B$3:$C$217,2,FALSE),"")</f>
        <v/>
      </c>
      <c r="I62" s="104" t="str">
        <f>IFERROR(VLOOKUP("i"&amp;RIGHT(("00"&amp;(I$2+$A62)),3),Input!$B$3:$C$217,2,FALSE),"")</f>
        <v/>
      </c>
      <c r="J62" s="104" t="str">
        <f>IFERROR(VLOOKUP("i"&amp;RIGHT(("00"&amp;(J$2+$A62)),3),Input!$B$3:$C$217,2,FALSE),"")</f>
        <v/>
      </c>
      <c r="K62" s="104" t="str">
        <f>IFERROR(VLOOKUP("i"&amp;RIGHT(("00"&amp;(K$2+$A62)),3),Input!$B$3:$C$217,2,FALSE),"")</f>
        <v/>
      </c>
    </row>
    <row r="63" spans="1:11" x14ac:dyDescent="0.15">
      <c r="A63" s="103">
        <v>61</v>
      </c>
      <c r="B63" s="104" t="str">
        <f>IFERROR(VLOOKUP("i"&amp;RIGHT(("00"&amp;(B$2+$A63)),3),Input!$B$3:$C$217,2,FALSE),"")</f>
        <v>電気代</v>
      </c>
      <c r="C63" s="104" t="str">
        <f>IFERROR(VLOOKUP("i"&amp;RIGHT(("00"&amp;(C$2+$A63)),3),Input!$B$3:$C$217,2,FALSE),"")</f>
        <v/>
      </c>
      <c r="D63" s="104" t="str">
        <f>IFERROR(VLOOKUP("i"&amp;RIGHT(("00"&amp;(D$2+$A63)),3),Input!$B$3:$C$217,2,FALSE),"")</f>
        <v>冷房時間</v>
      </c>
      <c r="E63" s="104" t="str">
        <f>IFERROR(VLOOKUP("i"&amp;RIGHT(("00"&amp;(E$2+$A63)),3),Input!$B$3:$C$217,2,FALSE),"")</f>
        <v/>
      </c>
      <c r="F63" s="104" t="str">
        <f>IFERROR(VLOOKUP("i"&amp;RIGHT(("00"&amp;(F$2+$A63)),3),Input!$B$3:$C$217,2,FALSE),"")</f>
        <v/>
      </c>
      <c r="G63" s="104" t="str">
        <f>IFERROR(VLOOKUP("i"&amp;RIGHT(("00"&amp;(G$2+$A63)),3),Input!$B$3:$C$217,2,FALSE),"")</f>
        <v/>
      </c>
      <c r="H63" s="104" t="str">
        <f>IFERROR(VLOOKUP("i"&amp;RIGHT(("00"&amp;(H$2+$A63)),3),Input!$B$3:$C$217,2,FALSE),"")</f>
        <v/>
      </c>
      <c r="I63" s="104" t="str">
        <f>IFERROR(VLOOKUP("i"&amp;RIGHT(("00"&amp;(I$2+$A63)),3),Input!$B$3:$C$217,2,FALSE),"")</f>
        <v/>
      </c>
      <c r="J63" s="104" t="str">
        <f>IFERROR(VLOOKUP("i"&amp;RIGHT(("00"&amp;(J$2+$A63)),3),Input!$B$3:$C$217,2,FALSE),"")</f>
        <v/>
      </c>
      <c r="K63" s="104" t="str">
        <f>IFERROR(VLOOKUP("i"&amp;RIGHT(("00"&amp;(K$2+$A63)),3),Input!$B$3:$C$217,2,FALSE),"")</f>
        <v/>
      </c>
    </row>
    <row r="64" spans="1:11" x14ac:dyDescent="0.15">
      <c r="A64" s="103">
        <v>62</v>
      </c>
      <c r="B64" s="104" t="str">
        <f>IFERROR(VLOOKUP("i"&amp;RIGHT(("00"&amp;(B$2+$A64)),3),Input!$B$3:$C$217,2,FALSE),"")</f>
        <v>売電金額</v>
      </c>
      <c r="C64" s="104" t="str">
        <f>IFERROR(VLOOKUP("i"&amp;RIGHT(("00"&amp;(C$2+$A64)),3),Input!$B$3:$C$217,2,FALSE),"")</f>
        <v/>
      </c>
      <c r="D64" s="104" t="str">
        <f>IFERROR(VLOOKUP("i"&amp;RIGHT(("00"&amp;(D$2+$A64)),3),Input!$B$3:$C$217,2,FALSE),"")</f>
        <v>冷房時間帯</v>
      </c>
      <c r="E64" s="104" t="str">
        <f>IFERROR(VLOOKUP("i"&amp;RIGHT(("00"&amp;(E$2+$A64)),3),Input!$B$3:$C$217,2,FALSE),"")</f>
        <v/>
      </c>
      <c r="F64" s="104" t="str">
        <f>IFERROR(VLOOKUP("i"&amp;RIGHT(("00"&amp;(F$2+$A64)),3),Input!$B$3:$C$217,2,FALSE),"")</f>
        <v/>
      </c>
      <c r="G64" s="104" t="str">
        <f>IFERROR(VLOOKUP("i"&amp;RIGHT(("00"&amp;(G$2+$A64)),3),Input!$B$3:$C$217,2,FALSE),"")</f>
        <v/>
      </c>
      <c r="H64" s="104" t="str">
        <f>IFERROR(VLOOKUP("i"&amp;RIGHT(("00"&amp;(H$2+$A64)),3),Input!$B$3:$C$217,2,FALSE),"")</f>
        <v/>
      </c>
      <c r="I64" s="104" t="str">
        <f>IFERROR(VLOOKUP("i"&amp;RIGHT(("00"&amp;(I$2+$A64)),3),Input!$B$3:$C$217,2,FALSE),"")</f>
        <v/>
      </c>
      <c r="J64" s="104" t="str">
        <f>IFERROR(VLOOKUP("i"&amp;RIGHT(("00"&amp;(J$2+$A64)),3),Input!$B$3:$C$217,2,FALSE),"")</f>
        <v/>
      </c>
      <c r="K64" s="104" t="str">
        <f>IFERROR(VLOOKUP("i"&amp;RIGHT(("00"&amp;(K$2+$A64)),3),Input!$B$3:$C$217,2,FALSE),"")</f>
        <v/>
      </c>
    </row>
    <row r="65" spans="1:11" x14ac:dyDescent="0.15">
      <c r="A65" s="103">
        <v>63</v>
      </c>
      <c r="B65" s="104" t="str">
        <f>IFERROR(VLOOKUP("i"&amp;RIGHT(("00"&amp;(B$2+$A65)),3),Input!$B$3:$C$217,2,FALSE),"")</f>
        <v>ガス代</v>
      </c>
      <c r="C65" s="104" t="str">
        <f>IFERROR(VLOOKUP("i"&amp;RIGHT(("00"&amp;(C$2+$A65)),3),Input!$B$3:$C$217,2,FALSE),"")</f>
        <v/>
      </c>
      <c r="D65" s="104" t="str">
        <f>IFERROR(VLOOKUP("i"&amp;RIGHT(("00"&amp;(D$2+$A65)),3),Input!$B$3:$C$217,2,FALSE),"")</f>
        <v>冷房設定温度</v>
      </c>
      <c r="E65" s="104" t="str">
        <f>IFERROR(VLOOKUP("i"&amp;RIGHT(("00"&amp;(E$2+$A65)),3),Input!$B$3:$C$217,2,FALSE),"")</f>
        <v/>
      </c>
      <c r="F65" s="104" t="str">
        <f>IFERROR(VLOOKUP("i"&amp;RIGHT(("00"&amp;(F$2+$A65)),3),Input!$B$3:$C$217,2,FALSE),"")</f>
        <v/>
      </c>
      <c r="G65" s="104" t="str">
        <f>IFERROR(VLOOKUP("i"&amp;RIGHT(("00"&amp;(G$2+$A65)),3),Input!$B$3:$C$217,2,FALSE),"")</f>
        <v/>
      </c>
      <c r="H65" s="104" t="str">
        <f>IFERROR(VLOOKUP("i"&amp;RIGHT(("00"&amp;(H$2+$A65)),3),Input!$B$3:$C$217,2,FALSE),"")</f>
        <v/>
      </c>
      <c r="I65" s="104" t="str">
        <f>IFERROR(VLOOKUP("i"&amp;RIGHT(("00"&amp;(I$2+$A65)),3),Input!$B$3:$C$217,2,FALSE),"")</f>
        <v/>
      </c>
      <c r="J65" s="104" t="str">
        <f>IFERROR(VLOOKUP("i"&amp;RIGHT(("00"&amp;(J$2+$A65)),3),Input!$B$3:$C$217,2,FALSE),"")</f>
        <v/>
      </c>
      <c r="K65" s="104" t="str">
        <f>IFERROR(VLOOKUP("i"&amp;RIGHT(("00"&amp;(K$2+$A65)),3),Input!$B$3:$C$217,2,FALSE),"")</f>
        <v/>
      </c>
    </row>
    <row r="66" spans="1:11" x14ac:dyDescent="0.15">
      <c r="A66" s="103">
        <v>64</v>
      </c>
      <c r="B66" s="104" t="str">
        <f>IFERROR(VLOOKUP("i"&amp;RIGHT(("00"&amp;(B$2+$A66)),3),Input!$B$3:$C$217,2,FALSE),"")</f>
        <v>灯油購入量</v>
      </c>
      <c r="C66" s="104" t="str">
        <f>IFERROR(VLOOKUP("i"&amp;RIGHT(("00"&amp;(C$2+$A66)),3),Input!$B$3:$C$217,2,FALSE),"")</f>
        <v/>
      </c>
      <c r="D66" s="104" t="str">
        <f>IFERROR(VLOOKUP("i"&amp;RIGHT(("00"&amp;(D$2+$A66)),3),Input!$B$3:$C$217,2,FALSE),"")</f>
        <v>冷房する期間（除湿含む）</v>
      </c>
      <c r="E66" s="104" t="str">
        <f>IFERROR(VLOOKUP("i"&amp;RIGHT(("00"&amp;(E$2+$A66)),3),Input!$B$3:$C$217,2,FALSE),"")</f>
        <v/>
      </c>
      <c r="F66" s="104" t="str">
        <f>IFERROR(VLOOKUP("i"&amp;RIGHT(("00"&amp;(F$2+$A66)),3),Input!$B$3:$C$217,2,FALSE),"")</f>
        <v/>
      </c>
      <c r="G66" s="104" t="str">
        <f>IFERROR(VLOOKUP("i"&amp;RIGHT(("00"&amp;(G$2+$A66)),3),Input!$B$3:$C$217,2,FALSE),"")</f>
        <v/>
      </c>
      <c r="H66" s="104" t="str">
        <f>IFERROR(VLOOKUP("i"&amp;RIGHT(("00"&amp;(H$2+$A66)),3),Input!$B$3:$C$217,2,FALSE),"")</f>
        <v/>
      </c>
      <c r="I66" s="104" t="str">
        <f>IFERROR(VLOOKUP("i"&amp;RIGHT(("00"&amp;(I$2+$A66)),3),Input!$B$3:$C$217,2,FALSE),"")</f>
        <v/>
      </c>
      <c r="J66" s="104" t="str">
        <f>IFERROR(VLOOKUP("i"&amp;RIGHT(("00"&amp;(J$2+$A66)),3),Input!$B$3:$C$217,2,FALSE),"")</f>
        <v/>
      </c>
      <c r="K66" s="104" t="str">
        <f>IFERROR(VLOOKUP("i"&amp;RIGHT(("00"&amp;(K$2+$A66)),3),Input!$B$3:$C$217,2,FALSE),"")</f>
        <v/>
      </c>
    </row>
    <row r="67" spans="1:11" x14ac:dyDescent="0.15">
      <c r="A67" s="103">
        <v>65</v>
      </c>
      <c r="B67" s="104" t="str">
        <f>IFERROR(VLOOKUP("i"&amp;RIGHT(("00"&amp;(B$2+$A67)),3),Input!$B$3:$C$217,2,FALSE),"")</f>
        <v>練炭購入量</v>
      </c>
      <c r="C67" s="104" t="str">
        <f>IFERROR(VLOOKUP("i"&amp;RIGHT(("00"&amp;(C$2+$A67)),3),Input!$B$3:$C$217,2,FALSE),"")</f>
        <v/>
      </c>
      <c r="D67" s="104" t="str">
        <f>IFERROR(VLOOKUP("i"&amp;RIGHT(("00"&amp;(D$2+$A67)),3),Input!$B$3:$C$217,2,FALSE),"")</f>
        <v>部屋の暑さ</v>
      </c>
      <c r="E67" s="104" t="str">
        <f>IFERROR(VLOOKUP("i"&amp;RIGHT(("00"&amp;(E$2+$A67)),3),Input!$B$3:$C$217,2,FALSE),"")</f>
        <v/>
      </c>
      <c r="F67" s="104" t="str">
        <f>IFERROR(VLOOKUP("i"&amp;RIGHT(("00"&amp;(F$2+$A67)),3),Input!$B$3:$C$217,2,FALSE),"")</f>
        <v/>
      </c>
      <c r="G67" s="104" t="str">
        <f>IFERROR(VLOOKUP("i"&amp;RIGHT(("00"&amp;(G$2+$A67)),3),Input!$B$3:$C$217,2,FALSE),"")</f>
        <v/>
      </c>
      <c r="H67" s="104" t="str">
        <f>IFERROR(VLOOKUP("i"&amp;RIGHT(("00"&amp;(H$2+$A67)),3),Input!$B$3:$C$217,2,FALSE),"")</f>
        <v/>
      </c>
      <c r="I67" s="104" t="str">
        <f>IFERROR(VLOOKUP("i"&amp;RIGHT(("00"&amp;(I$2+$A67)),3),Input!$B$3:$C$217,2,FALSE),"")</f>
        <v/>
      </c>
      <c r="J67" s="104" t="str">
        <f>IFERROR(VLOOKUP("i"&amp;RIGHT(("00"&amp;(J$2+$A67)),3),Input!$B$3:$C$217,2,FALSE),"")</f>
        <v/>
      </c>
      <c r="K67" s="104" t="str">
        <f>IFERROR(VLOOKUP("i"&amp;RIGHT(("00"&amp;(K$2+$A67)),3),Input!$B$3:$C$217,2,FALSE),"")</f>
        <v/>
      </c>
    </row>
    <row r="68" spans="1:11" x14ac:dyDescent="0.15">
      <c r="A68" s="103">
        <v>66</v>
      </c>
      <c r="B68" s="104" t="str">
        <f>IFERROR(VLOOKUP("i"&amp;RIGHT(("00"&amp;(B$2+$A68)),3),Input!$B$3:$C$217,2,FALSE),"")</f>
        <v>地域熱供給</v>
      </c>
      <c r="C68" s="104" t="str">
        <f>IFERROR(VLOOKUP("i"&amp;RIGHT(("00"&amp;(C$2+$A68)),3),Input!$B$3:$C$217,2,FALSE),"")</f>
        <v/>
      </c>
      <c r="D68" s="104" t="str">
        <f>IFERROR(VLOOKUP("i"&amp;RIGHT(("00"&amp;(D$2+$A68)),3),Input!$B$3:$C$217,2,FALSE),"")</f>
        <v>日射の流入の有無</v>
      </c>
      <c r="E68" s="104" t="str">
        <f>IFERROR(VLOOKUP("i"&amp;RIGHT(("00"&amp;(E$2+$A68)),3),Input!$B$3:$C$217,2,FALSE),"")</f>
        <v/>
      </c>
      <c r="F68" s="104" t="str">
        <f>IFERROR(VLOOKUP("i"&amp;RIGHT(("00"&amp;(F$2+$A68)),3),Input!$B$3:$C$217,2,FALSE),"")</f>
        <v/>
      </c>
      <c r="G68" s="104" t="str">
        <f>IFERROR(VLOOKUP("i"&amp;RIGHT(("00"&amp;(G$2+$A68)),3),Input!$B$3:$C$217,2,FALSE),"")</f>
        <v/>
      </c>
      <c r="H68" s="104" t="str">
        <f>IFERROR(VLOOKUP("i"&amp;RIGHT(("00"&amp;(H$2+$A68)),3),Input!$B$3:$C$217,2,FALSE),"")</f>
        <v/>
      </c>
      <c r="I68" s="104" t="str">
        <f>IFERROR(VLOOKUP("i"&amp;RIGHT(("00"&amp;(I$2+$A68)),3),Input!$B$3:$C$217,2,FALSE),"")</f>
        <v/>
      </c>
      <c r="J68" s="104" t="str">
        <f>IFERROR(VLOOKUP("i"&amp;RIGHT(("00"&amp;(J$2+$A68)),3),Input!$B$3:$C$217,2,FALSE),"")</f>
        <v/>
      </c>
      <c r="K68" s="104" t="str">
        <f>IFERROR(VLOOKUP("i"&amp;RIGHT(("00"&amp;(K$2+$A68)),3),Input!$B$3:$C$217,2,FALSE),"")</f>
        <v/>
      </c>
    </row>
    <row r="69" spans="1:11" x14ac:dyDescent="0.15">
      <c r="A69" s="103">
        <v>67</v>
      </c>
      <c r="B69" s="104" t="str">
        <f>IFERROR(VLOOKUP("i"&amp;RIGHT(("00"&amp;(B$2+$A69)),3),Input!$B$3:$C$217,2,FALSE),"")</f>
        <v/>
      </c>
      <c r="C69" s="104" t="str">
        <f>IFERROR(VLOOKUP("i"&amp;RIGHT(("00"&amp;(C$2+$A69)),3),Input!$B$3:$C$217,2,FALSE),"")</f>
        <v/>
      </c>
      <c r="D69" s="104" t="str">
        <f>IFERROR(VLOOKUP("i"&amp;RIGHT(("00"&amp;(D$2+$A69)),3),Input!$B$3:$C$217,2,FALSE),"")</f>
        <v>日射カット</v>
      </c>
      <c r="E69" s="104" t="str">
        <f>IFERROR(VLOOKUP("i"&amp;RIGHT(("00"&amp;(E$2+$A69)),3),Input!$B$3:$C$217,2,FALSE),"")</f>
        <v/>
      </c>
      <c r="F69" s="104" t="str">
        <f>IFERROR(VLOOKUP("i"&amp;RIGHT(("00"&amp;(F$2+$A69)),3),Input!$B$3:$C$217,2,FALSE),"")</f>
        <v/>
      </c>
      <c r="G69" s="104" t="str">
        <f>IFERROR(VLOOKUP("i"&amp;RIGHT(("00"&amp;(G$2+$A69)),3),Input!$B$3:$C$217,2,FALSE),"")</f>
        <v/>
      </c>
      <c r="H69" s="104" t="str">
        <f>IFERROR(VLOOKUP("i"&amp;RIGHT(("00"&amp;(H$2+$A69)),3),Input!$B$3:$C$217,2,FALSE),"")</f>
        <v/>
      </c>
      <c r="I69" s="104" t="str">
        <f>IFERROR(VLOOKUP("i"&amp;RIGHT(("00"&amp;(I$2+$A69)),3),Input!$B$3:$C$217,2,FALSE),"")</f>
        <v/>
      </c>
      <c r="J69" s="104" t="str">
        <f>IFERROR(VLOOKUP("i"&amp;RIGHT(("00"&amp;(J$2+$A69)),3),Input!$B$3:$C$217,2,FALSE),"")</f>
        <v/>
      </c>
      <c r="K69" s="104" t="str">
        <f>IFERROR(VLOOKUP("i"&amp;RIGHT(("00"&amp;(K$2+$A69)),3),Input!$B$3:$C$217,2,FALSE),"")</f>
        <v/>
      </c>
    </row>
    <row r="70" spans="1:11" x14ac:dyDescent="0.15">
      <c r="A70" s="103">
        <v>68</v>
      </c>
      <c r="B70" s="104" t="str">
        <f>IFERROR(VLOOKUP("i"&amp;RIGHT(("00"&amp;(B$2+$A70)),3),Input!$B$3:$C$217,2,FALSE),"")</f>
        <v/>
      </c>
      <c r="C70" s="104" t="str">
        <f>IFERROR(VLOOKUP("i"&amp;RIGHT(("00"&amp;(C$2+$A70)),3),Input!$B$3:$C$217,2,FALSE),"")</f>
        <v/>
      </c>
      <c r="D70" s="104" t="str">
        <f>IFERROR(VLOOKUP("i"&amp;RIGHT(("00"&amp;(D$2+$A70)),3),Input!$B$3:$C$217,2,FALSE),"")</f>
        <v>扇風機利用</v>
      </c>
      <c r="E70" s="104" t="str">
        <f>IFERROR(VLOOKUP("i"&amp;RIGHT(("00"&amp;(E$2+$A70)),3),Input!$B$3:$C$217,2,FALSE),"")</f>
        <v/>
      </c>
      <c r="F70" s="104" t="str">
        <f>IFERROR(VLOOKUP("i"&amp;RIGHT(("00"&amp;(F$2+$A70)),3),Input!$B$3:$C$217,2,FALSE),"")</f>
        <v/>
      </c>
      <c r="G70" s="104" t="str">
        <f>IFERROR(VLOOKUP("i"&amp;RIGHT(("00"&amp;(G$2+$A70)),3),Input!$B$3:$C$217,2,FALSE),"")</f>
        <v/>
      </c>
      <c r="H70" s="104" t="str">
        <f>IFERROR(VLOOKUP("i"&amp;RIGHT(("00"&amp;(H$2+$A70)),3),Input!$B$3:$C$217,2,FALSE),"")</f>
        <v/>
      </c>
      <c r="I70" s="104" t="str">
        <f>IFERROR(VLOOKUP("i"&amp;RIGHT(("00"&amp;(I$2+$A70)),3),Input!$B$3:$C$217,2,FALSE),"")</f>
        <v/>
      </c>
      <c r="J70" s="104" t="str">
        <f>IFERROR(VLOOKUP("i"&amp;RIGHT(("00"&amp;(J$2+$A70)),3),Input!$B$3:$C$217,2,FALSE),"")</f>
        <v/>
      </c>
      <c r="K70" s="104" t="str">
        <f>IFERROR(VLOOKUP("i"&amp;RIGHT(("00"&amp;(K$2+$A70)),3),Input!$B$3:$C$217,2,FALSE),"")</f>
        <v/>
      </c>
    </row>
    <row r="71" spans="1:11" x14ac:dyDescent="0.15">
      <c r="A71" s="103">
        <v>69</v>
      </c>
      <c r="B71" s="104" t="str">
        <f>IFERROR(VLOOKUP("i"&amp;RIGHT(("00"&amp;(B$2+$A71)),3),Input!$B$3:$C$217,2,FALSE),"")</f>
        <v/>
      </c>
      <c r="C71" s="104" t="str">
        <f>IFERROR(VLOOKUP("i"&amp;RIGHT(("00"&amp;(C$2+$A71)),3),Input!$B$3:$C$217,2,FALSE),"")</f>
        <v/>
      </c>
      <c r="D71" s="104" t="str">
        <f>IFERROR(VLOOKUP("i"&amp;RIGHT(("00"&amp;(D$2+$A71)),3),Input!$B$3:$C$217,2,FALSE),"")</f>
        <v/>
      </c>
      <c r="E71" s="104" t="str">
        <f>IFERROR(VLOOKUP("i"&amp;RIGHT(("00"&amp;(E$2+$A71)),3),Input!$B$3:$C$217,2,FALSE),"")</f>
        <v/>
      </c>
      <c r="F71" s="104" t="str">
        <f>IFERROR(VLOOKUP("i"&amp;RIGHT(("00"&amp;(F$2+$A71)),3),Input!$B$3:$C$217,2,FALSE),"")</f>
        <v/>
      </c>
      <c r="G71" s="104" t="str">
        <f>IFERROR(VLOOKUP("i"&amp;RIGHT(("00"&amp;(G$2+$A71)),3),Input!$B$3:$C$217,2,FALSE),"")</f>
        <v/>
      </c>
      <c r="H71" s="104" t="str">
        <f>IFERROR(VLOOKUP("i"&amp;RIGHT(("00"&amp;(H$2+$A71)),3),Input!$B$3:$C$217,2,FALSE),"")</f>
        <v/>
      </c>
      <c r="I71" s="104" t="str">
        <f>IFERROR(VLOOKUP("i"&amp;RIGHT(("00"&amp;(I$2+$A71)),3),Input!$B$3:$C$217,2,FALSE),"")</f>
        <v/>
      </c>
      <c r="J71" s="104" t="str">
        <f>IFERROR(VLOOKUP("i"&amp;RIGHT(("00"&amp;(J$2+$A71)),3),Input!$B$3:$C$217,2,FALSE),"")</f>
        <v/>
      </c>
      <c r="K71" s="104" t="str">
        <f>IFERROR(VLOOKUP("i"&amp;RIGHT(("00"&amp;(K$2+$A71)),3),Input!$B$3:$C$217,2,FALSE),"")</f>
        <v/>
      </c>
    </row>
    <row r="72" spans="1:11" x14ac:dyDescent="0.15">
      <c r="A72" s="103">
        <v>70</v>
      </c>
      <c r="B72" s="104" t="str">
        <f>IFERROR(VLOOKUP("i"&amp;RIGHT(("00"&amp;(B$2+$A72)),3),Input!$B$3:$C$217,2,FALSE),"")</f>
        <v/>
      </c>
      <c r="C72" s="104" t="str">
        <f>IFERROR(VLOOKUP("i"&amp;RIGHT(("00"&amp;(C$2+$A72)),3),Input!$B$3:$C$217,2,FALSE),"")</f>
        <v/>
      </c>
      <c r="D72" s="104" t="str">
        <f>IFERROR(VLOOKUP("i"&amp;RIGHT(("00"&amp;(D$2+$A72)),3),Input!$B$3:$C$217,2,FALSE),"")</f>
        <v/>
      </c>
      <c r="E72" s="104" t="str">
        <f>IFERROR(VLOOKUP("i"&amp;RIGHT(("00"&amp;(E$2+$A72)),3),Input!$B$3:$C$217,2,FALSE),"")</f>
        <v/>
      </c>
      <c r="F72" s="104" t="str">
        <f>IFERROR(VLOOKUP("i"&amp;RIGHT(("00"&amp;(F$2+$A72)),3),Input!$B$3:$C$217,2,FALSE),"")</f>
        <v/>
      </c>
      <c r="G72" s="104" t="str">
        <f>IFERROR(VLOOKUP("i"&amp;RIGHT(("00"&amp;(G$2+$A72)),3),Input!$B$3:$C$217,2,FALSE),"")</f>
        <v/>
      </c>
      <c r="H72" s="104" t="str">
        <f>IFERROR(VLOOKUP("i"&amp;RIGHT(("00"&amp;(H$2+$A72)),3),Input!$B$3:$C$217,2,FALSE),"")</f>
        <v/>
      </c>
      <c r="I72" s="104" t="str">
        <f>IFERROR(VLOOKUP("i"&amp;RIGHT(("00"&amp;(I$2+$A72)),3),Input!$B$3:$C$217,2,FALSE),"")</f>
        <v/>
      </c>
      <c r="J72" s="104" t="str">
        <f>IFERROR(VLOOKUP("i"&amp;RIGHT(("00"&amp;(J$2+$A72)),3),Input!$B$3:$C$217,2,FALSE),"")</f>
        <v/>
      </c>
      <c r="K72" s="104" t="str">
        <f>IFERROR(VLOOKUP("i"&amp;RIGHT(("00"&amp;(K$2+$A72)),3),Input!$B$3:$C$217,2,FALSE),"")</f>
        <v/>
      </c>
    </row>
    <row r="73" spans="1:11" x14ac:dyDescent="0.15">
      <c r="A73" s="103">
        <v>71</v>
      </c>
      <c r="B73" s="104" t="str">
        <f>IFERROR(VLOOKUP("i"&amp;RIGHT(("00"&amp;(B$2+$A73)),3),Input!$B$3:$C$217,2,FALSE),"")</f>
        <v/>
      </c>
      <c r="C73" s="104" t="str">
        <f>IFERROR(VLOOKUP("i"&amp;RIGHT(("00"&amp;(C$2+$A73)),3),Input!$B$3:$C$217,2,FALSE),"")</f>
        <v/>
      </c>
      <c r="D73" s="104" t="str">
        <f>IFERROR(VLOOKUP("i"&amp;RIGHT(("00"&amp;(D$2+$A73)),3),Input!$B$3:$C$217,2,FALSE),"")</f>
        <v>冷房時間</v>
      </c>
      <c r="E73" s="104" t="str">
        <f>IFERROR(VLOOKUP("i"&amp;RIGHT(("00"&amp;(E$2+$A73)),3),Input!$B$3:$C$217,2,FALSE),"")</f>
        <v/>
      </c>
      <c r="F73" s="104" t="str">
        <f>IFERROR(VLOOKUP("i"&amp;RIGHT(("00"&amp;(F$2+$A73)),3),Input!$B$3:$C$217,2,FALSE),"")</f>
        <v/>
      </c>
      <c r="G73" s="104" t="str">
        <f>IFERROR(VLOOKUP("i"&amp;RIGHT(("00"&amp;(G$2+$A73)),3),Input!$B$3:$C$217,2,FALSE),"")</f>
        <v/>
      </c>
      <c r="H73" s="104" t="str">
        <f>IFERROR(VLOOKUP("i"&amp;RIGHT(("00"&amp;(H$2+$A73)),3),Input!$B$3:$C$217,2,FALSE),"")</f>
        <v/>
      </c>
      <c r="I73" s="104" t="str">
        <f>IFERROR(VLOOKUP("i"&amp;RIGHT(("00"&amp;(I$2+$A73)),3),Input!$B$3:$C$217,2,FALSE),"")</f>
        <v/>
      </c>
      <c r="J73" s="104" t="str">
        <f>IFERROR(VLOOKUP("i"&amp;RIGHT(("00"&amp;(J$2+$A73)),3),Input!$B$3:$C$217,2,FALSE),"")</f>
        <v/>
      </c>
      <c r="K73" s="104" t="str">
        <f>IFERROR(VLOOKUP("i"&amp;RIGHT(("00"&amp;(K$2+$A73)),3),Input!$B$3:$C$217,2,FALSE),"")</f>
        <v/>
      </c>
    </row>
    <row r="74" spans="1:11" x14ac:dyDescent="0.15">
      <c r="A74" s="103">
        <v>72</v>
      </c>
      <c r="B74" s="104" t="str">
        <f>IFERROR(VLOOKUP("i"&amp;RIGHT(("00"&amp;(B$2+$A74)),3),Input!$B$3:$C$217,2,FALSE),"")</f>
        <v>ホームタンクの容量</v>
      </c>
      <c r="C74" s="104" t="str">
        <f>IFERROR(VLOOKUP("i"&amp;RIGHT(("00"&amp;(C$2+$A74)),3),Input!$B$3:$C$217,2,FALSE),"")</f>
        <v/>
      </c>
      <c r="D74" s="104" t="str">
        <f>IFERROR(VLOOKUP("i"&amp;RIGHT(("00"&amp;(D$2+$A74)),3),Input!$B$3:$C$217,2,FALSE),"")</f>
        <v>冷房時間帯</v>
      </c>
      <c r="E74" s="104" t="str">
        <f>IFERROR(VLOOKUP("i"&amp;RIGHT(("00"&amp;(E$2+$A74)),3),Input!$B$3:$C$217,2,FALSE),"")</f>
        <v/>
      </c>
      <c r="F74" s="104" t="str">
        <f>IFERROR(VLOOKUP("i"&amp;RIGHT(("00"&amp;(F$2+$A74)),3),Input!$B$3:$C$217,2,FALSE),"")</f>
        <v/>
      </c>
      <c r="G74" s="104" t="str">
        <f>IFERROR(VLOOKUP("i"&amp;RIGHT(("00"&amp;(G$2+$A74)),3),Input!$B$3:$C$217,2,FALSE),"")</f>
        <v/>
      </c>
      <c r="H74" s="104" t="str">
        <f>IFERROR(VLOOKUP("i"&amp;RIGHT(("00"&amp;(H$2+$A74)),3),Input!$B$3:$C$217,2,FALSE),"")</f>
        <v/>
      </c>
      <c r="I74" s="104" t="str">
        <f>IFERROR(VLOOKUP("i"&amp;RIGHT(("00"&amp;(I$2+$A74)),3),Input!$B$3:$C$217,2,FALSE),"")</f>
        <v/>
      </c>
      <c r="J74" s="104" t="str">
        <f>IFERROR(VLOOKUP("i"&amp;RIGHT(("00"&amp;(J$2+$A74)),3),Input!$B$3:$C$217,2,FALSE),"")</f>
        <v/>
      </c>
      <c r="K74" s="104" t="str">
        <f>IFERROR(VLOOKUP("i"&amp;RIGHT(("00"&amp;(K$2+$A74)),3),Input!$B$3:$C$217,2,FALSE),"")</f>
        <v/>
      </c>
    </row>
    <row r="75" spans="1:11" x14ac:dyDescent="0.15">
      <c r="A75" s="103">
        <v>73</v>
      </c>
      <c r="B75" s="104" t="str">
        <f>IFERROR(VLOOKUP("i"&amp;RIGHT(("00"&amp;(B$2+$A75)),3),Input!$B$3:$C$217,2,FALSE),"")</f>
        <v>灯油ホームタンク回数</v>
      </c>
      <c r="C75" s="104" t="str">
        <f>IFERROR(VLOOKUP("i"&amp;RIGHT(("00"&amp;(C$2+$A75)),3),Input!$B$3:$C$217,2,FALSE),"")</f>
        <v/>
      </c>
      <c r="D75" s="104" t="str">
        <f>IFERROR(VLOOKUP("i"&amp;RIGHT(("00"&amp;(D$2+$A75)),3),Input!$B$3:$C$217,2,FALSE),"")</f>
        <v>冷房設定温度</v>
      </c>
      <c r="E75" s="104" t="str">
        <f>IFERROR(VLOOKUP("i"&amp;RIGHT(("00"&amp;(E$2+$A75)),3),Input!$B$3:$C$217,2,FALSE),"")</f>
        <v/>
      </c>
      <c r="F75" s="104" t="str">
        <f>IFERROR(VLOOKUP("i"&amp;RIGHT(("00"&amp;(F$2+$A75)),3),Input!$B$3:$C$217,2,FALSE),"")</f>
        <v/>
      </c>
      <c r="G75" s="104" t="str">
        <f>IFERROR(VLOOKUP("i"&amp;RIGHT(("00"&amp;(G$2+$A75)),3),Input!$B$3:$C$217,2,FALSE),"")</f>
        <v/>
      </c>
      <c r="H75" s="104" t="str">
        <f>IFERROR(VLOOKUP("i"&amp;RIGHT(("00"&amp;(H$2+$A75)),3),Input!$B$3:$C$217,2,FALSE),"")</f>
        <v/>
      </c>
      <c r="I75" s="104" t="str">
        <f>IFERROR(VLOOKUP("i"&amp;RIGHT(("00"&amp;(I$2+$A75)),3),Input!$B$3:$C$217,2,FALSE),"")</f>
        <v/>
      </c>
      <c r="J75" s="104" t="str">
        <f>IFERROR(VLOOKUP("i"&amp;RIGHT(("00"&amp;(J$2+$A75)),3),Input!$B$3:$C$217,2,FALSE),"")</f>
        <v/>
      </c>
      <c r="K75" s="104" t="str">
        <f>IFERROR(VLOOKUP("i"&amp;RIGHT(("00"&amp;(K$2+$A75)),3),Input!$B$3:$C$217,2,FALSE),"")</f>
        <v/>
      </c>
    </row>
    <row r="76" spans="1:11" x14ac:dyDescent="0.15">
      <c r="A76" s="103">
        <v>74</v>
      </c>
      <c r="B76" s="104" t="str">
        <f>IFERROR(VLOOKUP("i"&amp;RIGHT(("00"&amp;(B$2+$A76)),3),Input!$B$3:$C$217,2,FALSE),"")</f>
        <v>上下水道代</v>
      </c>
      <c r="C76" s="104" t="str">
        <f>IFERROR(VLOOKUP("i"&amp;RIGHT(("00"&amp;(C$2+$A76)),3),Input!$B$3:$C$217,2,FALSE),"")</f>
        <v/>
      </c>
      <c r="D76" s="104" t="str">
        <f>IFERROR(VLOOKUP("i"&amp;RIGHT(("00"&amp;(D$2+$A76)),3),Input!$B$3:$C$217,2,FALSE),"")</f>
        <v>冷房する期間（除湿含む）</v>
      </c>
      <c r="E76" s="104" t="str">
        <f>IFERROR(VLOOKUP("i"&amp;RIGHT(("00"&amp;(E$2+$A76)),3),Input!$B$3:$C$217,2,FALSE),"")</f>
        <v/>
      </c>
      <c r="F76" s="104" t="str">
        <f>IFERROR(VLOOKUP("i"&amp;RIGHT(("00"&amp;(F$2+$A76)),3),Input!$B$3:$C$217,2,FALSE),"")</f>
        <v/>
      </c>
      <c r="G76" s="104" t="str">
        <f>IFERROR(VLOOKUP("i"&amp;RIGHT(("00"&amp;(G$2+$A76)),3),Input!$B$3:$C$217,2,FALSE),"")</f>
        <v/>
      </c>
      <c r="H76" s="104" t="str">
        <f>IFERROR(VLOOKUP("i"&amp;RIGHT(("00"&amp;(H$2+$A76)),3),Input!$B$3:$C$217,2,FALSE),"")</f>
        <v/>
      </c>
      <c r="I76" s="104" t="str">
        <f>IFERROR(VLOOKUP("i"&amp;RIGHT(("00"&amp;(I$2+$A76)),3),Input!$B$3:$C$217,2,FALSE),"")</f>
        <v/>
      </c>
      <c r="J76" s="104" t="str">
        <f>IFERROR(VLOOKUP("i"&amp;RIGHT(("00"&amp;(J$2+$A76)),3),Input!$B$3:$C$217,2,FALSE),"")</f>
        <v/>
      </c>
      <c r="K76" s="104" t="str">
        <f>IFERROR(VLOOKUP("i"&amp;RIGHT(("00"&amp;(K$2+$A76)),3),Input!$B$3:$C$217,2,FALSE),"")</f>
        <v/>
      </c>
    </row>
    <row r="77" spans="1:11" x14ac:dyDescent="0.15">
      <c r="A77" s="103">
        <v>75</v>
      </c>
      <c r="B77" s="104" t="str">
        <f>IFERROR(VLOOKUP("i"&amp;RIGHT(("00"&amp;(B$2+$A77)),3),Input!$B$3:$C$217,2,FALSE),"")</f>
        <v>車燃料代</v>
      </c>
      <c r="C77" s="104" t="str">
        <f>IFERROR(VLOOKUP("i"&amp;RIGHT(("00"&amp;(C$2+$A77)),3),Input!$B$3:$C$217,2,FALSE),"")</f>
        <v/>
      </c>
      <c r="D77" s="104" t="str">
        <f>IFERROR(VLOOKUP("i"&amp;RIGHT(("00"&amp;(D$2+$A77)),3),Input!$B$3:$C$217,2,FALSE),"")</f>
        <v>部屋の暑さ</v>
      </c>
      <c r="E77" s="104" t="str">
        <f>IFERROR(VLOOKUP("i"&amp;RIGHT(("00"&amp;(E$2+$A77)),3),Input!$B$3:$C$217,2,FALSE),"")</f>
        <v/>
      </c>
      <c r="F77" s="104" t="str">
        <f>IFERROR(VLOOKUP("i"&amp;RIGHT(("00"&amp;(F$2+$A77)),3),Input!$B$3:$C$217,2,FALSE),"")</f>
        <v/>
      </c>
      <c r="G77" s="104" t="str">
        <f>IFERROR(VLOOKUP("i"&amp;RIGHT(("00"&amp;(G$2+$A77)),3),Input!$B$3:$C$217,2,FALSE),"")</f>
        <v/>
      </c>
      <c r="H77" s="104" t="str">
        <f>IFERROR(VLOOKUP("i"&amp;RIGHT(("00"&amp;(H$2+$A77)),3),Input!$B$3:$C$217,2,FALSE),"")</f>
        <v/>
      </c>
      <c r="I77" s="104" t="str">
        <f>IFERROR(VLOOKUP("i"&amp;RIGHT(("00"&amp;(I$2+$A77)),3),Input!$B$3:$C$217,2,FALSE),"")</f>
        <v/>
      </c>
      <c r="J77" s="104" t="str">
        <f>IFERROR(VLOOKUP("i"&amp;RIGHT(("00"&amp;(J$2+$A77)),3),Input!$B$3:$C$217,2,FALSE),"")</f>
        <v/>
      </c>
      <c r="K77" s="104" t="str">
        <f>IFERROR(VLOOKUP("i"&amp;RIGHT(("00"&amp;(K$2+$A77)),3),Input!$B$3:$C$217,2,FALSE),"")</f>
        <v/>
      </c>
    </row>
    <row r="78" spans="1:11" x14ac:dyDescent="0.15">
      <c r="A78" s="103">
        <v>76</v>
      </c>
      <c r="B78" s="104" t="str">
        <f>IFERROR(VLOOKUP("i"&amp;RIGHT(("00"&amp;(B$2+$A78)),3),Input!$B$3:$C$217,2,FALSE),"")</f>
        <v/>
      </c>
      <c r="C78" s="104" t="str">
        <f>IFERROR(VLOOKUP("i"&amp;RIGHT(("00"&amp;(C$2+$A78)),3),Input!$B$3:$C$217,2,FALSE),"")</f>
        <v/>
      </c>
      <c r="D78" s="104" t="str">
        <f>IFERROR(VLOOKUP("i"&amp;RIGHT(("00"&amp;(D$2+$A78)),3),Input!$B$3:$C$217,2,FALSE),"")</f>
        <v>日射流入の有無</v>
      </c>
      <c r="E78" s="104" t="str">
        <f>IFERROR(VLOOKUP("i"&amp;RIGHT(("00"&amp;(E$2+$A78)),3),Input!$B$3:$C$217,2,FALSE),"")</f>
        <v/>
      </c>
      <c r="F78" s="104" t="str">
        <f>IFERROR(VLOOKUP("i"&amp;RIGHT(("00"&amp;(F$2+$A78)),3),Input!$B$3:$C$217,2,FALSE),"")</f>
        <v/>
      </c>
      <c r="G78" s="104" t="str">
        <f>IFERROR(VLOOKUP("i"&amp;RIGHT(("00"&amp;(G$2+$A78)),3),Input!$B$3:$C$217,2,FALSE),"")</f>
        <v/>
      </c>
      <c r="H78" s="104" t="str">
        <f>IFERROR(VLOOKUP("i"&amp;RIGHT(("00"&amp;(H$2+$A78)),3),Input!$B$3:$C$217,2,FALSE),"")</f>
        <v/>
      </c>
      <c r="I78" s="104" t="str">
        <f>IFERROR(VLOOKUP("i"&amp;RIGHT(("00"&amp;(I$2+$A78)),3),Input!$B$3:$C$217,2,FALSE),"")</f>
        <v/>
      </c>
      <c r="J78" s="104" t="str">
        <f>IFERROR(VLOOKUP("i"&amp;RIGHT(("00"&amp;(J$2+$A78)),3),Input!$B$3:$C$217,2,FALSE),"")</f>
        <v/>
      </c>
      <c r="K78" s="104" t="str">
        <f>IFERROR(VLOOKUP("i"&amp;RIGHT(("00"&amp;(K$2+$A78)),3),Input!$B$3:$C$217,2,FALSE),"")</f>
        <v/>
      </c>
    </row>
    <row r="79" spans="1:11" x14ac:dyDescent="0.15">
      <c r="A79" s="103">
        <v>77</v>
      </c>
      <c r="B79" s="104" t="str">
        <f>IFERROR(VLOOKUP("i"&amp;RIGHT(("00"&amp;(B$2+$A79)),3),Input!$B$3:$C$217,2,FALSE),"")</f>
        <v/>
      </c>
      <c r="C79" s="104" t="str">
        <f>IFERROR(VLOOKUP("i"&amp;RIGHT(("00"&amp;(C$2+$A79)),3),Input!$B$3:$C$217,2,FALSE),"")</f>
        <v/>
      </c>
      <c r="D79" s="104" t="str">
        <f>IFERROR(VLOOKUP("i"&amp;RIGHT(("00"&amp;(D$2+$A79)),3),Input!$B$3:$C$217,2,FALSE),"")</f>
        <v>日射カット</v>
      </c>
      <c r="E79" s="104" t="str">
        <f>IFERROR(VLOOKUP("i"&amp;RIGHT(("00"&amp;(E$2+$A79)),3),Input!$B$3:$C$217,2,FALSE),"")</f>
        <v/>
      </c>
      <c r="F79" s="104" t="str">
        <f>IFERROR(VLOOKUP("i"&amp;RIGHT(("00"&amp;(F$2+$A79)),3),Input!$B$3:$C$217,2,FALSE),"")</f>
        <v/>
      </c>
      <c r="G79" s="104" t="str">
        <f>IFERROR(VLOOKUP("i"&amp;RIGHT(("00"&amp;(G$2+$A79)),3),Input!$B$3:$C$217,2,FALSE),"")</f>
        <v/>
      </c>
      <c r="H79" s="104" t="str">
        <f>IFERROR(VLOOKUP("i"&amp;RIGHT(("00"&amp;(H$2+$A79)),3),Input!$B$3:$C$217,2,FALSE),"")</f>
        <v/>
      </c>
      <c r="I79" s="104" t="str">
        <f>IFERROR(VLOOKUP("i"&amp;RIGHT(("00"&amp;(I$2+$A79)),3),Input!$B$3:$C$217,2,FALSE),"")</f>
        <v/>
      </c>
      <c r="J79" s="104" t="str">
        <f>IFERROR(VLOOKUP("i"&amp;RIGHT(("00"&amp;(J$2+$A79)),3),Input!$B$3:$C$217,2,FALSE),"")</f>
        <v/>
      </c>
      <c r="K79" s="104" t="str">
        <f>IFERROR(VLOOKUP("i"&amp;RIGHT(("00"&amp;(K$2+$A79)),3),Input!$B$3:$C$217,2,FALSE),"")</f>
        <v/>
      </c>
    </row>
    <row r="80" spans="1:11" x14ac:dyDescent="0.15">
      <c r="A80" s="103">
        <v>78</v>
      </c>
      <c r="B80" s="104" t="str">
        <f>IFERROR(VLOOKUP("i"&amp;RIGHT(("00"&amp;(B$2+$A80)),3),Input!$B$3:$C$217,2,FALSE),"")</f>
        <v/>
      </c>
      <c r="C80" s="104" t="str">
        <f>IFERROR(VLOOKUP("i"&amp;RIGHT(("00"&amp;(C$2+$A80)),3),Input!$B$3:$C$217,2,FALSE),"")</f>
        <v/>
      </c>
      <c r="D80" s="104" t="str">
        <f>IFERROR(VLOOKUP("i"&amp;RIGHT(("00"&amp;(D$2+$A80)),3),Input!$B$3:$C$217,2,FALSE),"")</f>
        <v>扇風機利用</v>
      </c>
      <c r="E80" s="104" t="str">
        <f>IFERROR(VLOOKUP("i"&amp;RIGHT(("00"&amp;(E$2+$A80)),3),Input!$B$3:$C$217,2,FALSE),"")</f>
        <v/>
      </c>
      <c r="F80" s="104" t="str">
        <f>IFERROR(VLOOKUP("i"&amp;RIGHT(("00"&amp;(F$2+$A80)),3),Input!$B$3:$C$217,2,FALSE),"")</f>
        <v/>
      </c>
      <c r="G80" s="104" t="str">
        <f>IFERROR(VLOOKUP("i"&amp;RIGHT(("00"&amp;(G$2+$A80)),3),Input!$B$3:$C$217,2,FALSE),"")</f>
        <v/>
      </c>
      <c r="H80" s="104" t="str">
        <f>IFERROR(VLOOKUP("i"&amp;RIGHT(("00"&amp;(H$2+$A80)),3),Input!$B$3:$C$217,2,FALSE),"")</f>
        <v/>
      </c>
      <c r="I80" s="104" t="str">
        <f>IFERROR(VLOOKUP("i"&amp;RIGHT(("00"&amp;(I$2+$A80)),3),Input!$B$3:$C$217,2,FALSE),"")</f>
        <v/>
      </c>
      <c r="J80" s="104" t="str">
        <f>IFERROR(VLOOKUP("i"&amp;RIGHT(("00"&amp;(J$2+$A80)),3),Input!$B$3:$C$217,2,FALSE),"")</f>
        <v/>
      </c>
      <c r="K80" s="104" t="str">
        <f>IFERROR(VLOOKUP("i"&amp;RIGHT(("00"&amp;(K$2+$A80)),3),Input!$B$3:$C$217,2,FALSE),"")</f>
        <v/>
      </c>
    </row>
    <row r="81" spans="1:11" x14ac:dyDescent="0.15">
      <c r="A81" s="103">
        <v>79</v>
      </c>
      <c r="B81" s="104" t="str">
        <f>IFERROR(VLOOKUP("i"&amp;RIGHT(("00"&amp;(B$2+$A81)),3),Input!$B$3:$C$217,2,FALSE),"")</f>
        <v/>
      </c>
      <c r="C81" s="104" t="str">
        <f>IFERROR(VLOOKUP("i"&amp;RIGHT(("00"&amp;(C$2+$A81)),3),Input!$B$3:$C$217,2,FALSE),"")</f>
        <v/>
      </c>
      <c r="D81" s="104" t="str">
        <f>IFERROR(VLOOKUP("i"&amp;RIGHT(("00"&amp;(D$2+$A81)),3),Input!$B$3:$C$217,2,FALSE),"")</f>
        <v/>
      </c>
      <c r="E81" s="104" t="str">
        <f>IFERROR(VLOOKUP("i"&amp;RIGHT(("00"&amp;(E$2+$A81)),3),Input!$B$3:$C$217,2,FALSE),"")</f>
        <v/>
      </c>
      <c r="F81" s="104" t="str">
        <f>IFERROR(VLOOKUP("i"&amp;RIGHT(("00"&amp;(F$2+$A81)),3),Input!$B$3:$C$217,2,FALSE),"")</f>
        <v/>
      </c>
      <c r="G81" s="104" t="str">
        <f>IFERROR(VLOOKUP("i"&amp;RIGHT(("00"&amp;(G$2+$A81)),3),Input!$B$3:$C$217,2,FALSE),"")</f>
        <v/>
      </c>
      <c r="H81" s="104" t="str">
        <f>IFERROR(VLOOKUP("i"&amp;RIGHT(("00"&amp;(H$2+$A81)),3),Input!$B$3:$C$217,2,FALSE),"")</f>
        <v/>
      </c>
      <c r="I81" s="104" t="str">
        <f>IFERROR(VLOOKUP("i"&amp;RIGHT(("00"&amp;(I$2+$A81)),3),Input!$B$3:$C$217,2,FALSE),"")</f>
        <v/>
      </c>
      <c r="J81" s="104" t="str">
        <f>IFERROR(VLOOKUP("i"&amp;RIGHT(("00"&amp;(J$2+$A81)),3),Input!$B$3:$C$217,2,FALSE),"")</f>
        <v/>
      </c>
      <c r="K81" s="104" t="str">
        <f>IFERROR(VLOOKUP("i"&amp;RIGHT(("00"&amp;(K$2+$A81)),3),Input!$B$3:$C$217,2,FALSE),"")</f>
        <v/>
      </c>
    </row>
    <row r="82" spans="1:11" x14ac:dyDescent="0.15">
      <c r="A82" s="103">
        <v>80</v>
      </c>
      <c r="B82" s="104" t="str">
        <f>IFERROR(VLOOKUP("i"&amp;RIGHT(("00"&amp;(B$2+$A82)),3),Input!$B$3:$C$217,2,FALSE),"")</f>
        <v/>
      </c>
      <c r="C82" s="104" t="str">
        <f>IFERROR(VLOOKUP("i"&amp;RIGHT(("00"&amp;(C$2+$A82)),3),Input!$B$3:$C$217,2,FALSE),"")</f>
        <v/>
      </c>
      <c r="D82" s="104" t="str">
        <f>IFERROR(VLOOKUP("i"&amp;RIGHT(("00"&amp;(D$2+$A82)),3),Input!$B$3:$C$217,2,FALSE),"")</f>
        <v/>
      </c>
      <c r="E82" s="104" t="str">
        <f>IFERROR(VLOOKUP("i"&amp;RIGHT(("00"&amp;(E$2+$A82)),3),Input!$B$3:$C$217,2,FALSE),"")</f>
        <v/>
      </c>
      <c r="F82" s="104" t="str">
        <f>IFERROR(VLOOKUP("i"&amp;RIGHT(("00"&amp;(F$2+$A82)),3),Input!$B$3:$C$217,2,FALSE),"")</f>
        <v/>
      </c>
      <c r="G82" s="104" t="str">
        <f>IFERROR(VLOOKUP("i"&amp;RIGHT(("00"&amp;(G$2+$A82)),3),Input!$B$3:$C$217,2,FALSE),"")</f>
        <v/>
      </c>
      <c r="H82" s="104" t="str">
        <f>IFERROR(VLOOKUP("i"&amp;RIGHT(("00"&amp;(H$2+$A82)),3),Input!$B$3:$C$217,2,FALSE),"")</f>
        <v/>
      </c>
      <c r="I82" s="104" t="str">
        <f>IFERROR(VLOOKUP("i"&amp;RIGHT(("00"&amp;(I$2+$A82)),3),Input!$B$3:$C$217,2,FALSE),"")</f>
        <v/>
      </c>
      <c r="J82" s="104" t="str">
        <f>IFERROR(VLOOKUP("i"&amp;RIGHT(("00"&amp;(J$2+$A82)),3),Input!$B$3:$C$217,2,FALSE),"")</f>
        <v/>
      </c>
      <c r="K82" s="104" t="str">
        <f>IFERROR(VLOOKUP("i"&amp;RIGHT(("00"&amp;(K$2+$A82)),3),Input!$B$3:$C$217,2,FALSE),"")</f>
        <v/>
      </c>
    </row>
    <row r="83" spans="1:11" x14ac:dyDescent="0.15">
      <c r="A83" s="103">
        <v>81</v>
      </c>
      <c r="B83" s="104" t="str">
        <f>IFERROR(VLOOKUP("i"&amp;RIGHT(("00"&amp;(B$2+$A83)),3),Input!$B$3:$C$217,2,FALSE),"")</f>
        <v>電力会社</v>
      </c>
      <c r="C83" s="104" t="str">
        <f>IFERROR(VLOOKUP("i"&amp;RIGHT(("00"&amp;(C$2+$A83)),3),Input!$B$3:$C$217,2,FALSE),"")</f>
        <v/>
      </c>
      <c r="D83" s="104" t="str">
        <f>IFERROR(VLOOKUP("i"&amp;RIGHT(("00"&amp;(D$2+$A83)),3),Input!$B$3:$C$217,2,FALSE),"")</f>
        <v>セントラルヒーティング</v>
      </c>
      <c r="E83" s="104" t="str">
        <f>IFERROR(VLOOKUP("i"&amp;RIGHT(("00"&amp;(E$2+$A83)),3),Input!$B$3:$C$217,2,FALSE),"")</f>
        <v/>
      </c>
      <c r="F83" s="104" t="str">
        <f>IFERROR(VLOOKUP("i"&amp;RIGHT(("00"&amp;(F$2+$A83)),3),Input!$B$3:$C$217,2,FALSE),"")</f>
        <v/>
      </c>
      <c r="G83" s="104" t="str">
        <f>IFERROR(VLOOKUP("i"&amp;RIGHT(("00"&amp;(G$2+$A83)),3),Input!$B$3:$C$217,2,FALSE),"")</f>
        <v/>
      </c>
      <c r="H83" s="104" t="str">
        <f>IFERROR(VLOOKUP("i"&amp;RIGHT(("00"&amp;(H$2+$A83)),3),Input!$B$3:$C$217,2,FALSE),"")</f>
        <v/>
      </c>
      <c r="I83" s="104" t="str">
        <f>IFERROR(VLOOKUP("i"&amp;RIGHT(("00"&amp;(I$2+$A83)),3),Input!$B$3:$C$217,2,FALSE),"")</f>
        <v/>
      </c>
      <c r="J83" s="104" t="str">
        <f>IFERROR(VLOOKUP("i"&amp;RIGHT(("00"&amp;(J$2+$A83)),3),Input!$B$3:$C$217,2,FALSE),"")</f>
        <v/>
      </c>
      <c r="K83" s="104" t="str">
        <f>IFERROR(VLOOKUP("i"&amp;RIGHT(("00"&amp;(K$2+$A83)),3),Input!$B$3:$C$217,2,FALSE),"")</f>
        <v/>
      </c>
    </row>
    <row r="84" spans="1:11" x14ac:dyDescent="0.15">
      <c r="A84" s="103">
        <v>82</v>
      </c>
      <c r="B84" s="104" t="str">
        <f>IFERROR(VLOOKUP("i"&amp;RIGHT(("00"&amp;(B$2+$A84)),3),Input!$B$3:$C$217,2,FALSE),"")</f>
        <v>電気契約</v>
      </c>
      <c r="C84" s="104" t="str">
        <f>IFERROR(VLOOKUP("i"&amp;RIGHT(("00"&amp;(C$2+$A84)),3),Input!$B$3:$C$217,2,FALSE),"")</f>
        <v/>
      </c>
      <c r="D84" s="104" t="str">
        <f>IFERROR(VLOOKUP("i"&amp;RIGHT(("00"&amp;(D$2+$A84)),3),Input!$B$3:$C$217,2,FALSE),"")</f>
        <v>セントラル熱源</v>
      </c>
      <c r="E84" s="104" t="str">
        <f>IFERROR(VLOOKUP("i"&amp;RIGHT(("00"&amp;(E$2+$A84)),3),Input!$B$3:$C$217,2,FALSE),"")</f>
        <v/>
      </c>
      <c r="F84" s="104" t="str">
        <f>IFERROR(VLOOKUP("i"&amp;RIGHT(("00"&amp;(F$2+$A84)),3),Input!$B$3:$C$217,2,FALSE),"")</f>
        <v/>
      </c>
      <c r="G84" s="104" t="str">
        <f>IFERROR(VLOOKUP("i"&amp;RIGHT(("00"&amp;(G$2+$A84)),3),Input!$B$3:$C$217,2,FALSE),"")</f>
        <v/>
      </c>
      <c r="H84" s="104" t="str">
        <f>IFERROR(VLOOKUP("i"&amp;RIGHT(("00"&amp;(H$2+$A84)),3),Input!$B$3:$C$217,2,FALSE),"")</f>
        <v/>
      </c>
      <c r="I84" s="104" t="str">
        <f>IFERROR(VLOOKUP("i"&amp;RIGHT(("00"&amp;(I$2+$A84)),3),Input!$B$3:$C$217,2,FALSE),"")</f>
        <v/>
      </c>
      <c r="J84" s="104" t="str">
        <f>IFERROR(VLOOKUP("i"&amp;RIGHT(("00"&amp;(J$2+$A84)),3),Input!$B$3:$C$217,2,FALSE),"")</f>
        <v/>
      </c>
      <c r="K84" s="104" t="str">
        <f>IFERROR(VLOOKUP("i"&amp;RIGHT(("00"&amp;(K$2+$A84)),3),Input!$B$3:$C$217,2,FALSE),"")</f>
        <v/>
      </c>
    </row>
    <row r="85" spans="1:11" x14ac:dyDescent="0.15">
      <c r="A85" s="103">
        <v>83</v>
      </c>
      <c r="B85" s="104" t="str">
        <f>IFERROR(VLOOKUP("i"&amp;RIGHT(("00"&amp;(B$2+$A85)),3),Input!$B$3:$C$217,2,FALSE),"")</f>
        <v>ガス種類</v>
      </c>
      <c r="C85" s="104" t="str">
        <f>IFERROR(VLOOKUP("i"&amp;RIGHT(("00"&amp;(C$2+$A85)),3),Input!$B$3:$C$217,2,FALSE),"")</f>
        <v/>
      </c>
      <c r="D85" s="104" t="str">
        <f>IFERROR(VLOOKUP("i"&amp;RIGHT(("00"&amp;(D$2+$A85)),3),Input!$B$3:$C$217,2,FALSE),"")</f>
        <v>セントラル専用熱源</v>
      </c>
      <c r="E85" s="104" t="str">
        <f>IFERROR(VLOOKUP("i"&amp;RIGHT(("00"&amp;(E$2+$A85)),3),Input!$B$3:$C$217,2,FALSE),"")</f>
        <v/>
      </c>
      <c r="F85" s="104" t="str">
        <f>IFERROR(VLOOKUP("i"&amp;RIGHT(("00"&amp;(F$2+$A85)),3),Input!$B$3:$C$217,2,FALSE),"")</f>
        <v/>
      </c>
      <c r="G85" s="104" t="str">
        <f>IFERROR(VLOOKUP("i"&amp;RIGHT(("00"&amp;(G$2+$A85)),3),Input!$B$3:$C$217,2,FALSE),"")</f>
        <v/>
      </c>
      <c r="H85" s="104" t="str">
        <f>IFERROR(VLOOKUP("i"&amp;RIGHT(("00"&amp;(H$2+$A85)),3),Input!$B$3:$C$217,2,FALSE),"")</f>
        <v/>
      </c>
      <c r="I85" s="104" t="str">
        <f>IFERROR(VLOOKUP("i"&amp;RIGHT(("00"&amp;(I$2+$A85)),3),Input!$B$3:$C$217,2,FALSE),"")</f>
        <v/>
      </c>
      <c r="J85" s="104" t="str">
        <f>IFERROR(VLOOKUP("i"&amp;RIGHT(("00"&amp;(J$2+$A85)),3),Input!$B$3:$C$217,2,FALSE),"")</f>
        <v/>
      </c>
      <c r="K85" s="104" t="str">
        <f>IFERROR(VLOOKUP("i"&amp;RIGHT(("00"&amp;(K$2+$A85)),3),Input!$B$3:$C$217,2,FALSE),"")</f>
        <v/>
      </c>
    </row>
    <row r="86" spans="1:11" x14ac:dyDescent="0.15">
      <c r="A86" s="103">
        <v>84</v>
      </c>
      <c r="B86" s="104" t="str">
        <f>IFERROR(VLOOKUP("i"&amp;RIGHT(("00"&amp;(B$2+$A86)),3),Input!$B$3:$C$217,2,FALSE),"")</f>
        <v/>
      </c>
      <c r="C86" s="104" t="str">
        <f>IFERROR(VLOOKUP("i"&amp;RIGHT(("00"&amp;(C$2+$A86)),3),Input!$B$3:$C$217,2,FALSE),"")</f>
        <v/>
      </c>
      <c r="D86" s="104" t="str">
        <f>IFERROR(VLOOKUP("i"&amp;RIGHT(("00"&amp;(D$2+$A86)),3),Input!$B$3:$C$217,2,FALSE),"")</f>
        <v>セントラル暖房期間</v>
      </c>
      <c r="E86" s="104" t="str">
        <f>IFERROR(VLOOKUP("i"&amp;RIGHT(("00"&amp;(E$2+$A86)),3),Input!$B$3:$C$217,2,FALSE),"")</f>
        <v/>
      </c>
      <c r="F86" s="104" t="str">
        <f>IFERROR(VLOOKUP("i"&amp;RIGHT(("00"&amp;(F$2+$A86)),3),Input!$B$3:$C$217,2,FALSE),"")</f>
        <v/>
      </c>
      <c r="G86" s="104" t="str">
        <f>IFERROR(VLOOKUP("i"&amp;RIGHT(("00"&amp;(G$2+$A86)),3),Input!$B$3:$C$217,2,FALSE),"")</f>
        <v/>
      </c>
      <c r="H86" s="104" t="str">
        <f>IFERROR(VLOOKUP("i"&amp;RIGHT(("00"&amp;(H$2+$A86)),3),Input!$B$3:$C$217,2,FALSE),"")</f>
        <v/>
      </c>
      <c r="I86" s="104" t="str">
        <f>IFERROR(VLOOKUP("i"&amp;RIGHT(("00"&amp;(I$2+$A86)),3),Input!$B$3:$C$217,2,FALSE),"")</f>
        <v/>
      </c>
      <c r="J86" s="104" t="str">
        <f>IFERROR(VLOOKUP("i"&amp;RIGHT(("00"&amp;(J$2+$A86)),3),Input!$B$3:$C$217,2,FALSE),"")</f>
        <v/>
      </c>
      <c r="K86" s="104" t="str">
        <f>IFERROR(VLOOKUP("i"&amp;RIGHT(("00"&amp;(K$2+$A86)),3),Input!$B$3:$C$217,2,FALSE),"")</f>
        <v/>
      </c>
    </row>
    <row r="87" spans="1:11" x14ac:dyDescent="0.15">
      <c r="A87" s="103">
        <v>85</v>
      </c>
      <c r="B87" s="104" t="str">
        <f>IFERROR(VLOOKUP("i"&amp;RIGHT(("00"&amp;(B$2+$A87)),3),Input!$B$3:$C$217,2,FALSE),"")</f>
        <v/>
      </c>
      <c r="C87" s="104" t="str">
        <f>IFERROR(VLOOKUP("i"&amp;RIGHT(("00"&amp;(C$2+$A87)),3),Input!$B$3:$C$217,2,FALSE),"")</f>
        <v/>
      </c>
      <c r="D87" s="104" t="str">
        <f>IFERROR(VLOOKUP("i"&amp;RIGHT(("00"&amp;(D$2+$A87)),3),Input!$B$3:$C$217,2,FALSE),"")</f>
        <v>熱交換換気</v>
      </c>
      <c r="E87" s="104" t="str">
        <f>IFERROR(VLOOKUP("i"&amp;RIGHT(("00"&amp;(E$2+$A87)),3),Input!$B$3:$C$217,2,FALSE),"")</f>
        <v/>
      </c>
      <c r="F87" s="104" t="str">
        <f>IFERROR(VLOOKUP("i"&amp;RIGHT(("00"&amp;(F$2+$A87)),3),Input!$B$3:$C$217,2,FALSE),"")</f>
        <v/>
      </c>
      <c r="G87" s="104" t="str">
        <f>IFERROR(VLOOKUP("i"&amp;RIGHT(("00"&amp;(G$2+$A87)),3),Input!$B$3:$C$217,2,FALSE),"")</f>
        <v/>
      </c>
      <c r="H87" s="104" t="str">
        <f>IFERROR(VLOOKUP("i"&amp;RIGHT(("00"&amp;(H$2+$A87)),3),Input!$B$3:$C$217,2,FALSE),"")</f>
        <v/>
      </c>
      <c r="I87" s="104" t="str">
        <f>IFERROR(VLOOKUP("i"&amp;RIGHT(("00"&amp;(I$2+$A87)),3),Input!$B$3:$C$217,2,FALSE),"")</f>
        <v/>
      </c>
      <c r="J87" s="104" t="str">
        <f>IFERROR(VLOOKUP("i"&amp;RIGHT(("00"&amp;(J$2+$A87)),3),Input!$B$3:$C$217,2,FALSE),"")</f>
        <v/>
      </c>
      <c r="K87" s="104" t="str">
        <f>IFERROR(VLOOKUP("i"&amp;RIGHT(("00"&amp;(K$2+$A87)),3),Input!$B$3:$C$217,2,FALSE),"")</f>
        <v/>
      </c>
    </row>
    <row r="88" spans="1:11" x14ac:dyDescent="0.15">
      <c r="A88" s="103">
        <v>86</v>
      </c>
      <c r="B88" s="104" t="str">
        <f>IFERROR(VLOOKUP("i"&amp;RIGHT(("00"&amp;(B$2+$A88)),3),Input!$B$3:$C$217,2,FALSE),"")</f>
        <v/>
      </c>
      <c r="C88" s="104" t="str">
        <f>IFERROR(VLOOKUP("i"&amp;RIGHT(("00"&amp;(C$2+$A88)),3),Input!$B$3:$C$217,2,FALSE),"")</f>
        <v/>
      </c>
      <c r="D88" s="104" t="str">
        <f>IFERROR(VLOOKUP("i"&amp;RIGHT(("00"&amp;(D$2+$A88)),3),Input!$B$3:$C$217,2,FALSE),"")</f>
        <v>ロードヒーティング</v>
      </c>
      <c r="E88" s="104" t="str">
        <f>IFERROR(VLOOKUP("i"&amp;RIGHT(("00"&amp;(E$2+$A88)),3),Input!$B$3:$C$217,2,FALSE),"")</f>
        <v/>
      </c>
      <c r="F88" s="104" t="str">
        <f>IFERROR(VLOOKUP("i"&amp;RIGHT(("00"&amp;(F$2+$A88)),3),Input!$B$3:$C$217,2,FALSE),"")</f>
        <v/>
      </c>
      <c r="G88" s="104" t="str">
        <f>IFERROR(VLOOKUP("i"&amp;RIGHT(("00"&amp;(G$2+$A88)),3),Input!$B$3:$C$217,2,FALSE),"")</f>
        <v/>
      </c>
      <c r="H88" s="104" t="str">
        <f>IFERROR(VLOOKUP("i"&amp;RIGHT(("00"&amp;(H$2+$A88)),3),Input!$B$3:$C$217,2,FALSE),"")</f>
        <v/>
      </c>
      <c r="I88" s="104" t="str">
        <f>IFERROR(VLOOKUP("i"&amp;RIGHT(("00"&amp;(I$2+$A88)),3),Input!$B$3:$C$217,2,FALSE),"")</f>
        <v/>
      </c>
      <c r="J88" s="104" t="str">
        <f>IFERROR(VLOOKUP("i"&amp;RIGHT(("00"&amp;(J$2+$A88)),3),Input!$B$3:$C$217,2,FALSE),"")</f>
        <v/>
      </c>
      <c r="K88" s="104" t="str">
        <f>IFERROR(VLOOKUP("i"&amp;RIGHT(("00"&amp;(K$2+$A88)),3),Input!$B$3:$C$217,2,FALSE),"")</f>
        <v/>
      </c>
    </row>
    <row r="89" spans="1:11" x14ac:dyDescent="0.15">
      <c r="A89" s="103">
        <v>87</v>
      </c>
      <c r="B89" s="104" t="str">
        <f>IFERROR(VLOOKUP("i"&amp;RIGHT(("00"&amp;(B$2+$A89)),3),Input!$B$3:$C$217,2,FALSE),"")</f>
        <v/>
      </c>
      <c r="C89" s="104" t="str">
        <f>IFERROR(VLOOKUP("i"&amp;RIGHT(("00"&amp;(C$2+$A89)),3),Input!$B$3:$C$217,2,FALSE),"")</f>
        <v/>
      </c>
      <c r="D89" s="104" t="str">
        <f>IFERROR(VLOOKUP("i"&amp;RIGHT(("00"&amp;(D$2+$A89)),3),Input!$B$3:$C$217,2,FALSE),"")</f>
        <v>ロードヒーティング熱源</v>
      </c>
      <c r="E89" s="104" t="str">
        <f>IFERROR(VLOOKUP("i"&amp;RIGHT(("00"&amp;(E$2+$A89)),3),Input!$B$3:$C$217,2,FALSE),"")</f>
        <v/>
      </c>
      <c r="F89" s="104" t="str">
        <f>IFERROR(VLOOKUP("i"&amp;RIGHT(("00"&amp;(F$2+$A89)),3),Input!$B$3:$C$217,2,FALSE),"")</f>
        <v/>
      </c>
      <c r="G89" s="104" t="str">
        <f>IFERROR(VLOOKUP("i"&amp;RIGHT(("00"&amp;(G$2+$A89)),3),Input!$B$3:$C$217,2,FALSE),"")</f>
        <v/>
      </c>
      <c r="H89" s="104" t="str">
        <f>IFERROR(VLOOKUP("i"&amp;RIGHT(("00"&amp;(H$2+$A89)),3),Input!$B$3:$C$217,2,FALSE),"")</f>
        <v/>
      </c>
      <c r="I89" s="104" t="str">
        <f>IFERROR(VLOOKUP("i"&amp;RIGHT(("00"&amp;(I$2+$A89)),3),Input!$B$3:$C$217,2,FALSE),"")</f>
        <v/>
      </c>
      <c r="J89" s="104" t="str">
        <f>IFERROR(VLOOKUP("i"&amp;RIGHT(("00"&amp;(J$2+$A89)),3),Input!$B$3:$C$217,2,FALSE),"")</f>
        <v/>
      </c>
      <c r="K89" s="104" t="str">
        <f>IFERROR(VLOOKUP("i"&amp;RIGHT(("00"&amp;(K$2+$A89)),3),Input!$B$3:$C$217,2,FALSE),"")</f>
        <v/>
      </c>
    </row>
    <row r="90" spans="1:11" x14ac:dyDescent="0.15">
      <c r="A90" s="103">
        <v>88</v>
      </c>
      <c r="B90" s="104" t="str">
        <f>IFERROR(VLOOKUP("i"&amp;RIGHT(("00"&amp;(B$2+$A90)),3),Input!$B$3:$C$217,2,FALSE),"")</f>
        <v/>
      </c>
      <c r="C90" s="104" t="str">
        <f>IFERROR(VLOOKUP("i"&amp;RIGHT(("00"&amp;(C$2+$A90)),3),Input!$B$3:$C$217,2,FALSE),"")</f>
        <v/>
      </c>
      <c r="D90" s="104" t="str">
        <f>IFERROR(VLOOKUP("i"&amp;RIGHT(("00"&amp;(D$2+$A90)),3),Input!$B$3:$C$217,2,FALSE),"")</f>
        <v>ロードヒーティング面積</v>
      </c>
      <c r="E90" s="104" t="str">
        <f>IFERROR(VLOOKUP("i"&amp;RIGHT(("00"&amp;(E$2+$A90)),3),Input!$B$3:$C$217,2,FALSE),"")</f>
        <v/>
      </c>
      <c r="F90" s="104" t="str">
        <f>IFERROR(VLOOKUP("i"&amp;RIGHT(("00"&amp;(F$2+$A90)),3),Input!$B$3:$C$217,2,FALSE),"")</f>
        <v/>
      </c>
      <c r="G90" s="104" t="str">
        <f>IFERROR(VLOOKUP("i"&amp;RIGHT(("00"&amp;(G$2+$A90)),3),Input!$B$3:$C$217,2,FALSE),"")</f>
        <v/>
      </c>
      <c r="H90" s="104" t="str">
        <f>IFERROR(VLOOKUP("i"&amp;RIGHT(("00"&amp;(H$2+$A90)),3),Input!$B$3:$C$217,2,FALSE),"")</f>
        <v/>
      </c>
      <c r="I90" s="104" t="str">
        <f>IFERROR(VLOOKUP("i"&amp;RIGHT(("00"&amp;(I$2+$A90)),3),Input!$B$3:$C$217,2,FALSE),"")</f>
        <v/>
      </c>
      <c r="J90" s="104" t="str">
        <f>IFERROR(VLOOKUP("i"&amp;RIGHT(("00"&amp;(J$2+$A90)),3),Input!$B$3:$C$217,2,FALSE),"")</f>
        <v/>
      </c>
      <c r="K90" s="104" t="str">
        <f>IFERROR(VLOOKUP("i"&amp;RIGHT(("00"&amp;(K$2+$A90)),3),Input!$B$3:$C$217,2,FALSE),"")</f>
        <v/>
      </c>
    </row>
    <row r="91" spans="1:11" x14ac:dyDescent="0.15">
      <c r="A91" s="103">
        <v>89</v>
      </c>
      <c r="B91" s="104" t="str">
        <f>IFERROR(VLOOKUP("i"&amp;RIGHT(("00"&amp;(B$2+$A91)),3),Input!$B$3:$C$217,2,FALSE),"")</f>
        <v/>
      </c>
      <c r="C91" s="104" t="str">
        <f>IFERROR(VLOOKUP("i"&amp;RIGHT(("00"&amp;(C$2+$A91)),3),Input!$B$3:$C$217,2,FALSE),"")</f>
        <v/>
      </c>
      <c r="D91" s="104" t="str">
        <f>IFERROR(VLOOKUP("i"&amp;RIGHT(("00"&amp;(D$2+$A91)),3),Input!$B$3:$C$217,2,FALSE),"")</f>
        <v>ロードヒーティング利用頻度</v>
      </c>
      <c r="E91" s="104" t="str">
        <f>IFERROR(VLOOKUP("i"&amp;RIGHT(("00"&amp;(E$2+$A91)),3),Input!$B$3:$C$217,2,FALSE),"")</f>
        <v/>
      </c>
      <c r="F91" s="104" t="str">
        <f>IFERROR(VLOOKUP("i"&amp;RIGHT(("00"&amp;(F$2+$A91)),3),Input!$B$3:$C$217,2,FALSE),"")</f>
        <v/>
      </c>
      <c r="G91" s="104" t="str">
        <f>IFERROR(VLOOKUP("i"&amp;RIGHT(("00"&amp;(G$2+$A91)),3),Input!$B$3:$C$217,2,FALSE),"")</f>
        <v/>
      </c>
      <c r="H91" s="104" t="str">
        <f>IFERROR(VLOOKUP("i"&amp;RIGHT(("00"&amp;(H$2+$A91)),3),Input!$B$3:$C$217,2,FALSE),"")</f>
        <v/>
      </c>
      <c r="I91" s="104" t="str">
        <f>IFERROR(VLOOKUP("i"&amp;RIGHT(("00"&amp;(I$2+$A91)),3),Input!$B$3:$C$217,2,FALSE),"")</f>
        <v/>
      </c>
      <c r="J91" s="104" t="str">
        <f>IFERROR(VLOOKUP("i"&amp;RIGHT(("00"&amp;(J$2+$A91)),3),Input!$B$3:$C$217,2,FALSE),"")</f>
        <v/>
      </c>
      <c r="K91" s="104" t="str">
        <f>IFERROR(VLOOKUP("i"&amp;RIGHT(("00"&amp;(K$2+$A91)),3),Input!$B$3:$C$217,2,FALSE),"")</f>
        <v/>
      </c>
    </row>
    <row r="92" spans="1:11" x14ac:dyDescent="0.15">
      <c r="A92" s="103">
        <v>90</v>
      </c>
      <c r="B92" s="104" t="str">
        <f>IFERROR(VLOOKUP("i"&amp;RIGHT(("00"&amp;(B$2+$A92)),3),Input!$B$3:$C$217,2,FALSE),"")</f>
        <v/>
      </c>
      <c r="C92" s="104" t="str">
        <f>IFERROR(VLOOKUP("i"&amp;RIGHT(("00"&amp;(C$2+$A92)),3),Input!$B$3:$C$217,2,FALSE),"")</f>
        <v/>
      </c>
      <c r="D92" s="104" t="str">
        <f>IFERROR(VLOOKUP("i"&amp;RIGHT(("00"&amp;(D$2+$A92)),3),Input!$B$3:$C$217,2,FALSE),"")</f>
        <v>ルーフヒーティングの利用</v>
      </c>
      <c r="E92" s="104" t="str">
        <f>IFERROR(VLOOKUP("i"&amp;RIGHT(("00"&amp;(E$2+$A92)),3),Input!$B$3:$C$217,2,FALSE),"")</f>
        <v/>
      </c>
      <c r="F92" s="104" t="str">
        <f>IFERROR(VLOOKUP("i"&amp;RIGHT(("00"&amp;(F$2+$A92)),3),Input!$B$3:$C$217,2,FALSE),"")</f>
        <v/>
      </c>
      <c r="G92" s="104" t="str">
        <f>IFERROR(VLOOKUP("i"&amp;RIGHT(("00"&amp;(G$2+$A92)),3),Input!$B$3:$C$217,2,FALSE),"")</f>
        <v/>
      </c>
      <c r="H92" s="104" t="str">
        <f>IFERROR(VLOOKUP("i"&amp;RIGHT(("00"&amp;(H$2+$A92)),3),Input!$B$3:$C$217,2,FALSE),"")</f>
        <v/>
      </c>
      <c r="I92" s="104" t="str">
        <f>IFERROR(VLOOKUP("i"&amp;RIGHT(("00"&amp;(I$2+$A92)),3),Input!$B$3:$C$217,2,FALSE),"")</f>
        <v/>
      </c>
      <c r="J92" s="104" t="str">
        <f>IFERROR(VLOOKUP("i"&amp;RIGHT(("00"&amp;(J$2+$A92)),3),Input!$B$3:$C$217,2,FALSE),"")</f>
        <v/>
      </c>
      <c r="K92" s="104" t="str">
        <f>IFERROR(VLOOKUP("i"&amp;RIGHT(("00"&amp;(K$2+$A92)),3),Input!$B$3:$C$217,2,FALSE),"")</f>
        <v/>
      </c>
    </row>
    <row r="93" spans="1:11" x14ac:dyDescent="0.15">
      <c r="A93" s="103">
        <v>91</v>
      </c>
      <c r="B93" s="104" t="str">
        <f>IFERROR(VLOOKUP("i"&amp;RIGHT(("00"&amp;(B$2+$A93)),3),Input!$B$3:$C$217,2,FALSE),"")</f>
        <v>電気代</v>
      </c>
      <c r="C93" s="104" t="str">
        <f>IFERROR(VLOOKUP("i"&amp;RIGHT(("00"&amp;(C$2+$A93)),3),Input!$B$3:$C$217,2,FALSE),"")</f>
        <v/>
      </c>
      <c r="D93" s="104" t="str">
        <f>IFERROR(VLOOKUP("i"&amp;RIGHT(("00"&amp;(D$2+$A93)),3),Input!$B$3:$C$217,2,FALSE),"")</f>
        <v>ルーフヒーティングの対象面積</v>
      </c>
      <c r="E93" s="104" t="str">
        <f>IFERROR(VLOOKUP("i"&amp;RIGHT(("00"&amp;(E$2+$A93)),3),Input!$B$3:$C$217,2,FALSE),"")</f>
        <v/>
      </c>
      <c r="F93" s="104" t="str">
        <f>IFERROR(VLOOKUP("i"&amp;RIGHT(("00"&amp;(F$2+$A93)),3),Input!$B$3:$C$217,2,FALSE),"")</f>
        <v/>
      </c>
      <c r="G93" s="104" t="str">
        <f>IFERROR(VLOOKUP("i"&amp;RIGHT(("00"&amp;(G$2+$A93)),3),Input!$B$3:$C$217,2,FALSE),"")</f>
        <v/>
      </c>
      <c r="H93" s="104" t="str">
        <f>IFERROR(VLOOKUP("i"&amp;RIGHT(("00"&amp;(H$2+$A93)),3),Input!$B$3:$C$217,2,FALSE),"")</f>
        <v/>
      </c>
      <c r="I93" s="104" t="str">
        <f>IFERROR(VLOOKUP("i"&amp;RIGHT(("00"&amp;(I$2+$A93)),3),Input!$B$3:$C$217,2,FALSE),"")</f>
        <v/>
      </c>
      <c r="J93" s="104" t="str">
        <f>IFERROR(VLOOKUP("i"&amp;RIGHT(("00"&amp;(J$2+$A93)),3),Input!$B$3:$C$217,2,FALSE),"")</f>
        <v/>
      </c>
      <c r="K93" s="104" t="str">
        <f>IFERROR(VLOOKUP("i"&amp;RIGHT(("00"&amp;(K$2+$A93)),3),Input!$B$3:$C$217,2,FALSE),"")</f>
        <v/>
      </c>
    </row>
    <row r="94" spans="1:11" x14ac:dyDescent="0.15">
      <c r="A94" s="103">
        <v>92</v>
      </c>
      <c r="B94" s="104" t="str">
        <f>IFERROR(VLOOKUP("i"&amp;RIGHT(("00"&amp;(B$2+$A94)),3),Input!$B$3:$C$217,2,FALSE),"")</f>
        <v>売電金額</v>
      </c>
      <c r="C94" s="104" t="str">
        <f>IFERROR(VLOOKUP("i"&amp;RIGHT(("00"&amp;(C$2+$A94)),3),Input!$B$3:$C$217,2,FALSE),"")</f>
        <v/>
      </c>
      <c r="D94" s="104" t="str">
        <f>IFERROR(VLOOKUP("i"&amp;RIGHT(("00"&amp;(D$2+$A94)),3),Input!$B$3:$C$217,2,FALSE),"")</f>
        <v>ルーフヒーティングの熱源</v>
      </c>
      <c r="E94" s="104" t="str">
        <f>IFERROR(VLOOKUP("i"&amp;RIGHT(("00"&amp;(E$2+$A94)),3),Input!$B$3:$C$217,2,FALSE),"")</f>
        <v/>
      </c>
      <c r="F94" s="104" t="str">
        <f>IFERROR(VLOOKUP("i"&amp;RIGHT(("00"&amp;(F$2+$A94)),3),Input!$B$3:$C$217,2,FALSE),"")</f>
        <v/>
      </c>
      <c r="G94" s="104" t="str">
        <f>IFERROR(VLOOKUP("i"&amp;RIGHT(("00"&amp;(G$2+$A94)),3),Input!$B$3:$C$217,2,FALSE),"")</f>
        <v/>
      </c>
      <c r="H94" s="104" t="str">
        <f>IFERROR(VLOOKUP("i"&amp;RIGHT(("00"&amp;(H$2+$A94)),3),Input!$B$3:$C$217,2,FALSE),"")</f>
        <v/>
      </c>
      <c r="I94" s="104" t="str">
        <f>IFERROR(VLOOKUP("i"&amp;RIGHT(("00"&amp;(I$2+$A94)),3),Input!$B$3:$C$217,2,FALSE),"")</f>
        <v/>
      </c>
      <c r="J94" s="104" t="str">
        <f>IFERROR(VLOOKUP("i"&amp;RIGHT(("00"&amp;(J$2+$A94)),3),Input!$B$3:$C$217,2,FALSE),"")</f>
        <v/>
      </c>
      <c r="K94" s="104" t="str">
        <f>IFERROR(VLOOKUP("i"&amp;RIGHT(("00"&amp;(K$2+$A94)),3),Input!$B$3:$C$217,2,FALSE),"")</f>
        <v/>
      </c>
    </row>
    <row r="95" spans="1:11" x14ac:dyDescent="0.15">
      <c r="A95" s="103">
        <v>93</v>
      </c>
      <c r="B95" s="104" t="str">
        <f>IFERROR(VLOOKUP("i"&amp;RIGHT(("00"&amp;(B$2+$A95)),3),Input!$B$3:$C$217,2,FALSE),"")</f>
        <v>ガス代</v>
      </c>
      <c r="C95" s="104" t="str">
        <f>IFERROR(VLOOKUP("i"&amp;RIGHT(("00"&amp;(C$2+$A95)),3),Input!$B$3:$C$217,2,FALSE),"")</f>
        <v/>
      </c>
      <c r="D95" s="104" t="str">
        <f>IFERROR(VLOOKUP("i"&amp;RIGHT(("00"&amp;(D$2+$A95)),3),Input!$B$3:$C$217,2,FALSE),"")</f>
        <v>ルーフヒーティングの利用頻度</v>
      </c>
      <c r="E95" s="104" t="str">
        <f>IFERROR(VLOOKUP("i"&amp;RIGHT(("00"&amp;(E$2+$A95)),3),Input!$B$3:$C$217,2,FALSE),"")</f>
        <v/>
      </c>
      <c r="F95" s="104" t="str">
        <f>IFERROR(VLOOKUP("i"&amp;RIGHT(("00"&amp;(F$2+$A95)),3),Input!$B$3:$C$217,2,FALSE),"")</f>
        <v/>
      </c>
      <c r="G95" s="104" t="str">
        <f>IFERROR(VLOOKUP("i"&amp;RIGHT(("00"&amp;(G$2+$A95)),3),Input!$B$3:$C$217,2,FALSE),"")</f>
        <v/>
      </c>
      <c r="H95" s="104" t="str">
        <f>IFERROR(VLOOKUP("i"&amp;RIGHT(("00"&amp;(H$2+$A95)),3),Input!$B$3:$C$217,2,FALSE),"")</f>
        <v/>
      </c>
      <c r="I95" s="104" t="str">
        <f>IFERROR(VLOOKUP("i"&amp;RIGHT(("00"&amp;(I$2+$A95)),3),Input!$B$3:$C$217,2,FALSE),"")</f>
        <v/>
      </c>
      <c r="J95" s="104" t="str">
        <f>IFERROR(VLOOKUP("i"&amp;RIGHT(("00"&amp;(J$2+$A95)),3),Input!$B$3:$C$217,2,FALSE),"")</f>
        <v/>
      </c>
      <c r="K95" s="104" t="str">
        <f>IFERROR(VLOOKUP("i"&amp;RIGHT(("00"&amp;(K$2+$A95)),3),Input!$B$3:$C$217,2,FALSE),"")</f>
        <v/>
      </c>
    </row>
    <row r="96" spans="1:11" x14ac:dyDescent="0.15">
      <c r="A96" s="103">
        <v>94</v>
      </c>
      <c r="B96" s="104" t="str">
        <f>IFERROR(VLOOKUP("i"&amp;RIGHT(("00"&amp;(B$2+$A96)),3),Input!$B$3:$C$217,2,FALSE),"")</f>
        <v>灯油購入量</v>
      </c>
      <c r="C96" s="104" t="str">
        <f>IFERROR(VLOOKUP("i"&amp;RIGHT(("00"&amp;(C$2+$A96)),3),Input!$B$3:$C$217,2,FALSE),"")</f>
        <v/>
      </c>
      <c r="D96" s="104" t="str">
        <f>IFERROR(VLOOKUP("i"&amp;RIGHT(("00"&amp;(D$2+$A96)),3),Input!$B$3:$C$217,2,FALSE),"")</f>
        <v>融雪槽の利用</v>
      </c>
      <c r="E96" s="104" t="str">
        <f>IFERROR(VLOOKUP("i"&amp;RIGHT(("00"&amp;(E$2+$A96)),3),Input!$B$3:$C$217,2,FALSE),"")</f>
        <v/>
      </c>
      <c r="F96" s="104" t="str">
        <f>IFERROR(VLOOKUP("i"&amp;RIGHT(("00"&amp;(F$2+$A96)),3),Input!$B$3:$C$217,2,FALSE),"")</f>
        <v/>
      </c>
      <c r="G96" s="104" t="str">
        <f>IFERROR(VLOOKUP("i"&amp;RIGHT(("00"&amp;(G$2+$A96)),3),Input!$B$3:$C$217,2,FALSE),"")</f>
        <v/>
      </c>
      <c r="H96" s="104" t="str">
        <f>IFERROR(VLOOKUP("i"&amp;RIGHT(("00"&amp;(H$2+$A96)),3),Input!$B$3:$C$217,2,FALSE),"")</f>
        <v/>
      </c>
      <c r="I96" s="104" t="str">
        <f>IFERROR(VLOOKUP("i"&amp;RIGHT(("00"&amp;(I$2+$A96)),3),Input!$B$3:$C$217,2,FALSE),"")</f>
        <v/>
      </c>
      <c r="J96" s="104" t="str">
        <f>IFERROR(VLOOKUP("i"&amp;RIGHT(("00"&amp;(J$2+$A96)),3),Input!$B$3:$C$217,2,FALSE),"")</f>
        <v/>
      </c>
      <c r="K96" s="104" t="str">
        <f>IFERROR(VLOOKUP("i"&amp;RIGHT(("00"&amp;(K$2+$A96)),3),Input!$B$3:$C$217,2,FALSE),"")</f>
        <v/>
      </c>
    </row>
    <row r="97" spans="1:11" x14ac:dyDescent="0.15">
      <c r="A97" s="103">
        <v>95</v>
      </c>
      <c r="B97" s="104" t="str">
        <f>IFERROR(VLOOKUP("i"&amp;RIGHT(("00"&amp;(B$2+$A97)),3),Input!$B$3:$C$217,2,FALSE),"")</f>
        <v/>
      </c>
      <c r="C97" s="104" t="str">
        <f>IFERROR(VLOOKUP("i"&amp;RIGHT(("00"&amp;(C$2+$A97)),3),Input!$B$3:$C$217,2,FALSE),"")</f>
        <v/>
      </c>
      <c r="D97" s="104" t="str">
        <f>IFERROR(VLOOKUP("i"&amp;RIGHT(("00"&amp;(D$2+$A97)),3),Input!$B$3:$C$217,2,FALSE),"")</f>
        <v>融雪槽の熱源</v>
      </c>
      <c r="E97" s="104" t="str">
        <f>IFERROR(VLOOKUP("i"&amp;RIGHT(("00"&amp;(E$2+$A97)),3),Input!$B$3:$C$217,2,FALSE),"")</f>
        <v/>
      </c>
      <c r="F97" s="104" t="str">
        <f>IFERROR(VLOOKUP("i"&amp;RIGHT(("00"&amp;(F$2+$A97)),3),Input!$B$3:$C$217,2,FALSE),"")</f>
        <v/>
      </c>
      <c r="G97" s="104" t="str">
        <f>IFERROR(VLOOKUP("i"&amp;RIGHT(("00"&amp;(G$2+$A97)),3),Input!$B$3:$C$217,2,FALSE),"")</f>
        <v/>
      </c>
      <c r="H97" s="104" t="str">
        <f>IFERROR(VLOOKUP("i"&amp;RIGHT(("00"&amp;(H$2+$A97)),3),Input!$B$3:$C$217,2,FALSE),"")</f>
        <v/>
      </c>
      <c r="I97" s="104" t="str">
        <f>IFERROR(VLOOKUP("i"&amp;RIGHT(("00"&amp;(I$2+$A97)),3),Input!$B$3:$C$217,2,FALSE),"")</f>
        <v/>
      </c>
      <c r="J97" s="104" t="str">
        <f>IFERROR(VLOOKUP("i"&amp;RIGHT(("00"&amp;(J$2+$A97)),3),Input!$B$3:$C$217,2,FALSE),"")</f>
        <v/>
      </c>
      <c r="K97" s="104" t="str">
        <f>IFERROR(VLOOKUP("i"&amp;RIGHT(("00"&amp;(K$2+$A97)),3),Input!$B$3:$C$217,2,FALSE),"")</f>
        <v/>
      </c>
    </row>
    <row r="98" spans="1:11" x14ac:dyDescent="0.15">
      <c r="A98" s="103">
        <v>96</v>
      </c>
      <c r="B98" s="104" t="str">
        <f>IFERROR(VLOOKUP("i"&amp;RIGHT(("00"&amp;(B$2+$A98)),3),Input!$B$3:$C$217,2,FALSE),"")</f>
        <v/>
      </c>
      <c r="C98" s="104" t="str">
        <f>IFERROR(VLOOKUP("i"&amp;RIGHT(("00"&amp;(C$2+$A98)),3),Input!$B$3:$C$217,2,FALSE),"")</f>
        <v/>
      </c>
      <c r="D98" s="104" t="str">
        <f>IFERROR(VLOOKUP("i"&amp;RIGHT(("00"&amp;(D$2+$A98)),3),Input!$B$3:$C$217,2,FALSE),"")</f>
        <v/>
      </c>
      <c r="E98" s="104" t="str">
        <f>IFERROR(VLOOKUP("i"&amp;RIGHT(("00"&amp;(E$2+$A98)),3),Input!$B$3:$C$217,2,FALSE),"")</f>
        <v/>
      </c>
      <c r="F98" s="104" t="str">
        <f>IFERROR(VLOOKUP("i"&amp;RIGHT(("00"&amp;(F$2+$A98)),3),Input!$B$3:$C$217,2,FALSE),"")</f>
        <v/>
      </c>
      <c r="G98" s="104" t="str">
        <f>IFERROR(VLOOKUP("i"&amp;RIGHT(("00"&amp;(G$2+$A98)),3),Input!$B$3:$C$217,2,FALSE),"")</f>
        <v/>
      </c>
      <c r="H98" s="104" t="str">
        <f>IFERROR(VLOOKUP("i"&amp;RIGHT(("00"&amp;(H$2+$A98)),3),Input!$B$3:$C$217,2,FALSE),"")</f>
        <v/>
      </c>
      <c r="I98" s="104" t="str">
        <f>IFERROR(VLOOKUP("i"&amp;RIGHT(("00"&amp;(I$2+$A98)),3),Input!$B$3:$C$217,2,FALSE),"")</f>
        <v/>
      </c>
      <c r="J98" s="104" t="str">
        <f>IFERROR(VLOOKUP("i"&amp;RIGHT(("00"&amp;(J$2+$A98)),3),Input!$B$3:$C$217,2,FALSE),"")</f>
        <v/>
      </c>
      <c r="K98" s="104" t="str">
        <f>IFERROR(VLOOKUP("i"&amp;RIGHT(("00"&amp;(K$2+$A98)),3),Input!$B$3:$C$217,2,FALSE),"")</f>
        <v/>
      </c>
    </row>
    <row r="99" spans="1:11" x14ac:dyDescent="0.15">
      <c r="A99" s="103">
        <v>97</v>
      </c>
      <c r="B99" s="104" t="str">
        <f>IFERROR(VLOOKUP("i"&amp;RIGHT(("00"&amp;(B$2+$A99)),3),Input!$B$3:$C$217,2,FALSE),"")</f>
        <v/>
      </c>
      <c r="C99" s="104" t="str">
        <f>IFERROR(VLOOKUP("i"&amp;RIGHT(("00"&amp;(C$2+$A99)),3),Input!$B$3:$C$217,2,FALSE),"")</f>
        <v/>
      </c>
      <c r="D99" s="104" t="str">
        <f>IFERROR(VLOOKUP("i"&amp;RIGHT(("00"&amp;(D$2+$A99)),3),Input!$B$3:$C$217,2,FALSE),"")</f>
        <v/>
      </c>
      <c r="E99" s="104" t="str">
        <f>IFERROR(VLOOKUP("i"&amp;RIGHT(("00"&amp;(E$2+$A99)),3),Input!$B$3:$C$217,2,FALSE),"")</f>
        <v/>
      </c>
      <c r="F99" s="104" t="str">
        <f>IFERROR(VLOOKUP("i"&amp;RIGHT(("00"&amp;(F$2+$A99)),3),Input!$B$3:$C$217,2,FALSE),"")</f>
        <v/>
      </c>
      <c r="G99" s="104" t="str">
        <f>IFERROR(VLOOKUP("i"&amp;RIGHT(("00"&amp;(G$2+$A99)),3),Input!$B$3:$C$217,2,FALSE),"")</f>
        <v/>
      </c>
      <c r="H99" s="104" t="str">
        <f>IFERROR(VLOOKUP("i"&amp;RIGHT(("00"&amp;(H$2+$A99)),3),Input!$B$3:$C$217,2,FALSE),"")</f>
        <v/>
      </c>
      <c r="I99" s="104" t="str">
        <f>IFERROR(VLOOKUP("i"&amp;RIGHT(("00"&amp;(I$2+$A99)),3),Input!$B$3:$C$217,2,FALSE),"")</f>
        <v/>
      </c>
      <c r="J99" s="104" t="str">
        <f>IFERROR(VLOOKUP("i"&amp;RIGHT(("00"&amp;(J$2+$A99)),3),Input!$B$3:$C$217,2,FALSE),"")</f>
        <v/>
      </c>
      <c r="K99" s="104" t="str">
        <f>IFERROR(VLOOKUP("i"&amp;RIGHT(("00"&amp;(K$2+$A99)),3),Input!$B$3:$C$217,2,FALSE),"")</f>
        <v/>
      </c>
    </row>
    <row r="100" spans="1:11" x14ac:dyDescent="0.15">
      <c r="A100" s="103">
        <v>98</v>
      </c>
      <c r="B100" s="104" t="str">
        <f>IFERROR(VLOOKUP("i"&amp;RIGHT(("00"&amp;(B$2+$A100)),3),Input!$B$3:$C$217,2,FALSE),"")</f>
        <v/>
      </c>
      <c r="C100" s="104" t="str">
        <f>IFERROR(VLOOKUP("i"&amp;RIGHT(("00"&amp;(C$2+$A100)),3),Input!$B$3:$C$217,2,FALSE),"")</f>
        <v/>
      </c>
      <c r="D100" s="104" t="str">
        <f>IFERROR(VLOOKUP("i"&amp;RIGHT(("00"&amp;(D$2+$A100)),3),Input!$B$3:$C$217,2,FALSE),"")</f>
        <v/>
      </c>
      <c r="E100" s="104" t="str">
        <f>IFERROR(VLOOKUP("i"&amp;RIGHT(("00"&amp;(E$2+$A100)),3),Input!$B$3:$C$217,2,FALSE),"")</f>
        <v/>
      </c>
      <c r="F100" s="104" t="str">
        <f>IFERROR(VLOOKUP("i"&amp;RIGHT(("00"&amp;(F$2+$A100)),3),Input!$B$3:$C$217,2,FALSE),"")</f>
        <v/>
      </c>
      <c r="G100" s="104" t="str">
        <f>IFERROR(VLOOKUP("i"&amp;RIGHT(("00"&amp;(G$2+$A100)),3),Input!$B$3:$C$217,2,FALSE),"")</f>
        <v/>
      </c>
      <c r="H100" s="104" t="str">
        <f>IFERROR(VLOOKUP("i"&amp;RIGHT(("00"&amp;(H$2+$A100)),3),Input!$B$3:$C$217,2,FALSE),"")</f>
        <v/>
      </c>
      <c r="I100" s="104" t="str">
        <f>IFERROR(VLOOKUP("i"&amp;RIGHT(("00"&amp;(I$2+$A100)),3),Input!$B$3:$C$217,2,FALSE),"")</f>
        <v/>
      </c>
      <c r="J100" s="104" t="str">
        <f>IFERROR(VLOOKUP("i"&amp;RIGHT(("00"&amp;(J$2+$A100)),3),Input!$B$3:$C$217,2,FALSE),"")</f>
        <v/>
      </c>
      <c r="K100" s="104" t="str">
        <f>IFERROR(VLOOKUP("i"&amp;RIGHT(("00"&amp;(K$2+$A100)),3),Input!$B$3:$C$217,2,FALSE),"")</f>
        <v/>
      </c>
    </row>
    <row r="101" spans="1:11" x14ac:dyDescent="0.15">
      <c r="A101" s="103">
        <v>99</v>
      </c>
      <c r="B101" s="104" t="str">
        <f>IFERROR(VLOOKUP("i"&amp;RIGHT(("00"&amp;(B$2+$A101)),3),Input!$B$3:$C$217,2,FALSE),"")</f>
        <v/>
      </c>
      <c r="C101" s="104" t="str">
        <f>IFERROR(VLOOKUP("i"&amp;RIGHT(("00"&amp;(C$2+$A101)),3),Input!$B$3:$C$217,2,FALSE),"")</f>
        <v/>
      </c>
      <c r="D101" s="104" t="str">
        <f>IFERROR(VLOOKUP("i"&amp;RIGHT(("00"&amp;(D$2+$A101)),3),Input!$B$3:$C$217,2,FALSE),"")</f>
        <v/>
      </c>
      <c r="E101" s="104" t="str">
        <f>IFERROR(VLOOKUP("i"&amp;RIGHT(("00"&amp;(E$2+$A101)),3),Input!$B$3:$C$217,2,FALSE),"")</f>
        <v/>
      </c>
      <c r="F101" s="104" t="str">
        <f>IFERROR(VLOOKUP("i"&amp;RIGHT(("00"&amp;(F$2+$A101)),3),Input!$B$3:$C$217,2,FALSE),"")</f>
        <v/>
      </c>
      <c r="G101" s="104" t="str">
        <f>IFERROR(VLOOKUP("i"&amp;RIGHT(("00"&amp;(G$2+$A101)),3),Input!$B$3:$C$217,2,FALSE),"")</f>
        <v/>
      </c>
      <c r="H101" s="104" t="str">
        <f>IFERROR(VLOOKUP("i"&amp;RIGHT(("00"&amp;(H$2+$A101)),3),Input!$B$3:$C$217,2,FALSE),"")</f>
        <v/>
      </c>
      <c r="I101" s="104" t="str">
        <f>IFERROR(VLOOKUP("i"&amp;RIGHT(("00"&amp;(I$2+$A101)),3),Input!$B$3:$C$217,2,FALSE),"")</f>
        <v/>
      </c>
      <c r="J101" s="104" t="str">
        <f>IFERROR(VLOOKUP("i"&amp;RIGHT(("00"&amp;(J$2+$A101)),3),Input!$B$3:$C$217,2,FALSE),"")</f>
        <v/>
      </c>
      <c r="K101" s="104" t="str">
        <f>IFERROR(VLOOKUP("i"&amp;RIGHT(("00"&amp;(K$2+$A101)),3),Input!$B$3:$C$217,2,FALSE),"")</f>
        <v/>
      </c>
    </row>
    <row r="102" spans="1:11" x14ac:dyDescent="0.15">
      <c r="A102" s="103">
        <v>100</v>
      </c>
      <c r="B102" s="104" t="str">
        <f>IFERROR(VLOOKUP("i"&amp;RIGHT(("00"&amp;(B$2+$A102)),3),Input!$B$3:$C$217,2,FALSE),"")</f>
        <v/>
      </c>
      <c r="C102" s="104" t="str">
        <f>IFERROR(VLOOKUP("i"&amp;RIGHT(("00"&amp;(C$2+$A102)),3),Input!$B$3:$C$217,2,FALSE),"")</f>
        <v/>
      </c>
      <c r="D102" s="104" t="str">
        <f>IFERROR(VLOOKUP("i"&amp;RIGHT(("00"&amp;(D$2+$A102)),3),Input!$B$3:$C$217,2,FALSE),"")</f>
        <v/>
      </c>
      <c r="E102" s="104" t="str">
        <f>IFERROR(VLOOKUP("i"&amp;RIGHT(("00"&amp;(E$2+$A102)),3),Input!$B$3:$C$217,2,FALSE),"")</f>
        <v/>
      </c>
      <c r="F102" s="104" t="str">
        <f>IFERROR(VLOOKUP("i"&amp;RIGHT(("00"&amp;(F$2+$A102)),3),Input!$B$3:$C$217,2,FALSE),"")</f>
        <v/>
      </c>
      <c r="G102" s="104" t="str">
        <f>IFERROR(VLOOKUP("i"&amp;RIGHT(("00"&amp;(G$2+$A102)),3),Input!$B$3:$C$217,2,FALSE),"")</f>
        <v/>
      </c>
      <c r="H102" s="104" t="str">
        <f>IFERROR(VLOOKUP("i"&amp;RIGHT(("00"&amp;(H$2+$A102)),3),Input!$B$3:$C$217,2,FALSE),"")</f>
        <v/>
      </c>
      <c r="I102" s="104" t="str">
        <f>IFERROR(VLOOKUP("i"&amp;RIGHT(("00"&amp;(I$2+$A102)),3),Input!$B$3:$C$217,2,FALSE),"")</f>
        <v/>
      </c>
      <c r="J102" s="104" t="str">
        <f>IFERROR(VLOOKUP("i"&amp;RIGHT(("00"&amp;(J$2+$A102)),3),Input!$B$3:$C$217,2,FALSE),"")</f>
        <v/>
      </c>
      <c r="K102" s="104" t="str">
        <f>IFERROR(VLOOKUP("i"&amp;RIGHT(("00"&amp;(K$2+$A102)),3),Input!$B$3:$C$217,2,FALSE),"")</f>
        <v/>
      </c>
    </row>
  </sheetData>
  <phoneticPr fontId="2"/>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9"/>
  <dimension ref="A1:P41"/>
  <sheetViews>
    <sheetView workbookViewId="0">
      <selection activeCell="J14" sqref="J14"/>
    </sheetView>
  </sheetViews>
  <sheetFormatPr defaultRowHeight="13.5" x14ac:dyDescent="0.15"/>
  <cols>
    <col min="2" max="2" width="11.125" customWidth="1"/>
    <col min="4" max="4" width="13.625" customWidth="1"/>
    <col min="6" max="6" width="13.875" customWidth="1"/>
    <col min="8" max="8" width="11.75" customWidth="1"/>
  </cols>
  <sheetData>
    <row r="1" spans="1:16" x14ac:dyDescent="0.15">
      <c r="A1" t="s">
        <v>3465</v>
      </c>
      <c r="H1" s="38" t="s">
        <v>69</v>
      </c>
    </row>
    <row r="2" spans="1:16" x14ac:dyDescent="0.15">
      <c r="H2" s="38"/>
    </row>
    <row r="3" spans="1:16" x14ac:dyDescent="0.15">
      <c r="B3" t="s">
        <v>63</v>
      </c>
      <c r="D3" t="s">
        <v>64</v>
      </c>
    </row>
    <row r="4" spans="1:16" ht="14.25" thickBot="1" x14ac:dyDescent="0.2">
      <c r="E4" t="s">
        <v>66</v>
      </c>
      <c r="P4" t="s">
        <v>1393</v>
      </c>
    </row>
    <row r="5" spans="1:16" ht="14.25" thickBot="1" x14ac:dyDescent="0.2">
      <c r="B5" s="39" t="s">
        <v>28</v>
      </c>
      <c r="D5" s="39" t="s">
        <v>36</v>
      </c>
      <c r="F5" s="40" t="s">
        <v>34</v>
      </c>
      <c r="H5" s="40" t="s">
        <v>33</v>
      </c>
      <c r="P5" t="s">
        <v>156</v>
      </c>
    </row>
    <row r="6" spans="1:16" ht="14.25" thickBot="1" x14ac:dyDescent="0.2">
      <c r="E6" t="s">
        <v>66</v>
      </c>
      <c r="P6" t="s">
        <v>1391</v>
      </c>
    </row>
    <row r="7" spans="1:16" ht="14.25" thickBot="1" x14ac:dyDescent="0.2">
      <c r="D7" s="7" t="s">
        <v>37</v>
      </c>
      <c r="F7" s="40" t="s">
        <v>35</v>
      </c>
      <c r="H7" t="s">
        <v>70</v>
      </c>
      <c r="P7" t="s">
        <v>1392</v>
      </c>
    </row>
    <row r="8" spans="1:16" x14ac:dyDescent="0.15">
      <c r="P8" t="s">
        <v>1394</v>
      </c>
    </row>
    <row r="9" spans="1:16" x14ac:dyDescent="0.15">
      <c r="E9" t="s">
        <v>255</v>
      </c>
      <c r="P9" t="s">
        <v>1395</v>
      </c>
    </row>
    <row r="10" spans="1:16" ht="14.25" thickBot="1" x14ac:dyDescent="0.2"/>
    <row r="11" spans="1:16" ht="14.25" thickBot="1" x14ac:dyDescent="0.2">
      <c r="D11" s="7" t="s">
        <v>614</v>
      </c>
      <c r="F11" s="40" t="s">
        <v>43</v>
      </c>
      <c r="M11" s="44" t="s">
        <v>638</v>
      </c>
    </row>
    <row r="12" spans="1:16" ht="14.25" thickBot="1" x14ac:dyDescent="0.2">
      <c r="M12" t="s">
        <v>639</v>
      </c>
    </row>
    <row r="13" spans="1:16" ht="14.25" thickBot="1" x14ac:dyDescent="0.2">
      <c r="D13" s="7" t="s">
        <v>615</v>
      </c>
      <c r="F13" s="40" t="s">
        <v>45</v>
      </c>
      <c r="M13" t="s">
        <v>640</v>
      </c>
    </row>
    <row r="14" spans="1:16" ht="14.25" thickBot="1" x14ac:dyDescent="0.2"/>
    <row r="15" spans="1:16" ht="14.25" thickBot="1" x14ac:dyDescent="0.2">
      <c r="D15" s="7" t="s">
        <v>616</v>
      </c>
      <c r="F15" s="40" t="s">
        <v>47</v>
      </c>
      <c r="G15" t="s">
        <v>65</v>
      </c>
      <c r="M15" t="s">
        <v>641</v>
      </c>
    </row>
    <row r="17" spans="4:8" x14ac:dyDescent="0.15">
      <c r="D17" s="39" t="s">
        <v>49</v>
      </c>
      <c r="F17" s="39" t="s">
        <v>57</v>
      </c>
      <c r="G17" t="s">
        <v>265</v>
      </c>
    </row>
    <row r="18" spans="4:8" x14ac:dyDescent="0.15">
      <c r="H18" t="s">
        <v>67</v>
      </c>
    </row>
    <row r="19" spans="4:8" x14ac:dyDescent="0.15">
      <c r="F19" s="39" t="s">
        <v>58</v>
      </c>
    </row>
    <row r="21" spans="4:8" x14ac:dyDescent="0.15">
      <c r="F21" s="39" t="s">
        <v>59</v>
      </c>
    </row>
    <row r="23" spans="4:8" x14ac:dyDescent="0.15">
      <c r="D23" s="7" t="s">
        <v>51</v>
      </c>
      <c r="F23" s="39" t="s">
        <v>53</v>
      </c>
    </row>
    <row r="25" spans="4:8" x14ac:dyDescent="0.15">
      <c r="F25" s="39" t="s">
        <v>54</v>
      </c>
      <c r="H25" t="s">
        <v>71</v>
      </c>
    </row>
    <row r="27" spans="4:8" x14ac:dyDescent="0.15">
      <c r="D27" s="39" t="s">
        <v>594</v>
      </c>
    </row>
    <row r="29" spans="4:8" x14ac:dyDescent="0.15">
      <c r="D29" s="7" t="s">
        <v>597</v>
      </c>
      <c r="F29" s="39" t="s">
        <v>604</v>
      </c>
    </row>
    <row r="31" spans="4:8" x14ac:dyDescent="0.15">
      <c r="F31" s="39" t="s">
        <v>599</v>
      </c>
    </row>
    <row r="33" spans="4:7" x14ac:dyDescent="0.15">
      <c r="F33" s="39" t="s">
        <v>600</v>
      </c>
    </row>
    <row r="35" spans="4:7" x14ac:dyDescent="0.15">
      <c r="F35" s="39" t="s">
        <v>601</v>
      </c>
    </row>
    <row r="37" spans="4:7" ht="14.25" thickBot="1" x14ac:dyDescent="0.2"/>
    <row r="38" spans="4:7" ht="14.25" thickBot="1" x14ac:dyDescent="0.2">
      <c r="D38" s="39" t="s">
        <v>605</v>
      </c>
      <c r="F38" s="40" t="s">
        <v>608</v>
      </c>
      <c r="G38" t="s">
        <v>266</v>
      </c>
    </row>
    <row r="39" spans="4:7" ht="14.25" thickBot="1" x14ac:dyDescent="0.2">
      <c r="G39" t="s">
        <v>70</v>
      </c>
    </row>
    <row r="40" spans="4:7" ht="14.25" thickBot="1" x14ac:dyDescent="0.2">
      <c r="F40" s="40" t="s">
        <v>610</v>
      </c>
    </row>
    <row r="41" spans="4:7" x14ac:dyDescent="0.15">
      <c r="E41" t="s">
        <v>68</v>
      </c>
    </row>
  </sheetData>
  <phoneticPr fontId="2"/>
  <pageMargins left="0.75" right="0.75" top="1" bottom="1" header="0.51200000000000001" footer="0.51200000000000001"/>
  <pageSetup paperSize="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U23"/>
  <sheetViews>
    <sheetView workbookViewId="0">
      <pane ySplit="7" topLeftCell="A8" activePane="bottomLeft" state="frozen"/>
      <selection pane="bottomLeft" activeCell="G24" sqref="G24"/>
    </sheetView>
  </sheetViews>
  <sheetFormatPr defaultRowHeight="13.5" x14ac:dyDescent="0.15"/>
  <cols>
    <col min="1" max="2" width="2.125" customWidth="1"/>
    <col min="3" max="3" width="11.375" customWidth="1"/>
    <col min="5" max="5" width="10.5" customWidth="1"/>
    <col min="6" max="6" width="8.375" customWidth="1"/>
    <col min="7" max="7" width="10.5" customWidth="1"/>
    <col min="8" max="8" width="6.625" customWidth="1"/>
    <col min="9" max="9" width="8" customWidth="1"/>
    <col min="10" max="16" width="6.625" customWidth="1"/>
  </cols>
  <sheetData>
    <row r="1" spans="1:21" x14ac:dyDescent="0.15">
      <c r="D1" t="s">
        <v>1845</v>
      </c>
    </row>
    <row r="2" spans="1:21" x14ac:dyDescent="0.15">
      <c r="I2" t="s">
        <v>1846</v>
      </c>
      <c r="K2" t="s">
        <v>1847</v>
      </c>
    </row>
    <row r="3" spans="1:21" x14ac:dyDescent="0.15">
      <c r="I3" t="s">
        <v>1848</v>
      </c>
      <c r="M3" t="s">
        <v>1849</v>
      </c>
    </row>
    <row r="6" spans="1:21" x14ac:dyDescent="0.15">
      <c r="A6" s="56"/>
      <c r="B6" s="56"/>
      <c r="C6" s="59" t="s">
        <v>1850</v>
      </c>
      <c r="E6" t="s">
        <v>1851</v>
      </c>
      <c r="J6" t="s">
        <v>1852</v>
      </c>
      <c r="K6" t="s">
        <v>1853</v>
      </c>
      <c r="L6" t="s">
        <v>1854</v>
      </c>
      <c r="M6" t="s">
        <v>1855</v>
      </c>
      <c r="N6" t="s">
        <v>1856</v>
      </c>
      <c r="O6" t="s">
        <v>1857</v>
      </c>
      <c r="P6" t="s">
        <v>1858</v>
      </c>
    </row>
    <row r="7" spans="1:21" s="1" customFormat="1" ht="27" x14ac:dyDescent="0.15">
      <c r="E7" s="1" t="s">
        <v>1859</v>
      </c>
      <c r="F7" s="1" t="s">
        <v>1860</v>
      </c>
      <c r="G7" s="1" t="s">
        <v>1861</v>
      </c>
      <c r="H7" s="1" t="s">
        <v>1862</v>
      </c>
      <c r="I7" s="1" t="s">
        <v>1863</v>
      </c>
      <c r="J7" s="1" t="s">
        <v>1864</v>
      </c>
      <c r="K7" s="1" t="s">
        <v>1865</v>
      </c>
      <c r="L7" s="1" t="s">
        <v>1866</v>
      </c>
      <c r="M7" s="1" t="s">
        <v>1867</v>
      </c>
      <c r="N7" s="1" t="s">
        <v>1868</v>
      </c>
      <c r="O7" s="1" t="s">
        <v>1869</v>
      </c>
      <c r="P7" s="1" t="s">
        <v>1870</v>
      </c>
    </row>
    <row r="8" spans="1:21" s="57" customFormat="1" x14ac:dyDescent="0.15">
      <c r="C8" s="57" t="str">
        <f>IF(消費量クラス!$R$1="AS","","$this-&gt;")&amp;"defEquipment['"&amp;E8&amp;"'] = [ '"&amp;E8&amp;"', '"&amp;F8&amp;"', '"&amp;H8&amp;"', '"&amp;I8&amp;"']; "&amp;"defEquipmentSize['"&amp;E8&amp;"'] = new Array();"</f>
        <v>defEquipment['TV'] = [ 'TV', 'テレビ', 'インチ', 'kWh/年']; defEquipmentSize['TV'] = new Array();</v>
      </c>
      <c r="E8" s="57" t="s">
        <v>1871</v>
      </c>
      <c r="F8" s="57" t="s">
        <v>1872</v>
      </c>
      <c r="G8" s="57" t="s">
        <v>1873</v>
      </c>
      <c r="H8" s="57" t="s">
        <v>1874</v>
      </c>
      <c r="I8" s="57" t="s">
        <v>1875</v>
      </c>
      <c r="R8" s="57" t="s">
        <v>1876</v>
      </c>
      <c r="T8" s="57" t="s">
        <v>1877</v>
      </c>
    </row>
    <row r="9" spans="1:21" x14ac:dyDescent="0.15">
      <c r="C9" t="str">
        <f>IF(消費量クラス!$R$1="AS","","$this-&gt;")&amp;"defEquipment['"&amp;E9&amp;"'] = [ '"&amp;E9&amp;"', '"&amp;F9&amp;"', '"&amp;H9&amp;"', '"&amp;I9&amp;"']; "&amp;"defEquipmentSize['"&amp;E9&amp;"'] = new Array();"</f>
        <v>defEquipment['TV'] = [ 'TV', '', '', '']; defEquipmentSize['TV'] = new Array();</v>
      </c>
      <c r="E9" t="s">
        <v>1871</v>
      </c>
      <c r="J9" s="56">
        <f>IF(J8="",0,J8+1)</f>
        <v>0</v>
      </c>
      <c r="K9" s="56">
        <v>20</v>
      </c>
      <c r="L9" s="56">
        <v>100</v>
      </c>
      <c r="M9" s="56">
        <v>40</v>
      </c>
      <c r="N9" s="56"/>
      <c r="O9" s="56">
        <v>60</v>
      </c>
      <c r="P9" s="56"/>
      <c r="R9" t="s">
        <v>1878</v>
      </c>
      <c r="S9" t="str">
        <f>F7</f>
        <v>機器名</v>
      </c>
      <c r="T9" t="s">
        <v>1878</v>
      </c>
      <c r="U9" t="str">
        <f>K7</f>
        <v>ランク・サイズ</v>
      </c>
    </row>
    <row r="10" spans="1:21" x14ac:dyDescent="0.15">
      <c r="C10" t="str">
        <f>IF(消費量クラス!$R$1="AS","","$this-&gt;")&amp;"defEquipment['"&amp;E10&amp;"'] = [ '"&amp;E10&amp;"', '"&amp;F10&amp;"', '"&amp;H10&amp;"', '"&amp;I10&amp;"']; "&amp;"defEquipmentSize['"&amp;E10&amp;"'] = new Array();"</f>
        <v>defEquipment['TV'] = [ 'TV', '', '', '']; defEquipmentSize['TV'] = new Array();</v>
      </c>
      <c r="E10" t="s">
        <v>1871</v>
      </c>
      <c r="J10" s="56">
        <f>IF(J9="",0,J9+1)</f>
        <v>1</v>
      </c>
      <c r="K10" s="56">
        <v>30</v>
      </c>
      <c r="L10" s="56">
        <v>160</v>
      </c>
      <c r="M10" s="56">
        <v>60</v>
      </c>
      <c r="N10" s="56"/>
      <c r="O10" s="56">
        <v>100</v>
      </c>
      <c r="P10" s="56"/>
      <c r="R10" t="s">
        <v>1879</v>
      </c>
      <c r="S10" t="str">
        <f>G7</f>
        <v>所属消費クラス</v>
      </c>
      <c r="T10" t="s">
        <v>1879</v>
      </c>
      <c r="U10" t="str">
        <f>L7</f>
        <v>過去性能</v>
      </c>
    </row>
    <row r="11" spans="1:21" x14ac:dyDescent="0.15">
      <c r="C11" t="str">
        <f>IF(消費量クラス!$R$1="AS","","$this-&gt;")&amp;"defEquipment['"&amp;E11&amp;"'] = [ '"&amp;E11&amp;"', '"&amp;F11&amp;"', '"&amp;H11&amp;"', '"&amp;I11&amp;"']; "&amp;"defEquipmentSize['"&amp;E11&amp;"'] = new Array();"</f>
        <v>defEquipment['TV'] = [ 'TV', '', '', '']; defEquipmentSize['TV'] = new Array();</v>
      </c>
      <c r="E11" t="s">
        <v>1871</v>
      </c>
      <c r="J11" s="56">
        <f>IF(J10="",0,J10+1)</f>
        <v>2</v>
      </c>
      <c r="K11" s="56">
        <v>40</v>
      </c>
      <c r="L11" s="56">
        <v>250</v>
      </c>
      <c r="M11" s="56">
        <v>100</v>
      </c>
      <c r="N11" s="56"/>
      <c r="O11" s="56">
        <v>150</v>
      </c>
      <c r="P11" s="56"/>
      <c r="R11" t="s">
        <v>1880</v>
      </c>
      <c r="S11" t="str">
        <f>H7</f>
        <v>ランク単位</v>
      </c>
      <c r="T11" t="s">
        <v>1880</v>
      </c>
      <c r="U11" t="str">
        <f>M7</f>
        <v>省エネ型性能</v>
      </c>
    </row>
    <row r="12" spans="1:21" x14ac:dyDescent="0.15">
      <c r="C12" t="str">
        <f>IF(消費量クラス!$R$1="AS","","$this-&gt;")&amp;"defEquipment['"&amp;E12&amp;"'] = [ '"&amp;E12&amp;"', '"&amp;F12&amp;"', '"&amp;H12&amp;"', '"&amp;I12&amp;"']; "&amp;"defEquipmentSize['"&amp;E12&amp;"'] = new Array();"</f>
        <v>defEquipment['TV'] = [ 'TV', '', '', '']; defEquipmentSize['TV'] = new Array();</v>
      </c>
      <c r="E12" t="s">
        <v>1871</v>
      </c>
      <c r="J12" s="56">
        <f>IF(J11="",0,J11+1)</f>
        <v>3</v>
      </c>
      <c r="K12" s="56">
        <v>50</v>
      </c>
      <c r="L12" s="56">
        <v>400</v>
      </c>
      <c r="M12" s="56">
        <v>150</v>
      </c>
      <c r="N12" s="56"/>
      <c r="O12" s="56">
        <v>250</v>
      </c>
      <c r="P12" s="56"/>
      <c r="R12" t="s">
        <v>1881</v>
      </c>
      <c r="S12" t="str">
        <f>I7</f>
        <v>性能単位</v>
      </c>
      <c r="T12" t="s">
        <v>1881</v>
      </c>
      <c r="U12" t="str">
        <f>N7</f>
        <v>省エネ型価格</v>
      </c>
    </row>
    <row r="13" spans="1:21" s="57" customFormat="1" x14ac:dyDescent="0.15">
      <c r="C13" s="57" t="str">
        <f>IF(消費量クラス!$R$1="AS","","$this-&gt;")&amp;"defEquipment['"&amp;E13&amp;"'] = [ '"&amp;E13&amp;"', '"&amp;F13&amp;"', '"&amp;H13&amp;"', '"&amp;I13&amp;"']; "&amp;"defEquipmentSize['"&amp;E13&amp;"'] = new Array();"</f>
        <v>defEquipment['LI_FB'] = [ 'LI_FB', '電球型蛍光灯', '型', 'W']; defEquipmentSize['LI_FB'] = new Array();</v>
      </c>
      <c r="E13" s="57" t="s">
        <v>1882</v>
      </c>
      <c r="F13" s="57" t="s">
        <v>1172</v>
      </c>
      <c r="G13" s="57" t="s">
        <v>1883</v>
      </c>
      <c r="H13" s="57" t="s">
        <v>1884</v>
      </c>
      <c r="I13" s="57" t="s">
        <v>1885</v>
      </c>
      <c r="R13" t="s">
        <v>1886</v>
      </c>
      <c r="T13" t="s">
        <v>1886</v>
      </c>
      <c r="U13" t="str">
        <f>O7</f>
        <v>標準性能</v>
      </c>
    </row>
    <row r="14" spans="1:21" x14ac:dyDescent="0.15">
      <c r="C14" t="str">
        <f>IF(消費量クラス!$R$1="AS","","$this-&gt;")&amp;"defEquipment['"&amp;E14&amp;"'] = [ '"&amp;E14&amp;"', '"&amp;F14&amp;"', '"&amp;H14&amp;"', '"&amp;I14&amp;"']; "&amp;"defEquipmentSize['"&amp;E14&amp;"'] = new Array();"</f>
        <v>defEquipment['LI_FB'] = [ 'LI_FB', '', '', '']; defEquipmentSize['LI_FB'] = new Array();</v>
      </c>
      <c r="E14" t="s">
        <v>1882</v>
      </c>
      <c r="J14" s="56">
        <f>IF(J13="",0,J13+1)</f>
        <v>0</v>
      </c>
      <c r="K14" s="56">
        <v>20</v>
      </c>
      <c r="L14" s="56"/>
      <c r="M14" s="56">
        <v>6</v>
      </c>
      <c r="N14" s="56">
        <v>1000</v>
      </c>
      <c r="O14" s="56"/>
      <c r="P14" s="56"/>
      <c r="R14" t="s">
        <v>1887</v>
      </c>
      <c r="T14" t="s">
        <v>1887</v>
      </c>
      <c r="U14" t="str">
        <f>P7</f>
        <v>標準価格</v>
      </c>
    </row>
    <row r="15" spans="1:21" x14ac:dyDescent="0.15">
      <c r="C15" t="str">
        <f>IF(消費量クラス!$R$1="AS","","$this-&gt;")&amp;"defEquipment['"&amp;E15&amp;"'] = [ '"&amp;E15&amp;"', '"&amp;F15&amp;"', '"&amp;H15&amp;"', '"&amp;I15&amp;"']; "&amp;"defEquipmentSize['"&amp;E15&amp;"'] = new Array();"</f>
        <v>defEquipment['LI_FB'] = [ 'LI_FB', '', '', '']; defEquipmentSize['LI_FB'] = new Array();</v>
      </c>
      <c r="E15" t="s">
        <v>1882</v>
      </c>
      <c r="J15" s="56">
        <f>IF(J14="",0,J14+1)</f>
        <v>1</v>
      </c>
      <c r="K15" s="56">
        <v>40</v>
      </c>
      <c r="L15" s="56"/>
      <c r="M15" s="56">
        <v>12</v>
      </c>
      <c r="N15" s="56">
        <v>1000</v>
      </c>
      <c r="O15" s="56"/>
      <c r="P15" s="56"/>
    </row>
    <row r="16" spans="1:21" x14ac:dyDescent="0.15">
      <c r="C16" t="str">
        <f>IF(消費量クラス!$R$1="AS","","$this-&gt;")&amp;"defEquipment['"&amp;E16&amp;"'] = [ '"&amp;E16&amp;"', '"&amp;F16&amp;"', '"&amp;H16&amp;"', '"&amp;I16&amp;"']; "&amp;"defEquipmentSize['"&amp;E16&amp;"'] = new Array();"</f>
        <v>defEquipment['LI_FB'] = [ 'LI_FB', '', '', '']; defEquipmentSize['LI_FB'] = new Array();</v>
      </c>
      <c r="E16" t="s">
        <v>1882</v>
      </c>
      <c r="J16" s="56">
        <f>IF(J15="",0,J15+1)</f>
        <v>2</v>
      </c>
      <c r="K16" s="56">
        <v>60</v>
      </c>
      <c r="L16" s="56"/>
      <c r="M16" s="56">
        <v>17</v>
      </c>
      <c r="N16" s="56">
        <v>1000</v>
      </c>
      <c r="O16" s="56"/>
      <c r="P16" s="56"/>
    </row>
    <row r="17" spans="2:16" x14ac:dyDescent="0.15">
      <c r="C17" t="str">
        <f>IF(消費量クラス!$R$1="AS","","$this-&gt;")&amp;"defEquipment['"&amp;E17&amp;"'] = [ '"&amp;E17&amp;"', '"&amp;F17&amp;"', '"&amp;H17&amp;"', '"&amp;I17&amp;"']; "&amp;"defEquipmentSize['"&amp;E17&amp;"'] = new Array();"</f>
        <v>defEquipment['LI_FB'] = [ 'LI_FB', '', '', '']; defEquipmentSize['LI_FB'] = new Array();</v>
      </c>
      <c r="E17" t="s">
        <v>1882</v>
      </c>
      <c r="J17" s="56">
        <f>IF(J16="",0,J16+1)</f>
        <v>3</v>
      </c>
      <c r="K17" s="56">
        <v>100</v>
      </c>
      <c r="L17" s="56"/>
      <c r="M17" s="56">
        <v>23</v>
      </c>
      <c r="N17" s="56">
        <v>1500</v>
      </c>
      <c r="O17" s="56"/>
      <c r="P17" s="56"/>
    </row>
    <row r="18" spans="2:16" s="57" customFormat="1" x14ac:dyDescent="0.15">
      <c r="C18" s="57" t="str">
        <f>IF(消費量クラス!$R$1="AS","","$this-&gt;")&amp;"defEquipment['"&amp;E18&amp;"'] = [ '"&amp;E18&amp;"', '"&amp;F18&amp;"', '"&amp;H18&amp;"', '"&amp;I18&amp;"']; "&amp;"defEquipmentSize['"&amp;E18&amp;"'] = new Array();"</f>
        <v>defEquipment['LI_LED'] = [ 'LI_LED', 'LED電球', '型', 'W']; defEquipmentSize['LI_LED'] = new Array();</v>
      </c>
      <c r="E18" s="57" t="s">
        <v>1888</v>
      </c>
      <c r="F18" s="57" t="s">
        <v>1889</v>
      </c>
      <c r="G18" s="57" t="s">
        <v>1883</v>
      </c>
      <c r="H18" s="57" t="s">
        <v>1884</v>
      </c>
      <c r="I18" s="57" t="s">
        <v>1885</v>
      </c>
    </row>
    <row r="19" spans="2:16" x14ac:dyDescent="0.15">
      <c r="C19" t="str">
        <f>IF(消費量クラス!$R$1="AS","","$this-&gt;")&amp;"defEquipment['"&amp;E19&amp;"'] = [ '"&amp;E19&amp;"', '"&amp;F19&amp;"', '"&amp;H19&amp;"', '"&amp;I19&amp;"']; "&amp;"defEquipmentSize['"&amp;E19&amp;"'] = new Array();"</f>
        <v>defEquipment['LI_LED'] = [ 'LI_LED', '', '', '']; defEquipmentSize['LI_LED'] = new Array();</v>
      </c>
      <c r="E19" t="s">
        <v>1888</v>
      </c>
      <c r="J19" s="56">
        <f>IF(J18="",0,J18+1)</f>
        <v>0</v>
      </c>
      <c r="K19" s="56">
        <v>20</v>
      </c>
      <c r="L19" s="56"/>
      <c r="M19" s="56">
        <v>6</v>
      </c>
      <c r="N19" s="56">
        <v>1000</v>
      </c>
      <c r="O19" s="56"/>
      <c r="P19" s="56"/>
    </row>
    <row r="20" spans="2:16" x14ac:dyDescent="0.15">
      <c r="C20" t="str">
        <f>IF(消費量クラス!$R$1="AS","","$this-&gt;")&amp;"defEquipment['"&amp;E20&amp;"'] = [ '"&amp;E20&amp;"', '"&amp;F20&amp;"', '"&amp;H20&amp;"', '"&amp;I20&amp;"']; "&amp;"defEquipmentSize['"&amp;E20&amp;"'] = new Array();"</f>
        <v>defEquipment['LI_LED'] = [ 'LI_LED', '', '', '']; defEquipmentSize['LI_LED'] = new Array();</v>
      </c>
      <c r="E20" t="s">
        <v>1888</v>
      </c>
      <c r="J20" s="56">
        <f>IF(J19="",0,J19+1)</f>
        <v>1</v>
      </c>
      <c r="K20" s="56">
        <v>40</v>
      </c>
      <c r="L20" s="56"/>
      <c r="M20" s="56">
        <v>10</v>
      </c>
      <c r="N20" s="56">
        <v>1500</v>
      </c>
      <c r="O20" s="56"/>
      <c r="P20" s="56"/>
    </row>
    <row r="21" spans="2:16" x14ac:dyDescent="0.15">
      <c r="C21" t="str">
        <f>IF(消費量クラス!$R$1="AS","","$this-&gt;")&amp;"defEquipment['"&amp;E21&amp;"'] = [ '"&amp;E21&amp;"', '"&amp;F21&amp;"', '"&amp;H21&amp;"', '"&amp;I21&amp;"']; "&amp;"defEquipmentSize['"&amp;E21&amp;"'] = new Array();"</f>
        <v>defEquipment['LI_LED'] = [ 'LI_LED', '', '', '']; defEquipmentSize['LI_LED'] = new Array();</v>
      </c>
      <c r="E21" t="s">
        <v>1888</v>
      </c>
      <c r="J21" s="56">
        <f>IF(J20="",0,J20+1)</f>
        <v>2</v>
      </c>
      <c r="K21" s="56">
        <v>60</v>
      </c>
      <c r="L21" s="56"/>
      <c r="M21" s="56">
        <v>13</v>
      </c>
      <c r="N21" s="56">
        <v>2000</v>
      </c>
      <c r="O21" s="56"/>
      <c r="P21" s="56"/>
    </row>
    <row r="23" spans="2:16" x14ac:dyDescent="0.15">
      <c r="B23" t="s">
        <v>1890</v>
      </c>
    </row>
  </sheetData>
  <sheetProtection selectLockedCells="1" selectUnlockedCells="1"/>
  <phoneticPr fontId="2"/>
  <pageMargins left="0.74791666666666667" right="0.74791666666666667" top="0.98402777777777772" bottom="0.98402777777777772" header="0.51180555555555551" footer="0.51180555555555551"/>
  <pageSetup paperSize="9" firstPageNumber="0" orientation="portrait" horizontalDpi="300" verticalDpi="300"/>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2:G174"/>
  <sheetViews>
    <sheetView topLeftCell="A118" workbookViewId="0">
      <selection activeCell="A182" sqref="A182"/>
    </sheetView>
  </sheetViews>
  <sheetFormatPr defaultRowHeight="13.5" x14ac:dyDescent="0.15"/>
  <cols>
    <col min="3" max="4" width="10.625" customWidth="1"/>
    <col min="5" max="5" width="10.875" customWidth="1"/>
  </cols>
  <sheetData>
    <row r="2" spans="1:6" x14ac:dyDescent="0.15">
      <c r="A2" t="s">
        <v>3252</v>
      </c>
    </row>
    <row r="3" spans="1:6" x14ac:dyDescent="0.15">
      <c r="B3" t="s">
        <v>3253</v>
      </c>
      <c r="C3" t="s">
        <v>3228</v>
      </c>
      <c r="F3" t="s">
        <v>3229</v>
      </c>
    </row>
    <row r="4" spans="1:6" x14ac:dyDescent="0.15">
      <c r="C4" t="s">
        <v>3244</v>
      </c>
      <c r="F4" t="s">
        <v>3245</v>
      </c>
    </row>
    <row r="5" spans="1:6" x14ac:dyDescent="0.15">
      <c r="E5" t="s">
        <v>3246</v>
      </c>
    </row>
    <row r="7" spans="1:6" x14ac:dyDescent="0.15">
      <c r="B7" t="s">
        <v>876</v>
      </c>
      <c r="C7" t="s">
        <v>3230</v>
      </c>
      <c r="F7" t="s">
        <v>3231</v>
      </c>
    </row>
    <row r="8" spans="1:6" x14ac:dyDescent="0.15">
      <c r="C8" t="s">
        <v>3232</v>
      </c>
      <c r="F8" t="s">
        <v>3233</v>
      </c>
    </row>
    <row r="9" spans="1:6" x14ac:dyDescent="0.15">
      <c r="E9" t="s">
        <v>3234</v>
      </c>
    </row>
    <row r="11" spans="1:6" x14ac:dyDescent="0.15">
      <c r="B11" t="s">
        <v>248</v>
      </c>
      <c r="C11" t="s">
        <v>3235</v>
      </c>
      <c r="F11" t="s">
        <v>3236</v>
      </c>
    </row>
    <row r="12" spans="1:6" x14ac:dyDescent="0.15">
      <c r="E12" t="s">
        <v>3237</v>
      </c>
    </row>
    <row r="13" spans="1:6" x14ac:dyDescent="0.15">
      <c r="E13" t="s">
        <v>3238</v>
      </c>
    </row>
    <row r="14" spans="1:6" x14ac:dyDescent="0.15">
      <c r="C14" t="s">
        <v>3239</v>
      </c>
      <c r="F14" t="s">
        <v>3240</v>
      </c>
    </row>
    <row r="15" spans="1:6" x14ac:dyDescent="0.15">
      <c r="C15" t="s">
        <v>3241</v>
      </c>
      <c r="F15" t="s">
        <v>3242</v>
      </c>
    </row>
    <row r="16" spans="1:6" x14ac:dyDescent="0.15">
      <c r="E16" t="s">
        <v>3243</v>
      </c>
    </row>
    <row r="18" spans="1:6" x14ac:dyDescent="0.15">
      <c r="B18" t="s">
        <v>3254</v>
      </c>
      <c r="C18" t="s">
        <v>3247</v>
      </c>
      <c r="F18" t="s">
        <v>3248</v>
      </c>
    </row>
    <row r="19" spans="1:6" x14ac:dyDescent="0.15">
      <c r="C19" t="s">
        <v>3249</v>
      </c>
      <c r="F19" t="s">
        <v>3250</v>
      </c>
    </row>
    <row r="20" spans="1:6" x14ac:dyDescent="0.15">
      <c r="F20" t="s">
        <v>3251</v>
      </c>
    </row>
    <row r="22" spans="1:6" x14ac:dyDescent="0.15">
      <c r="A22" t="s">
        <v>3262</v>
      </c>
    </row>
    <row r="23" spans="1:6" x14ac:dyDescent="0.15">
      <c r="B23" t="s">
        <v>168</v>
      </c>
      <c r="C23" t="s">
        <v>3354</v>
      </c>
      <c r="F23" t="s">
        <v>3255</v>
      </c>
    </row>
    <row r="24" spans="1:6" x14ac:dyDescent="0.15">
      <c r="E24" t="s">
        <v>3283</v>
      </c>
    </row>
    <row r="25" spans="1:6" x14ac:dyDescent="0.15">
      <c r="E25" t="s">
        <v>3285</v>
      </c>
    </row>
    <row r="27" spans="1:6" x14ac:dyDescent="0.15">
      <c r="C27" t="s">
        <v>3284</v>
      </c>
      <c r="D27" t="s">
        <v>3267</v>
      </c>
      <c r="F27" t="s">
        <v>3268</v>
      </c>
    </row>
    <row r="28" spans="1:6" x14ac:dyDescent="0.15">
      <c r="D28" t="s">
        <v>3269</v>
      </c>
      <c r="F28" t="s">
        <v>3270</v>
      </c>
    </row>
    <row r="29" spans="1:6" x14ac:dyDescent="0.15">
      <c r="E29" t="s">
        <v>3276</v>
      </c>
      <c r="F29" t="s">
        <v>3278</v>
      </c>
    </row>
    <row r="30" spans="1:6" x14ac:dyDescent="0.15">
      <c r="E30" t="s">
        <v>3277</v>
      </c>
      <c r="F30" t="s">
        <v>889</v>
      </c>
    </row>
    <row r="31" spans="1:6" x14ac:dyDescent="0.15">
      <c r="D31" t="s">
        <v>3273</v>
      </c>
      <c r="F31" t="s">
        <v>3274</v>
      </c>
    </row>
    <row r="32" spans="1:6" x14ac:dyDescent="0.15">
      <c r="D32" t="s">
        <v>3271</v>
      </c>
      <c r="F32" t="s">
        <v>3275</v>
      </c>
    </row>
    <row r="33" spans="2:7" x14ac:dyDescent="0.15">
      <c r="D33" t="s">
        <v>3272</v>
      </c>
      <c r="F33" t="s">
        <v>3279</v>
      </c>
    </row>
    <row r="34" spans="2:7" x14ac:dyDescent="0.15">
      <c r="D34" t="s">
        <v>3276</v>
      </c>
      <c r="F34" t="s">
        <v>3281</v>
      </c>
    </row>
    <row r="35" spans="2:7" x14ac:dyDescent="0.15">
      <c r="D35" t="s">
        <v>3280</v>
      </c>
      <c r="F35" t="s">
        <v>3286</v>
      </c>
    </row>
    <row r="39" spans="2:7" x14ac:dyDescent="0.15">
      <c r="B39" t="s">
        <v>3264</v>
      </c>
      <c r="C39" t="s">
        <v>3256</v>
      </c>
      <c r="F39" t="s">
        <v>3257</v>
      </c>
    </row>
    <row r="40" spans="2:7" x14ac:dyDescent="0.15">
      <c r="E40" t="s">
        <v>3246</v>
      </c>
    </row>
    <row r="42" spans="2:7" x14ac:dyDescent="0.15">
      <c r="C42" t="s">
        <v>3284</v>
      </c>
      <c r="D42" t="s">
        <v>3342</v>
      </c>
      <c r="F42" t="s">
        <v>3343</v>
      </c>
      <c r="G42" t="s">
        <v>3341</v>
      </c>
    </row>
    <row r="44" spans="2:7" x14ac:dyDescent="0.15">
      <c r="D44" t="s">
        <v>3344</v>
      </c>
      <c r="F44" t="s">
        <v>3345</v>
      </c>
    </row>
    <row r="45" spans="2:7" x14ac:dyDescent="0.15">
      <c r="E45" t="s">
        <v>3316</v>
      </c>
      <c r="G45" t="s">
        <v>3317</v>
      </c>
    </row>
    <row r="46" spans="2:7" x14ac:dyDescent="0.15">
      <c r="F46" t="s">
        <v>3320</v>
      </c>
      <c r="G46" t="s">
        <v>3346</v>
      </c>
    </row>
    <row r="47" spans="2:7" x14ac:dyDescent="0.15">
      <c r="F47" t="s">
        <v>3349</v>
      </c>
      <c r="G47" t="s">
        <v>3350</v>
      </c>
    </row>
    <row r="48" spans="2:7" x14ac:dyDescent="0.15">
      <c r="F48" t="s">
        <v>3347</v>
      </c>
      <c r="G48" t="s">
        <v>3348</v>
      </c>
    </row>
    <row r="49" spans="4:7" x14ac:dyDescent="0.15">
      <c r="E49" t="s">
        <v>3328</v>
      </c>
      <c r="G49" t="s">
        <v>3329</v>
      </c>
    </row>
    <row r="51" spans="4:7" x14ac:dyDescent="0.15">
      <c r="D51" t="s">
        <v>3351</v>
      </c>
      <c r="F51" t="s">
        <v>3363</v>
      </c>
    </row>
    <row r="52" spans="4:7" x14ac:dyDescent="0.15">
      <c r="E52" t="s">
        <v>3355</v>
      </c>
      <c r="G52" t="s">
        <v>3367</v>
      </c>
    </row>
    <row r="53" spans="4:7" x14ac:dyDescent="0.15">
      <c r="E53" t="s">
        <v>3356</v>
      </c>
      <c r="G53" t="s">
        <v>3368</v>
      </c>
    </row>
    <row r="54" spans="4:7" x14ac:dyDescent="0.15">
      <c r="E54" t="s">
        <v>3357</v>
      </c>
      <c r="G54" t="s">
        <v>3369</v>
      </c>
    </row>
    <row r="55" spans="4:7" x14ac:dyDescent="0.15">
      <c r="E55" t="s">
        <v>3358</v>
      </c>
      <c r="G55" t="s">
        <v>3364</v>
      </c>
    </row>
    <row r="56" spans="4:7" x14ac:dyDescent="0.15">
      <c r="E56" t="s">
        <v>3359</v>
      </c>
      <c r="G56" t="s">
        <v>3365</v>
      </c>
    </row>
    <row r="57" spans="4:7" x14ac:dyDescent="0.15">
      <c r="E57" t="s">
        <v>3360</v>
      </c>
      <c r="G57" t="s">
        <v>3366</v>
      </c>
    </row>
    <row r="58" spans="4:7" x14ac:dyDescent="0.15">
      <c r="E58" t="s">
        <v>3361</v>
      </c>
      <c r="G58" t="s">
        <v>675</v>
      </c>
    </row>
    <row r="59" spans="4:7" x14ac:dyDescent="0.15">
      <c r="E59" t="s">
        <v>3362</v>
      </c>
      <c r="G59" t="s">
        <v>3370</v>
      </c>
    </row>
    <row r="60" spans="4:7" x14ac:dyDescent="0.15">
      <c r="E60" t="s">
        <v>3371</v>
      </c>
      <c r="G60" t="s">
        <v>3373</v>
      </c>
    </row>
    <row r="61" spans="4:7" x14ac:dyDescent="0.15">
      <c r="E61" t="s">
        <v>3372</v>
      </c>
      <c r="G61" t="s">
        <v>3374</v>
      </c>
    </row>
    <row r="62" spans="4:7" x14ac:dyDescent="0.15">
      <c r="E62" t="s">
        <v>3375</v>
      </c>
      <c r="G62" t="s">
        <v>3376</v>
      </c>
    </row>
    <row r="64" spans="4:7" x14ac:dyDescent="0.15">
      <c r="D64" t="s">
        <v>3377</v>
      </c>
      <c r="F64" t="s">
        <v>3390</v>
      </c>
    </row>
    <row r="65" spans="4:7" x14ac:dyDescent="0.15">
      <c r="E65" t="s">
        <v>1900</v>
      </c>
      <c r="G65" t="s">
        <v>3281</v>
      </c>
    </row>
    <row r="66" spans="4:7" x14ac:dyDescent="0.15">
      <c r="E66" t="s">
        <v>3380</v>
      </c>
      <c r="G66" t="s">
        <v>1800</v>
      </c>
    </row>
    <row r="67" spans="4:7" x14ac:dyDescent="0.15">
      <c r="E67" t="s">
        <v>3381</v>
      </c>
    </row>
    <row r="68" spans="4:7" x14ac:dyDescent="0.15">
      <c r="E68" t="s">
        <v>3378</v>
      </c>
      <c r="G68" t="s">
        <v>3387</v>
      </c>
    </row>
    <row r="69" spans="4:7" x14ac:dyDescent="0.15">
      <c r="E69" t="s">
        <v>3379</v>
      </c>
      <c r="G69" t="s">
        <v>3387</v>
      </c>
    </row>
    <row r="70" spans="4:7" x14ac:dyDescent="0.15">
      <c r="E70" t="s">
        <v>3382</v>
      </c>
    </row>
    <row r="71" spans="4:7" x14ac:dyDescent="0.15">
      <c r="E71" t="s">
        <v>3288</v>
      </c>
      <c r="G71" t="s">
        <v>3388</v>
      </c>
    </row>
    <row r="72" spans="4:7" x14ac:dyDescent="0.15">
      <c r="E72" t="s">
        <v>3312</v>
      </c>
      <c r="G72" t="s">
        <v>3389</v>
      </c>
    </row>
    <row r="73" spans="4:7" x14ac:dyDescent="0.15">
      <c r="E73" t="s">
        <v>3383</v>
      </c>
    </row>
    <row r="74" spans="4:7" x14ac:dyDescent="0.15">
      <c r="E74" t="s">
        <v>3384</v>
      </c>
    </row>
    <row r="75" spans="4:7" x14ac:dyDescent="0.15">
      <c r="E75" t="s">
        <v>3385</v>
      </c>
    </row>
    <row r="76" spans="4:7" x14ac:dyDescent="0.15">
      <c r="E76" t="s">
        <v>3386</v>
      </c>
    </row>
    <row r="77" spans="4:7" x14ac:dyDescent="0.15">
      <c r="E77" t="s">
        <v>3300</v>
      </c>
    </row>
    <row r="78" spans="4:7" x14ac:dyDescent="0.15">
      <c r="E78" t="s">
        <v>563</v>
      </c>
    </row>
    <row r="80" spans="4:7" x14ac:dyDescent="0.15">
      <c r="D80" t="s">
        <v>3352</v>
      </c>
      <c r="F80" t="s">
        <v>158</v>
      </c>
    </row>
    <row r="81" spans="3:7" x14ac:dyDescent="0.15">
      <c r="E81" t="s">
        <v>3391</v>
      </c>
      <c r="G81" t="s">
        <v>3401</v>
      </c>
    </row>
    <row r="82" spans="3:7" x14ac:dyDescent="0.15">
      <c r="E82" t="s">
        <v>3392</v>
      </c>
      <c r="G82" t="s">
        <v>3402</v>
      </c>
    </row>
    <row r="83" spans="3:7" x14ac:dyDescent="0.15">
      <c r="E83" t="s">
        <v>3309</v>
      </c>
      <c r="G83" t="s">
        <v>3403</v>
      </c>
    </row>
    <row r="84" spans="3:7" x14ac:dyDescent="0.15">
      <c r="E84" t="s">
        <v>3276</v>
      </c>
      <c r="G84" t="s">
        <v>3404</v>
      </c>
    </row>
    <row r="85" spans="3:7" x14ac:dyDescent="0.15">
      <c r="E85" t="s">
        <v>3393</v>
      </c>
      <c r="G85" t="s">
        <v>3405</v>
      </c>
    </row>
    <row r="86" spans="3:7" x14ac:dyDescent="0.15">
      <c r="E86" t="s">
        <v>3394</v>
      </c>
      <c r="G86" t="s">
        <v>3406</v>
      </c>
    </row>
    <row r="87" spans="3:7" x14ac:dyDescent="0.15">
      <c r="E87" t="s">
        <v>3395</v>
      </c>
      <c r="G87" t="s">
        <v>3406</v>
      </c>
    </row>
    <row r="88" spans="3:7" x14ac:dyDescent="0.15">
      <c r="E88" t="s">
        <v>3396</v>
      </c>
      <c r="G88" t="s">
        <v>3407</v>
      </c>
    </row>
    <row r="89" spans="3:7" x14ac:dyDescent="0.15">
      <c r="E89" t="s">
        <v>3397</v>
      </c>
      <c r="G89" t="s">
        <v>3408</v>
      </c>
    </row>
    <row r="90" spans="3:7" x14ac:dyDescent="0.15">
      <c r="E90" t="s">
        <v>3398</v>
      </c>
      <c r="G90" t="s">
        <v>3409</v>
      </c>
    </row>
    <row r="91" spans="3:7" x14ac:dyDescent="0.15">
      <c r="E91" t="s">
        <v>3399</v>
      </c>
    </row>
    <row r="92" spans="3:7" x14ac:dyDescent="0.15">
      <c r="E92" t="s">
        <v>3400</v>
      </c>
      <c r="G92" t="s">
        <v>3410</v>
      </c>
    </row>
    <row r="94" spans="3:7" x14ac:dyDescent="0.15">
      <c r="D94" t="s">
        <v>3353</v>
      </c>
      <c r="G94" t="s">
        <v>3282</v>
      </c>
    </row>
    <row r="96" spans="3:7" x14ac:dyDescent="0.15">
      <c r="C96" t="s">
        <v>3341</v>
      </c>
      <c r="F96" t="s">
        <v>3258</v>
      </c>
    </row>
    <row r="97" spans="3:6" x14ac:dyDescent="0.15">
      <c r="E97" t="s">
        <v>3259</v>
      </c>
    </row>
    <row r="98" spans="3:6" x14ac:dyDescent="0.15">
      <c r="E98" t="s">
        <v>3266</v>
      </c>
    </row>
    <row r="100" spans="3:6" x14ac:dyDescent="0.15">
      <c r="C100" t="s">
        <v>3284</v>
      </c>
      <c r="D100" t="s">
        <v>3316</v>
      </c>
      <c r="F100" t="s">
        <v>3317</v>
      </c>
    </row>
    <row r="101" spans="3:6" x14ac:dyDescent="0.15">
      <c r="E101" t="s">
        <v>3318</v>
      </c>
      <c r="F101" t="s">
        <v>3319</v>
      </c>
    </row>
    <row r="102" spans="3:6" x14ac:dyDescent="0.15">
      <c r="E102" t="s">
        <v>3320</v>
      </c>
      <c r="F102" t="s">
        <v>3321</v>
      </c>
    </row>
    <row r="103" spans="3:6" x14ac:dyDescent="0.15">
      <c r="E103" t="s">
        <v>3322</v>
      </c>
      <c r="F103" t="s">
        <v>3323</v>
      </c>
    </row>
    <row r="104" spans="3:6" x14ac:dyDescent="0.15">
      <c r="E104" t="s">
        <v>3324</v>
      </c>
      <c r="F104" t="s">
        <v>3325</v>
      </c>
    </row>
    <row r="105" spans="3:6" x14ac:dyDescent="0.15">
      <c r="D105" t="s">
        <v>3326</v>
      </c>
      <c r="F105" t="s">
        <v>3327</v>
      </c>
    </row>
    <row r="106" spans="3:6" x14ac:dyDescent="0.15">
      <c r="D106" t="s">
        <v>3328</v>
      </c>
      <c r="F106" t="s">
        <v>3329</v>
      </c>
    </row>
    <row r="107" spans="3:6" x14ac:dyDescent="0.15">
      <c r="D107" t="s">
        <v>3330</v>
      </c>
    </row>
    <row r="108" spans="3:6" x14ac:dyDescent="0.15">
      <c r="E108" t="s">
        <v>3331</v>
      </c>
      <c r="F108" t="s">
        <v>1808</v>
      </c>
    </row>
    <row r="109" spans="3:6" x14ac:dyDescent="0.15">
      <c r="E109" t="s">
        <v>3332</v>
      </c>
      <c r="F109" t="s">
        <v>3334</v>
      </c>
    </row>
    <row r="110" spans="3:6" x14ac:dyDescent="0.15">
      <c r="E110" t="s">
        <v>3333</v>
      </c>
      <c r="F110" t="s">
        <v>3321</v>
      </c>
    </row>
    <row r="111" spans="3:6" x14ac:dyDescent="0.15">
      <c r="D111" t="s">
        <v>3335</v>
      </c>
      <c r="F111" t="s">
        <v>3336</v>
      </c>
    </row>
    <row r="112" spans="3:6" x14ac:dyDescent="0.15">
      <c r="D112" t="s">
        <v>3337</v>
      </c>
      <c r="F112" t="s">
        <v>3338</v>
      </c>
    </row>
    <row r="113" spans="2:6" x14ac:dyDescent="0.15">
      <c r="D113" t="s">
        <v>3339</v>
      </c>
      <c r="F113" t="s">
        <v>3340</v>
      </c>
    </row>
    <row r="116" spans="2:6" x14ac:dyDescent="0.15">
      <c r="B116" t="s">
        <v>3263</v>
      </c>
      <c r="C116" t="s">
        <v>3413</v>
      </c>
      <c r="F116" t="s">
        <v>3412</v>
      </c>
    </row>
    <row r="118" spans="2:6" x14ac:dyDescent="0.15">
      <c r="C118" t="s">
        <v>3284</v>
      </c>
      <c r="D118" t="s">
        <v>3433</v>
      </c>
      <c r="F118" t="s">
        <v>3416</v>
      </c>
    </row>
    <row r="119" spans="2:6" x14ac:dyDescent="0.15">
      <c r="F119" t="s">
        <v>3417</v>
      </c>
    </row>
    <row r="120" spans="2:6" x14ac:dyDescent="0.15">
      <c r="F120" t="s">
        <v>3418</v>
      </c>
    </row>
    <row r="121" spans="2:6" x14ac:dyDescent="0.15">
      <c r="D121" t="s">
        <v>3434</v>
      </c>
      <c r="F121" t="s">
        <v>3435</v>
      </c>
    </row>
    <row r="123" spans="2:6" x14ac:dyDescent="0.15">
      <c r="C123" t="s">
        <v>3414</v>
      </c>
      <c r="F123" t="s">
        <v>3411</v>
      </c>
    </row>
    <row r="125" spans="2:6" x14ac:dyDescent="0.15">
      <c r="C125" t="s">
        <v>3284</v>
      </c>
      <c r="D125" t="s">
        <v>3423</v>
      </c>
      <c r="F125" t="s">
        <v>3415</v>
      </c>
    </row>
    <row r="127" spans="2:6" x14ac:dyDescent="0.15">
      <c r="C127" t="s">
        <v>3432</v>
      </c>
      <c r="F127" t="s">
        <v>3260</v>
      </c>
    </row>
    <row r="129" spans="2:7" x14ac:dyDescent="0.15">
      <c r="D129" t="s">
        <v>3419</v>
      </c>
      <c r="F129" t="s">
        <v>3420</v>
      </c>
    </row>
    <row r="130" spans="2:7" x14ac:dyDescent="0.15">
      <c r="E130" t="s">
        <v>3421</v>
      </c>
      <c r="G130" t="s">
        <v>3422</v>
      </c>
    </row>
    <row r="131" spans="2:7" x14ac:dyDescent="0.15">
      <c r="E131" t="s">
        <v>3424</v>
      </c>
      <c r="G131" t="s">
        <v>3425</v>
      </c>
    </row>
    <row r="132" spans="2:7" x14ac:dyDescent="0.15">
      <c r="E132" t="s">
        <v>3426</v>
      </c>
      <c r="G132" t="s">
        <v>3427</v>
      </c>
    </row>
    <row r="133" spans="2:7" x14ac:dyDescent="0.15">
      <c r="D133" t="s">
        <v>3429</v>
      </c>
      <c r="F133" t="s">
        <v>3430</v>
      </c>
    </row>
    <row r="134" spans="2:7" x14ac:dyDescent="0.15">
      <c r="E134" t="s">
        <v>3421</v>
      </c>
      <c r="G134" t="s">
        <v>3422</v>
      </c>
    </row>
    <row r="135" spans="2:7" x14ac:dyDescent="0.15">
      <c r="E135" t="s">
        <v>3424</v>
      </c>
      <c r="G135" t="s">
        <v>3425</v>
      </c>
    </row>
    <row r="136" spans="2:7" x14ac:dyDescent="0.15">
      <c r="E136" t="s">
        <v>3426</v>
      </c>
      <c r="G136" t="s">
        <v>3427</v>
      </c>
    </row>
    <row r="137" spans="2:7" x14ac:dyDescent="0.15">
      <c r="D137" t="s">
        <v>3428</v>
      </c>
      <c r="F137" t="s">
        <v>3431</v>
      </c>
    </row>
    <row r="139" spans="2:7" x14ac:dyDescent="0.15">
      <c r="B139" t="s">
        <v>3265</v>
      </c>
      <c r="C139" t="s">
        <v>3314</v>
      </c>
      <c r="F139" t="s">
        <v>3315</v>
      </c>
    </row>
    <row r="140" spans="2:7" x14ac:dyDescent="0.15">
      <c r="E140" t="s">
        <v>3261</v>
      </c>
    </row>
    <row r="142" spans="2:7" x14ac:dyDescent="0.15">
      <c r="C142" t="s">
        <v>3284</v>
      </c>
      <c r="D142" t="s">
        <v>3303</v>
      </c>
    </row>
    <row r="143" spans="2:7" x14ac:dyDescent="0.15">
      <c r="D143" t="s">
        <v>2301</v>
      </c>
    </row>
    <row r="144" spans="2:7" x14ac:dyDescent="0.15">
      <c r="D144" t="s">
        <v>3304</v>
      </c>
    </row>
    <row r="145" spans="4:5" x14ac:dyDescent="0.15">
      <c r="D145" t="s">
        <v>3305</v>
      </c>
    </row>
    <row r="146" spans="4:5" x14ac:dyDescent="0.15">
      <c r="D146" t="s">
        <v>3302</v>
      </c>
    </row>
    <row r="147" spans="4:5" x14ac:dyDescent="0.15">
      <c r="D147" t="s">
        <v>3287</v>
      </c>
    </row>
    <row r="148" spans="4:5" x14ac:dyDescent="0.15">
      <c r="D148" t="s">
        <v>3139</v>
      </c>
    </row>
    <row r="149" spans="4:5" x14ac:dyDescent="0.15">
      <c r="D149" t="s">
        <v>3291</v>
      </c>
      <c r="E149" t="s">
        <v>3292</v>
      </c>
    </row>
    <row r="150" spans="4:5" x14ac:dyDescent="0.15">
      <c r="D150" t="s">
        <v>3312</v>
      </c>
      <c r="E150" t="s">
        <v>3313</v>
      </c>
    </row>
    <row r="151" spans="4:5" x14ac:dyDescent="0.15">
      <c r="D151" t="s">
        <v>3309</v>
      </c>
    </row>
    <row r="153" spans="4:5" x14ac:dyDescent="0.15">
      <c r="D153" t="s">
        <v>3288</v>
      </c>
    </row>
    <row r="154" spans="4:5" x14ac:dyDescent="0.15">
      <c r="D154" t="s">
        <v>3289</v>
      </c>
    </row>
    <row r="155" spans="4:5" x14ac:dyDescent="0.15">
      <c r="D155" t="s">
        <v>3290</v>
      </c>
    </row>
    <row r="157" spans="4:5" x14ac:dyDescent="0.15">
      <c r="D157" t="s">
        <v>3301</v>
      </c>
    </row>
    <row r="159" spans="4:5" x14ac:dyDescent="0.15">
      <c r="D159" t="s">
        <v>3293</v>
      </c>
    </row>
    <row r="160" spans="4:5" x14ac:dyDescent="0.15">
      <c r="D160" t="s">
        <v>787</v>
      </c>
    </row>
    <row r="161" spans="4:4" x14ac:dyDescent="0.15">
      <c r="D161" t="s">
        <v>3294</v>
      </c>
    </row>
    <row r="162" spans="4:4" x14ac:dyDescent="0.15">
      <c r="D162" t="s">
        <v>3295</v>
      </c>
    </row>
    <row r="163" spans="4:4" x14ac:dyDescent="0.15">
      <c r="D163" t="s">
        <v>3296</v>
      </c>
    </row>
    <row r="164" spans="4:4" x14ac:dyDescent="0.15">
      <c r="D164" t="s">
        <v>3297</v>
      </c>
    </row>
    <row r="165" spans="4:4" x14ac:dyDescent="0.15">
      <c r="D165" t="s">
        <v>3307</v>
      </c>
    </row>
    <row r="166" spans="4:4" x14ac:dyDescent="0.15">
      <c r="D166" t="s">
        <v>3308</v>
      </c>
    </row>
    <row r="167" spans="4:4" x14ac:dyDescent="0.15">
      <c r="D167" t="s">
        <v>3306</v>
      </c>
    </row>
    <row r="168" spans="4:4" x14ac:dyDescent="0.15">
      <c r="D168" t="s">
        <v>788</v>
      </c>
    </row>
    <row r="170" spans="4:4" x14ac:dyDescent="0.15">
      <c r="D170" t="s">
        <v>3298</v>
      </c>
    </row>
    <row r="171" spans="4:4" x14ac:dyDescent="0.15">
      <c r="D171" t="s">
        <v>3299</v>
      </c>
    </row>
    <row r="172" spans="4:4" x14ac:dyDescent="0.15">
      <c r="D172" t="s">
        <v>3311</v>
      </c>
    </row>
    <row r="173" spans="4:4" x14ac:dyDescent="0.15">
      <c r="D173" t="s">
        <v>3300</v>
      </c>
    </row>
    <row r="174" spans="4:4" x14ac:dyDescent="0.15">
      <c r="D174" t="s">
        <v>3310</v>
      </c>
    </row>
  </sheetData>
  <phoneticPr fontId="2"/>
  <pageMargins left="0.7" right="0.7" top="0.75" bottom="0.75" header="0.3" footer="0.3"/>
  <pageSetup paperSize="9" orientation="portrait" verticalDpi="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3"/>
  <dimension ref="A1:C13"/>
  <sheetViews>
    <sheetView workbookViewId="0">
      <selection activeCell="E16" sqref="E16"/>
    </sheetView>
  </sheetViews>
  <sheetFormatPr defaultRowHeight="13.5" x14ac:dyDescent="0.15"/>
  <cols>
    <col min="3" max="3" width="12.25" customWidth="1"/>
  </cols>
  <sheetData>
    <row r="1" spans="1:3" x14ac:dyDescent="0.15">
      <c r="A1" t="s">
        <v>141</v>
      </c>
      <c r="C1" t="s">
        <v>142</v>
      </c>
    </row>
    <row r="3" spans="1:3" x14ac:dyDescent="0.15">
      <c r="B3" s="7" t="s">
        <v>143</v>
      </c>
      <c r="C3" s="7" t="s">
        <v>144</v>
      </c>
    </row>
    <row r="4" spans="1:3" x14ac:dyDescent="0.15">
      <c r="B4" s="7">
        <v>0</v>
      </c>
      <c r="C4" s="7" t="s">
        <v>145</v>
      </c>
    </row>
    <row r="5" spans="1:3" x14ac:dyDescent="0.15">
      <c r="B5" s="7">
        <v>1</v>
      </c>
      <c r="C5" s="7" t="s">
        <v>146</v>
      </c>
    </row>
    <row r="6" spans="1:3" x14ac:dyDescent="0.15">
      <c r="B6" s="7">
        <v>2</v>
      </c>
      <c r="C6" s="7" t="s">
        <v>352</v>
      </c>
    </row>
    <row r="7" spans="1:3" x14ac:dyDescent="0.15">
      <c r="B7" s="7">
        <v>3</v>
      </c>
      <c r="C7" s="7" t="s">
        <v>147</v>
      </c>
    </row>
    <row r="8" spans="1:3" x14ac:dyDescent="0.15">
      <c r="B8" s="7">
        <v>4</v>
      </c>
      <c r="C8" s="7" t="s">
        <v>355</v>
      </c>
    </row>
    <row r="9" spans="1:3" x14ac:dyDescent="0.15">
      <c r="B9" s="7">
        <v>5</v>
      </c>
      <c r="C9" s="7" t="s">
        <v>353</v>
      </c>
    </row>
    <row r="10" spans="1:3" x14ac:dyDescent="0.15">
      <c r="B10" s="7">
        <v>6</v>
      </c>
      <c r="C10" s="7" t="s">
        <v>148</v>
      </c>
    </row>
    <row r="11" spans="1:3" x14ac:dyDescent="0.15">
      <c r="B11" s="7">
        <v>7</v>
      </c>
      <c r="C11" s="7" t="s">
        <v>149</v>
      </c>
    </row>
    <row r="12" spans="1:3" x14ac:dyDescent="0.15">
      <c r="B12" s="7">
        <v>8</v>
      </c>
      <c r="C12" s="7" t="s">
        <v>150</v>
      </c>
    </row>
    <row r="13" spans="1:3" x14ac:dyDescent="0.15">
      <c r="B13" s="7">
        <v>9</v>
      </c>
      <c r="C13" s="7" t="s">
        <v>151</v>
      </c>
    </row>
  </sheetData>
  <phoneticPr fontId="2"/>
  <pageMargins left="0.75" right="0.75" top="1" bottom="1" header="0.51200000000000001" footer="0.5120000000000000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27"/>
  <sheetViews>
    <sheetView topLeftCell="A5" workbookViewId="0">
      <selection activeCell="C27" sqref="C27"/>
    </sheetView>
  </sheetViews>
  <sheetFormatPr defaultRowHeight="13.5" x14ac:dyDescent="0.15"/>
  <cols>
    <col min="1" max="1" width="10.125" customWidth="1"/>
    <col min="2" max="2" width="34.25" customWidth="1"/>
    <col min="3" max="3" width="21.875" customWidth="1"/>
  </cols>
  <sheetData>
    <row r="1" spans="1:5" ht="21" x14ac:dyDescent="0.2">
      <c r="A1" s="159" t="s">
        <v>3939</v>
      </c>
    </row>
    <row r="3" spans="1:5" x14ac:dyDescent="0.15">
      <c r="A3" s="161" t="s">
        <v>3940</v>
      </c>
    </row>
    <row r="4" spans="1:5" ht="22.5" x14ac:dyDescent="0.15">
      <c r="A4" t="s">
        <v>3946</v>
      </c>
      <c r="D4" s="122" t="s">
        <v>3668</v>
      </c>
      <c r="E4" s="160" t="s">
        <v>3945</v>
      </c>
    </row>
    <row r="5" spans="1:5" x14ac:dyDescent="0.15">
      <c r="A5" t="s">
        <v>3947</v>
      </c>
    </row>
    <row r="7" spans="1:5" x14ac:dyDescent="0.15">
      <c r="A7" s="162" t="s">
        <v>3941</v>
      </c>
      <c r="B7" s="162" t="s">
        <v>3942</v>
      </c>
      <c r="C7" s="162" t="s">
        <v>3948</v>
      </c>
    </row>
    <row r="8" spans="1:5" x14ac:dyDescent="0.15">
      <c r="A8" s="7" t="s">
        <v>3943</v>
      </c>
      <c r="B8" s="7" t="s">
        <v>3950</v>
      </c>
      <c r="C8" s="7" t="s">
        <v>3949</v>
      </c>
    </row>
    <row r="9" spans="1:5" x14ac:dyDescent="0.15">
      <c r="A9" s="7" t="s">
        <v>3944</v>
      </c>
      <c r="B9" s="7" t="s">
        <v>3951</v>
      </c>
      <c r="C9" s="7" t="s">
        <v>3952</v>
      </c>
    </row>
    <row r="10" spans="1:5" x14ac:dyDescent="0.15">
      <c r="A10" s="7" t="s">
        <v>3953</v>
      </c>
      <c r="B10" s="7" t="s">
        <v>3954</v>
      </c>
      <c r="C10" s="7" t="s">
        <v>3957</v>
      </c>
    </row>
    <row r="11" spans="1:5" ht="27" x14ac:dyDescent="0.15">
      <c r="A11" s="13" t="s">
        <v>635</v>
      </c>
      <c r="B11" s="164" t="s">
        <v>3958</v>
      </c>
      <c r="C11" s="7" t="s">
        <v>3957</v>
      </c>
    </row>
    <row r="12" spans="1:5" x14ac:dyDescent="0.15">
      <c r="A12" s="13" t="s">
        <v>3959</v>
      </c>
      <c r="B12" s="13" t="s">
        <v>3951</v>
      </c>
      <c r="C12" s="13" t="s">
        <v>3960</v>
      </c>
    </row>
    <row r="13" spans="1:5" x14ac:dyDescent="0.15">
      <c r="A13" s="11"/>
      <c r="B13" s="11"/>
      <c r="C13" s="11"/>
    </row>
    <row r="14" spans="1:5" ht="27" x14ac:dyDescent="0.15">
      <c r="A14" s="7" t="s">
        <v>1520</v>
      </c>
      <c r="B14" s="163" t="s">
        <v>3972</v>
      </c>
      <c r="C14" s="163" t="s">
        <v>3973</v>
      </c>
    </row>
    <row r="17" spans="1:3" x14ac:dyDescent="0.15">
      <c r="A17" t="s">
        <v>3974</v>
      </c>
      <c r="B17" t="s">
        <v>3975</v>
      </c>
      <c r="C17" s="165">
        <v>43056</v>
      </c>
    </row>
    <row r="18" spans="1:3" x14ac:dyDescent="0.15">
      <c r="B18" t="s">
        <v>3980</v>
      </c>
    </row>
    <row r="19" spans="1:3" x14ac:dyDescent="0.15">
      <c r="B19" t="s">
        <v>3981</v>
      </c>
    </row>
    <row r="20" spans="1:3" x14ac:dyDescent="0.15">
      <c r="B20" t="s">
        <v>3982</v>
      </c>
    </row>
    <row r="21" spans="1:3" x14ac:dyDescent="0.15">
      <c r="B21" t="s">
        <v>4053</v>
      </c>
    </row>
    <row r="22" spans="1:3" x14ac:dyDescent="0.15">
      <c r="B22" t="s">
        <v>4064</v>
      </c>
    </row>
    <row r="24" spans="1:3" x14ac:dyDescent="0.15">
      <c r="A24" t="s">
        <v>4270</v>
      </c>
      <c r="B24" t="s">
        <v>4271</v>
      </c>
      <c r="C24" s="165">
        <v>43058</v>
      </c>
    </row>
    <row r="26" spans="1:3" x14ac:dyDescent="0.15">
      <c r="B26" t="s">
        <v>4350</v>
      </c>
      <c r="C26" s="165">
        <v>43064</v>
      </c>
    </row>
    <row r="27" spans="1:3" x14ac:dyDescent="0.15">
      <c r="B27" t="s">
        <v>4470</v>
      </c>
      <c r="C27" s="165">
        <v>44534</v>
      </c>
    </row>
  </sheetData>
  <phoneticPr fontId="2"/>
  <pageMargins left="0.7" right="0.7" top="0.75" bottom="0.75" header="0.3" footer="0.3"/>
  <pageSetup paperSize="9" orientation="portrait" horizontalDpi="1200" verticalDpi="120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4"/>
  <dimension ref="A1:R57"/>
  <sheetViews>
    <sheetView workbookViewId="0">
      <selection activeCell="C56" sqref="C56"/>
    </sheetView>
  </sheetViews>
  <sheetFormatPr defaultRowHeight="13.5" x14ac:dyDescent="0.15"/>
  <cols>
    <col min="4" max="4" width="16.625" customWidth="1"/>
    <col min="5" max="5" width="12.25" customWidth="1"/>
    <col min="6" max="6" width="11.75" customWidth="1"/>
    <col min="9" max="9" width="10.75" customWidth="1"/>
    <col min="10" max="10" width="12.625" customWidth="1"/>
  </cols>
  <sheetData>
    <row r="1" spans="1:18" x14ac:dyDescent="0.15">
      <c r="A1" t="s">
        <v>134</v>
      </c>
      <c r="C1" t="s">
        <v>135</v>
      </c>
      <c r="F1" t="s">
        <v>348</v>
      </c>
      <c r="I1" t="s">
        <v>140</v>
      </c>
    </row>
    <row r="2" spans="1:18" x14ac:dyDescent="0.15">
      <c r="F2" t="s">
        <v>349</v>
      </c>
      <c r="I2" t="s">
        <v>139</v>
      </c>
    </row>
    <row r="4" spans="1:18" x14ac:dyDescent="0.15">
      <c r="B4" t="s">
        <v>154</v>
      </c>
      <c r="H4" t="s">
        <v>156</v>
      </c>
      <c r="Q4" t="s">
        <v>709</v>
      </c>
    </row>
    <row r="5" spans="1:18" x14ac:dyDescent="0.15">
      <c r="B5" s="7" t="s">
        <v>136</v>
      </c>
      <c r="C5" s="7" t="s">
        <v>137</v>
      </c>
      <c r="D5" s="7" t="s">
        <v>138</v>
      </c>
      <c r="E5" s="7" t="s">
        <v>141</v>
      </c>
      <c r="F5" s="7" t="s">
        <v>144</v>
      </c>
      <c r="H5" s="7" t="s">
        <v>136</v>
      </c>
      <c r="I5" s="7" t="s">
        <v>138</v>
      </c>
      <c r="J5" s="7" t="s">
        <v>155</v>
      </c>
      <c r="L5" t="s">
        <v>159</v>
      </c>
      <c r="R5" t="s">
        <v>710</v>
      </c>
    </row>
    <row r="6" spans="1:18" x14ac:dyDescent="0.15">
      <c r="B6" s="7">
        <f>ROW()-6</f>
        <v>0</v>
      </c>
      <c r="C6" s="7">
        <v>0</v>
      </c>
      <c r="D6" s="7" t="s">
        <v>1521</v>
      </c>
      <c r="E6" s="7">
        <v>5</v>
      </c>
      <c r="F6" s="7" t="str">
        <f>VLOOKUP(E6,electricity!$B$4:$C$13,2,FALSE)</f>
        <v>関西電力</v>
      </c>
      <c r="H6" s="7">
        <v>0</v>
      </c>
      <c r="I6" s="7" t="str">
        <f t="shared" ref="I6:I23" si="0">VLOOKUP(H6,B$6:D$57,3,FALSE)</f>
        <v>都道府県</v>
      </c>
      <c r="J6" s="17">
        <v>17.399999999999999</v>
      </c>
      <c r="L6" t="s">
        <v>160</v>
      </c>
    </row>
    <row r="7" spans="1:18" x14ac:dyDescent="0.15">
      <c r="B7" s="7">
        <f>B6+1</f>
        <v>1</v>
      </c>
      <c r="C7" s="7">
        <v>1</v>
      </c>
      <c r="D7" s="7" t="s">
        <v>301</v>
      </c>
      <c r="E7" s="7">
        <v>0</v>
      </c>
      <c r="F7" s="7" t="str">
        <f>VLOOKUP(E7,electricity!$B$4:$C$13,2,FALSE)</f>
        <v>北海道電力</v>
      </c>
      <c r="H7" s="7">
        <v>1</v>
      </c>
      <c r="I7" s="7" t="str">
        <f t="shared" si="0"/>
        <v>北海道</v>
      </c>
      <c r="J7" s="17">
        <v>9.4</v>
      </c>
      <c r="L7" t="s">
        <v>161</v>
      </c>
    </row>
    <row r="8" spans="1:18" x14ac:dyDescent="0.15">
      <c r="B8" s="7">
        <f t="shared" ref="B8:B57" si="1">B7+1</f>
        <v>2</v>
      </c>
      <c r="C8" s="7">
        <v>2</v>
      </c>
      <c r="D8" s="7" t="s">
        <v>302</v>
      </c>
      <c r="E8" s="7">
        <v>1</v>
      </c>
      <c r="F8" s="7" t="str">
        <f>VLOOKUP(E8,electricity!$B$4:$C$13,2,FALSE)</f>
        <v>東北電力</v>
      </c>
      <c r="H8" s="7">
        <v>2</v>
      </c>
      <c r="I8" s="7" t="str">
        <f t="shared" si="0"/>
        <v>青森</v>
      </c>
      <c r="J8" s="17">
        <v>11.1</v>
      </c>
      <c r="L8" t="s">
        <v>162</v>
      </c>
    </row>
    <row r="9" spans="1:18" x14ac:dyDescent="0.15">
      <c r="B9" s="7">
        <f t="shared" si="1"/>
        <v>3</v>
      </c>
      <c r="C9" s="7">
        <v>3</v>
      </c>
      <c r="D9" s="7" t="s">
        <v>303</v>
      </c>
      <c r="E9" s="7">
        <v>1</v>
      </c>
      <c r="F9" s="7" t="str">
        <f>VLOOKUP(E9,electricity!$B$4:$C$13,2,FALSE)</f>
        <v>東北電力</v>
      </c>
      <c r="H9" s="7">
        <v>3</v>
      </c>
      <c r="I9" s="7" t="str">
        <f t="shared" si="0"/>
        <v>岩手</v>
      </c>
      <c r="J9" s="17">
        <v>10.7</v>
      </c>
      <c r="L9" t="s">
        <v>163</v>
      </c>
    </row>
    <row r="10" spans="1:18" x14ac:dyDescent="0.15">
      <c r="B10" s="7">
        <f t="shared" si="1"/>
        <v>4</v>
      </c>
      <c r="C10" s="7">
        <v>4</v>
      </c>
      <c r="D10" s="7" t="s">
        <v>304</v>
      </c>
      <c r="E10" s="7">
        <v>1</v>
      </c>
      <c r="F10" s="7" t="str">
        <f>VLOOKUP(E10,electricity!$B$4:$C$13,2,FALSE)</f>
        <v>東北電力</v>
      </c>
      <c r="H10" s="7">
        <v>4</v>
      </c>
      <c r="I10" s="7" t="str">
        <f t="shared" si="0"/>
        <v>宮城</v>
      </c>
      <c r="J10" s="17">
        <v>13.1</v>
      </c>
      <c r="L10" t="s">
        <v>164</v>
      </c>
    </row>
    <row r="11" spans="1:18" x14ac:dyDescent="0.15">
      <c r="B11" s="7">
        <f t="shared" si="1"/>
        <v>5</v>
      </c>
      <c r="C11" s="7">
        <v>5</v>
      </c>
      <c r="D11" s="7" t="s">
        <v>305</v>
      </c>
      <c r="E11" s="7">
        <v>1</v>
      </c>
      <c r="F11" s="7" t="str">
        <f>VLOOKUP(E11,electricity!$B$4:$C$13,2,FALSE)</f>
        <v>東北電力</v>
      </c>
      <c r="H11" s="7">
        <v>5</v>
      </c>
      <c r="I11" s="7" t="str">
        <f t="shared" si="0"/>
        <v>秋田</v>
      </c>
      <c r="J11" s="17">
        <v>12.4</v>
      </c>
    </row>
    <row r="12" spans="1:18" x14ac:dyDescent="0.15">
      <c r="B12" s="7">
        <f t="shared" si="1"/>
        <v>6</v>
      </c>
      <c r="C12" s="7">
        <v>6</v>
      </c>
      <c r="D12" s="7" t="s">
        <v>306</v>
      </c>
      <c r="E12" s="7">
        <v>1</v>
      </c>
      <c r="F12" s="7" t="str">
        <f>VLOOKUP(E12,electricity!$B$4:$C$13,2,FALSE)</f>
        <v>東北電力</v>
      </c>
      <c r="H12" s="7">
        <v>6</v>
      </c>
      <c r="I12" s="7" t="str">
        <f t="shared" si="0"/>
        <v>山形</v>
      </c>
      <c r="J12" s="17">
        <v>12.2</v>
      </c>
    </row>
    <row r="13" spans="1:18" x14ac:dyDescent="0.15">
      <c r="B13" s="7">
        <f t="shared" si="1"/>
        <v>7</v>
      </c>
      <c r="C13" s="7">
        <v>7</v>
      </c>
      <c r="D13" s="7" t="s">
        <v>307</v>
      </c>
      <c r="E13" s="7">
        <v>1</v>
      </c>
      <c r="F13" s="7" t="str">
        <f>VLOOKUP(E13,electricity!$B$4:$C$13,2,FALSE)</f>
        <v>東北電力</v>
      </c>
      <c r="H13" s="7">
        <v>7</v>
      </c>
      <c r="I13" s="7" t="str">
        <f t="shared" si="0"/>
        <v>福島</v>
      </c>
      <c r="J13" s="17">
        <v>13.6</v>
      </c>
    </row>
    <row r="14" spans="1:18" x14ac:dyDescent="0.15">
      <c r="B14" s="7">
        <f t="shared" si="1"/>
        <v>8</v>
      </c>
      <c r="C14" s="7">
        <v>8</v>
      </c>
      <c r="D14" s="7" t="s">
        <v>308</v>
      </c>
      <c r="E14" s="7">
        <v>2</v>
      </c>
      <c r="F14" s="7" t="str">
        <f>VLOOKUP(E14,electricity!$B$4:$C$13,2,FALSE)</f>
        <v>東京電力</v>
      </c>
      <c r="H14" s="7">
        <v>8</v>
      </c>
      <c r="I14" s="7" t="str">
        <f t="shared" si="0"/>
        <v>茨城</v>
      </c>
      <c r="J14" s="17">
        <v>14.4</v>
      </c>
    </row>
    <row r="15" spans="1:18" x14ac:dyDescent="0.15">
      <c r="B15" s="7">
        <f t="shared" si="1"/>
        <v>9</v>
      </c>
      <c r="C15" s="7">
        <v>9</v>
      </c>
      <c r="D15" s="7" t="s">
        <v>309</v>
      </c>
      <c r="E15" s="7">
        <v>2</v>
      </c>
      <c r="F15" s="7" t="str">
        <f>VLOOKUP(E15,electricity!$B$4:$C$13,2,FALSE)</f>
        <v>東京電力</v>
      </c>
      <c r="H15" s="7">
        <v>9</v>
      </c>
      <c r="I15" s="7" t="str">
        <f t="shared" si="0"/>
        <v>栃木</v>
      </c>
      <c r="J15" s="17">
        <v>14.6</v>
      </c>
    </row>
    <row r="16" spans="1:18" x14ac:dyDescent="0.15">
      <c r="B16" s="7">
        <f t="shared" si="1"/>
        <v>10</v>
      </c>
      <c r="C16" s="7">
        <v>10</v>
      </c>
      <c r="D16" s="7" t="s">
        <v>310</v>
      </c>
      <c r="E16" s="7">
        <v>2</v>
      </c>
      <c r="F16" s="7" t="str">
        <f>VLOOKUP(E16,electricity!$B$4:$C$13,2,FALSE)</f>
        <v>東京電力</v>
      </c>
      <c r="H16" s="7">
        <v>10</v>
      </c>
      <c r="I16" s="7" t="str">
        <f t="shared" si="0"/>
        <v>群馬</v>
      </c>
      <c r="J16" s="17">
        <v>15.3</v>
      </c>
    </row>
    <row r="17" spans="2:10" x14ac:dyDescent="0.15">
      <c r="B17" s="7">
        <f t="shared" si="1"/>
        <v>11</v>
      </c>
      <c r="C17" s="7">
        <v>11</v>
      </c>
      <c r="D17" s="7" t="s">
        <v>311</v>
      </c>
      <c r="E17" s="7">
        <v>2</v>
      </c>
      <c r="F17" s="7" t="str">
        <f>VLOOKUP(E17,electricity!$B$4:$C$13,2,FALSE)</f>
        <v>東京電力</v>
      </c>
      <c r="H17" s="7">
        <v>11</v>
      </c>
      <c r="I17" s="7" t="str">
        <f t="shared" si="0"/>
        <v>埼玉</v>
      </c>
      <c r="J17" s="17">
        <v>15.8</v>
      </c>
    </row>
    <row r="18" spans="2:10" x14ac:dyDescent="0.15">
      <c r="B18" s="7">
        <f t="shared" si="1"/>
        <v>12</v>
      </c>
      <c r="C18" s="7">
        <v>12</v>
      </c>
      <c r="D18" s="7" t="s">
        <v>312</v>
      </c>
      <c r="E18" s="7">
        <v>2</v>
      </c>
      <c r="F18" s="7" t="str">
        <f>VLOOKUP(E18,electricity!$B$4:$C$13,2,FALSE)</f>
        <v>東京電力</v>
      </c>
      <c r="H18" s="7">
        <v>12</v>
      </c>
      <c r="I18" s="7" t="str">
        <f t="shared" si="0"/>
        <v>千葉</v>
      </c>
      <c r="J18" s="17">
        <v>16.600000000000001</v>
      </c>
    </row>
    <row r="19" spans="2:10" x14ac:dyDescent="0.15">
      <c r="B19" s="7">
        <f t="shared" si="1"/>
        <v>13</v>
      </c>
      <c r="C19" s="7">
        <v>13</v>
      </c>
      <c r="D19" s="7" t="s">
        <v>313</v>
      </c>
      <c r="E19" s="7">
        <v>2</v>
      </c>
      <c r="F19" s="7" t="str">
        <f>VLOOKUP(E19,electricity!$B$4:$C$13,2,FALSE)</f>
        <v>東京電力</v>
      </c>
      <c r="H19" s="7">
        <v>13</v>
      </c>
      <c r="I19" s="7" t="str">
        <f t="shared" si="0"/>
        <v>東京</v>
      </c>
      <c r="J19" s="17">
        <v>17</v>
      </c>
    </row>
    <row r="20" spans="2:10" x14ac:dyDescent="0.15">
      <c r="B20" s="7">
        <f t="shared" si="1"/>
        <v>14</v>
      </c>
      <c r="C20" s="7">
        <v>14</v>
      </c>
      <c r="D20" s="7" t="s">
        <v>314</v>
      </c>
      <c r="E20" s="7">
        <v>2</v>
      </c>
      <c r="F20" s="7" t="str">
        <f>VLOOKUP(E20,electricity!$B$4:$C$13,2,FALSE)</f>
        <v>東京電力</v>
      </c>
      <c r="H20" s="7">
        <v>14</v>
      </c>
      <c r="I20" s="7" t="str">
        <f t="shared" si="0"/>
        <v>神奈川</v>
      </c>
      <c r="J20" s="17">
        <v>16.5</v>
      </c>
    </row>
    <row r="21" spans="2:10" x14ac:dyDescent="0.15">
      <c r="B21" s="7">
        <f t="shared" si="1"/>
        <v>15</v>
      </c>
      <c r="C21" s="7">
        <v>15</v>
      </c>
      <c r="D21" s="7" t="s">
        <v>315</v>
      </c>
      <c r="E21" s="7">
        <v>4</v>
      </c>
      <c r="F21" s="7" t="str">
        <f>VLOOKUP(E21,electricity!$B$4:$C$13,2,FALSE)</f>
        <v>北陸電力</v>
      </c>
      <c r="H21" s="7">
        <v>15</v>
      </c>
      <c r="I21" s="7" t="str">
        <f t="shared" si="0"/>
        <v>新潟</v>
      </c>
      <c r="J21" s="17">
        <v>14.4</v>
      </c>
    </row>
    <row r="22" spans="2:10" x14ac:dyDescent="0.15">
      <c r="B22" s="7">
        <f t="shared" si="1"/>
        <v>16</v>
      </c>
      <c r="C22" s="7">
        <v>16</v>
      </c>
      <c r="D22" s="7" t="s">
        <v>316</v>
      </c>
      <c r="E22" s="7">
        <v>4</v>
      </c>
      <c r="F22" s="7" t="str">
        <f>VLOOKUP(E22,electricity!$B$4:$C$13,2,FALSE)</f>
        <v>北陸電力</v>
      </c>
      <c r="H22" s="7">
        <v>16</v>
      </c>
      <c r="I22" s="7" t="str">
        <f t="shared" si="0"/>
        <v>富山</v>
      </c>
      <c r="J22" s="17">
        <v>14.9</v>
      </c>
    </row>
    <row r="23" spans="2:10" x14ac:dyDescent="0.15">
      <c r="B23" s="7">
        <f t="shared" si="1"/>
        <v>17</v>
      </c>
      <c r="C23" s="7">
        <v>17</v>
      </c>
      <c r="D23" s="7" t="s">
        <v>317</v>
      </c>
      <c r="E23" s="7">
        <v>4</v>
      </c>
      <c r="F23" s="7" t="str">
        <f>VLOOKUP(E23,electricity!$B$4:$C$13,2,FALSE)</f>
        <v>北陸電力</v>
      </c>
      <c r="H23" s="7">
        <v>17</v>
      </c>
      <c r="I23" s="7" t="str">
        <f t="shared" si="0"/>
        <v>石川</v>
      </c>
      <c r="J23" s="17">
        <v>15.1</v>
      </c>
    </row>
    <row r="24" spans="2:10" x14ac:dyDescent="0.15">
      <c r="B24" s="7">
        <f t="shared" si="1"/>
        <v>18</v>
      </c>
      <c r="C24" s="7">
        <v>18</v>
      </c>
      <c r="D24" s="7" t="s">
        <v>351</v>
      </c>
      <c r="E24" s="7">
        <v>4</v>
      </c>
      <c r="F24" s="7" t="str">
        <f>VLOOKUP(E24,electricity!$B$4:$C$13,2,FALSE)</f>
        <v>北陸電力</v>
      </c>
      <c r="H24" s="7">
        <v>18</v>
      </c>
      <c r="I24" s="7" t="s">
        <v>152</v>
      </c>
      <c r="J24" s="17">
        <v>15</v>
      </c>
    </row>
    <row r="25" spans="2:10" x14ac:dyDescent="0.15">
      <c r="B25" s="7"/>
      <c r="C25" s="7">
        <v>18.5</v>
      </c>
      <c r="D25" s="7" t="s">
        <v>350</v>
      </c>
      <c r="E25" s="7">
        <v>5</v>
      </c>
      <c r="F25" s="7" t="str">
        <f>VLOOKUP(E25,electricity!$B$4:$C$13,2,FALSE)</f>
        <v>関西電力</v>
      </c>
      <c r="H25" s="7">
        <v>19</v>
      </c>
      <c r="I25" s="7" t="str">
        <f>VLOOKUP(H25,B$6:D$57,3,FALSE)</f>
        <v>山梨</v>
      </c>
      <c r="J25" s="17">
        <v>15.3</v>
      </c>
    </row>
    <row r="26" spans="2:10" x14ac:dyDescent="0.15">
      <c r="B26" s="7">
        <f>B24+1</f>
        <v>19</v>
      </c>
      <c r="C26" s="7">
        <v>19</v>
      </c>
      <c r="D26" s="7" t="s">
        <v>318</v>
      </c>
      <c r="E26" s="7">
        <v>2</v>
      </c>
      <c r="F26" s="7" t="str">
        <f>VLOOKUP(E26,electricity!$B$4:$C$13,2,FALSE)</f>
        <v>東京電力</v>
      </c>
      <c r="H26" s="7">
        <v>20</v>
      </c>
      <c r="I26" s="7" t="str">
        <f>VLOOKUP(H26,B$6:D$57,3,FALSE)</f>
        <v>長野</v>
      </c>
      <c r="J26" s="17">
        <v>12.5</v>
      </c>
    </row>
    <row r="27" spans="2:10" x14ac:dyDescent="0.15">
      <c r="B27" s="7">
        <f t="shared" si="1"/>
        <v>20</v>
      </c>
      <c r="C27" s="7">
        <v>20</v>
      </c>
      <c r="D27" s="7" t="s">
        <v>319</v>
      </c>
      <c r="E27" s="7">
        <v>3</v>
      </c>
      <c r="F27" s="7" t="str">
        <f>VLOOKUP(E27,electricity!$B$4:$C$13,2,FALSE)</f>
        <v>中部電力</v>
      </c>
      <c r="H27" s="7">
        <v>21</v>
      </c>
      <c r="I27" s="7" t="str">
        <f>VLOOKUP(H27,B$6:D$57,3,FALSE)</f>
        <v>岐阜</v>
      </c>
      <c r="J27" s="17">
        <v>16.399999999999999</v>
      </c>
    </row>
    <row r="28" spans="2:10" x14ac:dyDescent="0.15">
      <c r="B28" s="7">
        <f t="shared" si="1"/>
        <v>21</v>
      </c>
      <c r="C28" s="7">
        <v>21</v>
      </c>
      <c r="D28" s="7" t="s">
        <v>320</v>
      </c>
      <c r="E28" s="7">
        <v>3</v>
      </c>
      <c r="F28" s="7" t="str">
        <f>VLOOKUP(E28,electricity!$B$4:$C$13,2,FALSE)</f>
        <v>中部電力</v>
      </c>
      <c r="H28" s="7">
        <v>22</v>
      </c>
      <c r="I28" s="7" t="s">
        <v>153</v>
      </c>
      <c r="J28" s="17">
        <v>17.100000000000001</v>
      </c>
    </row>
    <row r="29" spans="2:10" x14ac:dyDescent="0.15">
      <c r="B29" s="7"/>
      <c r="C29" s="7">
        <v>21.4</v>
      </c>
      <c r="D29" s="7" t="s">
        <v>354</v>
      </c>
      <c r="E29" s="7">
        <v>4</v>
      </c>
      <c r="F29" s="7" t="str">
        <f>VLOOKUP(E29,electricity!$B$4:$C$13,2,FALSE)</f>
        <v>北陸電力</v>
      </c>
      <c r="H29" s="7">
        <v>23</v>
      </c>
      <c r="I29" s="7" t="str">
        <f t="shared" ref="I29:I53" si="2">VLOOKUP(H29,B$6:D$57,3,FALSE)</f>
        <v>愛知</v>
      </c>
      <c r="J29" s="17">
        <v>16.600000000000001</v>
      </c>
    </row>
    <row r="30" spans="2:10" x14ac:dyDescent="0.15">
      <c r="B30" s="7">
        <f>B28+1</f>
        <v>22</v>
      </c>
      <c r="C30" s="7">
        <v>22.2</v>
      </c>
      <c r="D30" s="7" t="s">
        <v>346</v>
      </c>
      <c r="E30" s="7">
        <v>2</v>
      </c>
      <c r="F30" s="7" t="str">
        <f>VLOOKUP(E30,electricity!$B$4:$C$13,2,FALSE)</f>
        <v>東京電力</v>
      </c>
      <c r="H30" s="7">
        <v>24</v>
      </c>
      <c r="I30" s="7" t="str">
        <f t="shared" si="2"/>
        <v>三重</v>
      </c>
      <c r="J30" s="17">
        <v>16.600000000000001</v>
      </c>
    </row>
    <row r="31" spans="2:10" x14ac:dyDescent="0.15">
      <c r="B31" s="7"/>
      <c r="C31" s="7">
        <v>22</v>
      </c>
      <c r="D31" s="7" t="s">
        <v>347</v>
      </c>
      <c r="E31" s="7">
        <v>3</v>
      </c>
      <c r="F31" s="7" t="str">
        <f>VLOOKUP(E31,electricity!$B$4:$C$13,2,FALSE)</f>
        <v>中部電力</v>
      </c>
      <c r="H31" s="7">
        <v>25</v>
      </c>
      <c r="I31" s="7" t="str">
        <f t="shared" si="2"/>
        <v>滋賀</v>
      </c>
      <c r="J31" s="17">
        <v>15.2</v>
      </c>
    </row>
    <row r="32" spans="2:10" x14ac:dyDescent="0.15">
      <c r="B32" s="7">
        <f>B30+1</f>
        <v>23</v>
      </c>
      <c r="C32" s="7">
        <v>23</v>
      </c>
      <c r="D32" s="7" t="s">
        <v>321</v>
      </c>
      <c r="E32" s="7">
        <v>3</v>
      </c>
      <c r="F32" s="7" t="str">
        <f>VLOOKUP(E32,electricity!$B$4:$C$13,2,FALSE)</f>
        <v>中部電力</v>
      </c>
      <c r="H32" s="7">
        <v>26</v>
      </c>
      <c r="I32" s="7" t="str">
        <f t="shared" si="2"/>
        <v>京都</v>
      </c>
      <c r="J32" s="17">
        <v>16.3</v>
      </c>
    </row>
    <row r="33" spans="2:10" x14ac:dyDescent="0.15">
      <c r="B33" s="7">
        <f t="shared" si="1"/>
        <v>24</v>
      </c>
      <c r="C33" s="7">
        <v>24</v>
      </c>
      <c r="D33" s="7" t="s">
        <v>322</v>
      </c>
      <c r="E33" s="7">
        <v>3</v>
      </c>
      <c r="F33" s="7" t="str">
        <f>VLOOKUP(E33,electricity!$B$4:$C$13,2,FALSE)</f>
        <v>中部電力</v>
      </c>
      <c r="H33" s="7">
        <v>27</v>
      </c>
      <c r="I33" s="7" t="str">
        <f t="shared" si="2"/>
        <v>大阪</v>
      </c>
      <c r="J33" s="17">
        <v>17.600000000000001</v>
      </c>
    </row>
    <row r="34" spans="2:10" x14ac:dyDescent="0.15">
      <c r="B34" s="7"/>
      <c r="C34" s="7">
        <v>24.5</v>
      </c>
      <c r="D34" s="7" t="s">
        <v>356</v>
      </c>
      <c r="E34" s="7">
        <v>5</v>
      </c>
      <c r="F34" s="7" t="str">
        <f>VLOOKUP(E34,electricity!$B$4:$C$13,2,FALSE)</f>
        <v>関西電力</v>
      </c>
      <c r="H34" s="7">
        <v>28</v>
      </c>
      <c r="I34" s="7" t="str">
        <f t="shared" si="2"/>
        <v>兵庫</v>
      </c>
      <c r="J34" s="17">
        <v>17.399999999999999</v>
      </c>
    </row>
    <row r="35" spans="2:10" x14ac:dyDescent="0.15">
      <c r="B35" s="7">
        <f>B33+1</f>
        <v>25</v>
      </c>
      <c r="C35" s="7">
        <v>25</v>
      </c>
      <c r="D35" s="7" t="s">
        <v>323</v>
      </c>
      <c r="E35" s="7">
        <v>5</v>
      </c>
      <c r="F35" s="7" t="str">
        <f>VLOOKUP(E35,electricity!$B$4:$C$13,2,FALSE)</f>
        <v>関西電力</v>
      </c>
      <c r="H35" s="7">
        <v>29</v>
      </c>
      <c r="I35" s="7" t="str">
        <f t="shared" si="2"/>
        <v>奈良</v>
      </c>
      <c r="J35" s="17">
        <v>15.3</v>
      </c>
    </row>
    <row r="36" spans="2:10" x14ac:dyDescent="0.15">
      <c r="B36" s="7">
        <f t="shared" si="1"/>
        <v>26</v>
      </c>
      <c r="C36" s="7">
        <v>26</v>
      </c>
      <c r="D36" s="7" t="s">
        <v>324</v>
      </c>
      <c r="E36" s="7">
        <v>5</v>
      </c>
      <c r="F36" s="7" t="str">
        <f>VLOOKUP(E36,electricity!$B$4:$C$13,2,FALSE)</f>
        <v>関西電力</v>
      </c>
      <c r="H36" s="7">
        <v>30</v>
      </c>
      <c r="I36" s="7" t="str">
        <f t="shared" si="2"/>
        <v>和歌山</v>
      </c>
      <c r="J36" s="17">
        <v>17.3</v>
      </c>
    </row>
    <row r="37" spans="2:10" x14ac:dyDescent="0.15">
      <c r="B37" s="7">
        <f t="shared" si="1"/>
        <v>27</v>
      </c>
      <c r="C37" s="7">
        <v>27</v>
      </c>
      <c r="D37" s="7" t="s">
        <v>325</v>
      </c>
      <c r="E37" s="7">
        <v>5</v>
      </c>
      <c r="F37" s="7" t="str">
        <f>VLOOKUP(E37,electricity!$B$4:$C$13,2,FALSE)</f>
        <v>関西電力</v>
      </c>
      <c r="H37" s="7">
        <v>31</v>
      </c>
      <c r="I37" s="7" t="str">
        <f t="shared" si="2"/>
        <v>鳥取</v>
      </c>
      <c r="J37" s="17">
        <v>15.5</v>
      </c>
    </row>
    <row r="38" spans="2:10" x14ac:dyDescent="0.15">
      <c r="B38" s="7">
        <f t="shared" si="1"/>
        <v>28</v>
      </c>
      <c r="C38" s="7">
        <v>28</v>
      </c>
      <c r="D38" s="7" t="s">
        <v>326</v>
      </c>
      <c r="E38" s="7">
        <v>5</v>
      </c>
      <c r="F38" s="7" t="str">
        <f>VLOOKUP(E38,electricity!$B$4:$C$13,2,FALSE)</f>
        <v>関西電力</v>
      </c>
      <c r="H38" s="7">
        <v>32</v>
      </c>
      <c r="I38" s="7" t="str">
        <f t="shared" si="2"/>
        <v>島根</v>
      </c>
      <c r="J38" s="17">
        <v>15.7</v>
      </c>
    </row>
    <row r="39" spans="2:10" x14ac:dyDescent="0.15">
      <c r="B39" s="7">
        <f t="shared" si="1"/>
        <v>29</v>
      </c>
      <c r="C39" s="7">
        <v>29</v>
      </c>
      <c r="D39" s="7" t="s">
        <v>327</v>
      </c>
      <c r="E39" s="7">
        <v>5</v>
      </c>
      <c r="F39" s="7" t="str">
        <f>VLOOKUP(E39,electricity!$B$4:$C$13,2,FALSE)</f>
        <v>関西電力</v>
      </c>
      <c r="H39" s="7">
        <v>33</v>
      </c>
      <c r="I39" s="7" t="str">
        <f t="shared" si="2"/>
        <v>岡山</v>
      </c>
      <c r="J39" s="17">
        <v>17</v>
      </c>
    </row>
    <row r="40" spans="2:10" x14ac:dyDescent="0.15">
      <c r="B40" s="7">
        <f t="shared" si="1"/>
        <v>30</v>
      </c>
      <c r="C40" s="7">
        <v>30</v>
      </c>
      <c r="D40" s="7" t="s">
        <v>328</v>
      </c>
      <c r="E40" s="7">
        <v>5</v>
      </c>
      <c r="F40" s="7" t="str">
        <f>VLOOKUP(E40,electricity!$B$4:$C$13,2,FALSE)</f>
        <v>関西電力</v>
      </c>
      <c r="H40" s="7">
        <v>34</v>
      </c>
      <c r="I40" s="7" t="str">
        <f t="shared" si="2"/>
        <v>広島</v>
      </c>
      <c r="J40" s="17">
        <v>17</v>
      </c>
    </row>
    <row r="41" spans="2:10" x14ac:dyDescent="0.15">
      <c r="B41" s="7">
        <f t="shared" si="1"/>
        <v>31</v>
      </c>
      <c r="C41" s="7">
        <v>31</v>
      </c>
      <c r="D41" s="7" t="s">
        <v>329</v>
      </c>
      <c r="E41" s="7">
        <v>6</v>
      </c>
      <c r="F41" s="7" t="str">
        <f>VLOOKUP(E41,electricity!$B$4:$C$13,2,FALSE)</f>
        <v>中国電力</v>
      </c>
      <c r="H41" s="7">
        <v>35</v>
      </c>
      <c r="I41" s="7" t="str">
        <f t="shared" si="2"/>
        <v>山口</v>
      </c>
      <c r="J41" s="17">
        <v>16.2</v>
      </c>
    </row>
    <row r="42" spans="2:10" x14ac:dyDescent="0.15">
      <c r="B42" s="7">
        <f t="shared" si="1"/>
        <v>32</v>
      </c>
      <c r="C42" s="7">
        <v>32</v>
      </c>
      <c r="D42" s="7" t="s">
        <v>330</v>
      </c>
      <c r="E42" s="7">
        <v>6</v>
      </c>
      <c r="F42" s="7" t="str">
        <f>VLOOKUP(E42,electricity!$B$4:$C$13,2,FALSE)</f>
        <v>中国電力</v>
      </c>
      <c r="H42" s="7">
        <v>36</v>
      </c>
      <c r="I42" s="7" t="str">
        <f t="shared" si="2"/>
        <v>徳島</v>
      </c>
      <c r="J42" s="17">
        <v>17.399999999999999</v>
      </c>
    </row>
    <row r="43" spans="2:10" x14ac:dyDescent="0.15">
      <c r="B43" s="7">
        <f t="shared" si="1"/>
        <v>33</v>
      </c>
      <c r="C43" s="7">
        <v>33</v>
      </c>
      <c r="D43" s="7" t="s">
        <v>331</v>
      </c>
      <c r="E43" s="7">
        <v>6</v>
      </c>
      <c r="F43" s="7" t="str">
        <f>VLOOKUP(E43,electricity!$B$4:$C$13,2,FALSE)</f>
        <v>中国電力</v>
      </c>
      <c r="H43" s="7">
        <v>37</v>
      </c>
      <c r="I43" s="7" t="str">
        <f t="shared" si="2"/>
        <v>香川</v>
      </c>
      <c r="J43" s="17">
        <v>17.3</v>
      </c>
    </row>
    <row r="44" spans="2:10" x14ac:dyDescent="0.15">
      <c r="B44" s="7">
        <f t="shared" si="1"/>
        <v>34</v>
      </c>
      <c r="C44" s="7">
        <v>34</v>
      </c>
      <c r="D44" s="7" t="s">
        <v>332</v>
      </c>
      <c r="E44" s="7">
        <v>6</v>
      </c>
      <c r="F44" s="7" t="str">
        <f>VLOOKUP(E44,electricity!$B$4:$C$13,2,FALSE)</f>
        <v>中国電力</v>
      </c>
      <c r="H44" s="7">
        <v>38</v>
      </c>
      <c r="I44" s="7" t="str">
        <f t="shared" si="2"/>
        <v>愛媛</v>
      </c>
      <c r="J44" s="17">
        <v>17.3</v>
      </c>
    </row>
    <row r="45" spans="2:10" x14ac:dyDescent="0.15">
      <c r="B45" s="7">
        <f t="shared" si="1"/>
        <v>35</v>
      </c>
      <c r="C45" s="7">
        <v>35</v>
      </c>
      <c r="D45" s="7" t="s">
        <v>333</v>
      </c>
      <c r="E45" s="7">
        <v>6</v>
      </c>
      <c r="F45" s="7" t="str">
        <f>VLOOKUP(E45,electricity!$B$4:$C$13,2,FALSE)</f>
        <v>中国電力</v>
      </c>
      <c r="H45" s="7">
        <v>39</v>
      </c>
      <c r="I45" s="7" t="str">
        <f t="shared" si="2"/>
        <v>高知</v>
      </c>
      <c r="J45" s="17">
        <v>17.899999999999999</v>
      </c>
    </row>
    <row r="46" spans="2:10" x14ac:dyDescent="0.15">
      <c r="B46" s="7">
        <f t="shared" si="1"/>
        <v>36</v>
      </c>
      <c r="C46" s="7">
        <v>36</v>
      </c>
      <c r="D46" s="7" t="s">
        <v>334</v>
      </c>
      <c r="E46" s="7">
        <v>7</v>
      </c>
      <c r="F46" s="7" t="str">
        <f>VLOOKUP(E46,electricity!$B$4:$C$13,2,FALSE)</f>
        <v>四国電力</v>
      </c>
      <c r="H46" s="7">
        <v>40</v>
      </c>
      <c r="I46" s="7" t="str">
        <f t="shared" si="2"/>
        <v>福岡</v>
      </c>
      <c r="J46" s="17">
        <v>18</v>
      </c>
    </row>
    <row r="47" spans="2:10" x14ac:dyDescent="0.15">
      <c r="B47" s="7">
        <f t="shared" si="1"/>
        <v>37</v>
      </c>
      <c r="C47" s="7">
        <v>37</v>
      </c>
      <c r="D47" s="7" t="s">
        <v>335</v>
      </c>
      <c r="E47" s="7">
        <v>7</v>
      </c>
      <c r="F47" s="7" t="str">
        <f>VLOOKUP(E47,electricity!$B$4:$C$13,2,FALSE)</f>
        <v>四国電力</v>
      </c>
      <c r="H47" s="7">
        <v>41</v>
      </c>
      <c r="I47" s="7" t="str">
        <f t="shared" si="2"/>
        <v>佐賀</v>
      </c>
      <c r="J47" s="17">
        <v>17.399999999999999</v>
      </c>
    </row>
    <row r="48" spans="2:10" x14ac:dyDescent="0.15">
      <c r="B48" s="7">
        <f t="shared" si="1"/>
        <v>38</v>
      </c>
      <c r="C48" s="7">
        <v>38</v>
      </c>
      <c r="D48" s="7" t="s">
        <v>336</v>
      </c>
      <c r="E48" s="7">
        <v>7</v>
      </c>
      <c r="F48" s="7" t="str">
        <f>VLOOKUP(E48,electricity!$B$4:$C$13,2,FALSE)</f>
        <v>四国電力</v>
      </c>
      <c r="H48" s="7">
        <v>42</v>
      </c>
      <c r="I48" s="7" t="str">
        <f t="shared" si="2"/>
        <v>長崎</v>
      </c>
      <c r="J48" s="17">
        <v>18</v>
      </c>
    </row>
    <row r="49" spans="2:10" x14ac:dyDescent="0.15">
      <c r="B49" s="7">
        <f t="shared" si="1"/>
        <v>39</v>
      </c>
      <c r="C49" s="7">
        <v>39</v>
      </c>
      <c r="D49" s="7" t="s">
        <v>337</v>
      </c>
      <c r="E49" s="7">
        <v>7</v>
      </c>
      <c r="F49" s="7" t="str">
        <f>VLOOKUP(E49,electricity!$B$4:$C$13,2,FALSE)</f>
        <v>四国電力</v>
      </c>
      <c r="H49" s="7">
        <v>43</v>
      </c>
      <c r="I49" s="7" t="str">
        <f t="shared" si="2"/>
        <v>熊本</v>
      </c>
      <c r="J49" s="17">
        <v>18</v>
      </c>
    </row>
    <row r="50" spans="2:10" x14ac:dyDescent="0.15">
      <c r="B50" s="7">
        <f t="shared" si="1"/>
        <v>40</v>
      </c>
      <c r="C50" s="7">
        <v>40</v>
      </c>
      <c r="D50" s="7" t="s">
        <v>338</v>
      </c>
      <c r="E50" s="7">
        <v>8</v>
      </c>
      <c r="F50" s="7" t="str">
        <f>VLOOKUP(E50,electricity!$B$4:$C$13,2,FALSE)</f>
        <v>九州電力</v>
      </c>
      <c r="H50" s="7">
        <v>44</v>
      </c>
      <c r="I50" s="7" t="str">
        <f t="shared" si="2"/>
        <v>大分</v>
      </c>
      <c r="J50" s="17">
        <v>17.399999999999999</v>
      </c>
    </row>
    <row r="51" spans="2:10" x14ac:dyDescent="0.15">
      <c r="B51" s="7">
        <f t="shared" si="1"/>
        <v>41</v>
      </c>
      <c r="C51" s="7">
        <v>41</v>
      </c>
      <c r="D51" s="7" t="s">
        <v>339</v>
      </c>
      <c r="E51" s="7">
        <v>8</v>
      </c>
      <c r="F51" s="7" t="str">
        <f>VLOOKUP(E51,electricity!$B$4:$C$13,2,FALSE)</f>
        <v>九州電力</v>
      </c>
      <c r="H51" s="7">
        <v>45</v>
      </c>
      <c r="I51" s="7" t="str">
        <f t="shared" si="2"/>
        <v>宮崎</v>
      </c>
      <c r="J51" s="17">
        <v>18.100000000000001</v>
      </c>
    </row>
    <row r="52" spans="2:10" x14ac:dyDescent="0.15">
      <c r="B52" s="7">
        <f t="shared" si="1"/>
        <v>42</v>
      </c>
      <c r="C52" s="7">
        <v>42</v>
      </c>
      <c r="D52" s="7" t="s">
        <v>340</v>
      </c>
      <c r="E52" s="7">
        <v>8</v>
      </c>
      <c r="F52" s="7" t="str">
        <f>VLOOKUP(E52,electricity!$B$4:$C$13,2,FALSE)</f>
        <v>九州電力</v>
      </c>
      <c r="H52" s="7">
        <v>46</v>
      </c>
      <c r="I52" s="7" t="str">
        <f t="shared" si="2"/>
        <v>鹿児島</v>
      </c>
      <c r="J52" s="17">
        <v>19.3</v>
      </c>
    </row>
    <row r="53" spans="2:10" x14ac:dyDescent="0.15">
      <c r="B53" s="7">
        <f t="shared" si="1"/>
        <v>43</v>
      </c>
      <c r="C53" s="7">
        <v>43</v>
      </c>
      <c r="D53" s="7" t="s">
        <v>341</v>
      </c>
      <c r="E53" s="7">
        <v>8</v>
      </c>
      <c r="F53" s="7" t="str">
        <f>VLOOKUP(E53,electricity!$B$4:$C$13,2,FALSE)</f>
        <v>九州電力</v>
      </c>
      <c r="H53" s="7">
        <v>47</v>
      </c>
      <c r="I53" s="7" t="str">
        <f t="shared" si="2"/>
        <v>沖縄</v>
      </c>
      <c r="J53" s="17">
        <v>23.5</v>
      </c>
    </row>
    <row r="54" spans="2:10" x14ac:dyDescent="0.15">
      <c r="B54" s="7">
        <f t="shared" si="1"/>
        <v>44</v>
      </c>
      <c r="C54" s="7">
        <v>44</v>
      </c>
      <c r="D54" s="7" t="s">
        <v>342</v>
      </c>
      <c r="E54" s="7">
        <v>8</v>
      </c>
      <c r="F54" s="7" t="str">
        <f>VLOOKUP(E54,electricity!$B$4:$C$13,2,FALSE)</f>
        <v>九州電力</v>
      </c>
    </row>
    <row r="55" spans="2:10" x14ac:dyDescent="0.15">
      <c r="B55" s="7">
        <f t="shared" si="1"/>
        <v>45</v>
      </c>
      <c r="C55" s="7">
        <v>45</v>
      </c>
      <c r="D55" s="7" t="s">
        <v>343</v>
      </c>
      <c r="E55" s="7">
        <v>8</v>
      </c>
      <c r="F55" s="7" t="str">
        <f>VLOOKUP(E55,electricity!$B$4:$C$13,2,FALSE)</f>
        <v>九州電力</v>
      </c>
    </row>
    <row r="56" spans="2:10" x14ac:dyDescent="0.15">
      <c r="B56" s="7">
        <f t="shared" si="1"/>
        <v>46</v>
      </c>
      <c r="C56" s="7">
        <v>46</v>
      </c>
      <c r="D56" s="7" t="s">
        <v>344</v>
      </c>
      <c r="E56" s="7">
        <v>8</v>
      </c>
      <c r="F56" s="7" t="str">
        <f>VLOOKUP(E56,electricity!$B$4:$C$13,2,FALSE)</f>
        <v>九州電力</v>
      </c>
    </row>
    <row r="57" spans="2:10" x14ac:dyDescent="0.15">
      <c r="B57" s="7">
        <f t="shared" si="1"/>
        <v>47</v>
      </c>
      <c r="C57" s="7">
        <v>47</v>
      </c>
      <c r="D57" s="7" t="s">
        <v>345</v>
      </c>
      <c r="E57" s="7">
        <v>9</v>
      </c>
      <c r="F57" s="7" t="str">
        <f>VLOOKUP(E57,electricity!$B$4:$C$13,2,FALSE)</f>
        <v>沖縄電力</v>
      </c>
    </row>
  </sheetData>
  <phoneticPr fontId="2"/>
  <pageMargins left="0.75" right="0.75" top="1" bottom="1" header="0.51200000000000001" footer="0.51200000000000001"/>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6"/>
  <dimension ref="A1:Z337"/>
  <sheetViews>
    <sheetView workbookViewId="0">
      <pane xSplit="3" ySplit="7" topLeftCell="D138" activePane="bottomRight" state="frozen"/>
      <selection pane="topRight" activeCell="D1" sqref="D1"/>
      <selection pane="bottomLeft" activeCell="A8" sqref="A8"/>
      <selection pane="bottomRight" activeCell="C2" sqref="C2"/>
    </sheetView>
  </sheetViews>
  <sheetFormatPr defaultRowHeight="13.5" x14ac:dyDescent="0.15"/>
  <cols>
    <col min="1" max="1" width="7" customWidth="1"/>
    <col min="2" max="2" width="9.75" customWidth="1"/>
    <col min="3" max="3" width="29.375" customWidth="1"/>
    <col min="4" max="4" width="5.25" customWidth="1"/>
    <col min="5" max="5" width="41.125" customWidth="1"/>
    <col min="6" max="6" width="6.375" customWidth="1"/>
    <col min="7" max="8" width="6.375" hidden="1" customWidth="1"/>
    <col min="9" max="9" width="13.5" customWidth="1"/>
    <col min="10" max="11" width="12.125" customWidth="1"/>
    <col min="12" max="12" width="10.25" customWidth="1"/>
    <col min="13" max="13" width="7.125" customWidth="1"/>
    <col min="14" max="15" width="8.5" customWidth="1"/>
  </cols>
  <sheetData>
    <row r="1" spans="1:26" x14ac:dyDescent="0.15">
      <c r="A1" t="s">
        <v>1440</v>
      </c>
      <c r="C1" t="s">
        <v>892</v>
      </c>
    </row>
    <row r="2" spans="1:26" x14ac:dyDescent="0.15">
      <c r="B2" t="s">
        <v>1441</v>
      </c>
    </row>
    <row r="3" spans="1:26" x14ac:dyDescent="0.15">
      <c r="B3" t="s">
        <v>800</v>
      </c>
    </row>
    <row r="4" spans="1:26" x14ac:dyDescent="0.15">
      <c r="B4" t="s">
        <v>1442</v>
      </c>
    </row>
    <row r="5" spans="1:26" x14ac:dyDescent="0.15">
      <c r="B5" t="s">
        <v>3</v>
      </c>
    </row>
    <row r="6" spans="1:26" x14ac:dyDescent="0.15">
      <c r="A6" s="7"/>
      <c r="B6" s="7"/>
      <c r="C6" s="7"/>
      <c r="D6" s="7"/>
      <c r="E6" s="7"/>
      <c r="F6" s="7"/>
      <c r="G6" s="7" t="s">
        <v>892</v>
      </c>
      <c r="H6" s="7" t="s">
        <v>890</v>
      </c>
      <c r="I6" s="7" t="s">
        <v>168</v>
      </c>
      <c r="J6" s="7"/>
      <c r="K6" s="7" t="s">
        <v>182</v>
      </c>
      <c r="L6" s="8"/>
      <c r="M6" s="8"/>
      <c r="N6" s="8" t="s">
        <v>170</v>
      </c>
      <c r="O6" s="8"/>
      <c r="Q6" s="9"/>
      <c r="R6" s="9"/>
      <c r="S6" s="9"/>
      <c r="T6" s="9"/>
      <c r="U6" s="9"/>
      <c r="V6" s="9"/>
      <c r="W6" s="9"/>
      <c r="X6" s="9"/>
      <c r="Y6" s="10"/>
    </row>
    <row r="7" spans="1:26" x14ac:dyDescent="0.15">
      <c r="A7" s="7" t="s">
        <v>165</v>
      </c>
      <c r="B7" s="7" t="s">
        <v>546</v>
      </c>
      <c r="C7" s="7" t="s">
        <v>834</v>
      </c>
      <c r="D7" s="7" t="s">
        <v>172</v>
      </c>
      <c r="E7" s="7" t="s">
        <v>173</v>
      </c>
      <c r="F7" s="7" t="s">
        <v>229</v>
      </c>
      <c r="G7" s="7"/>
      <c r="H7" s="7"/>
      <c r="I7" s="7" t="s">
        <v>169</v>
      </c>
      <c r="J7" s="7" t="s">
        <v>212</v>
      </c>
      <c r="K7" s="7" t="s">
        <v>183</v>
      </c>
      <c r="L7" s="11" t="s">
        <v>167</v>
      </c>
      <c r="M7" s="11" t="s">
        <v>166</v>
      </c>
      <c r="N7" s="11">
        <v>-1</v>
      </c>
      <c r="O7" s="11">
        <v>0</v>
      </c>
      <c r="P7" s="11">
        <v>1</v>
      </c>
      <c r="Q7" s="11">
        <v>2</v>
      </c>
      <c r="R7" s="11">
        <v>3</v>
      </c>
      <c r="S7" s="11">
        <v>4</v>
      </c>
      <c r="T7" s="11">
        <v>5</v>
      </c>
      <c r="U7" s="11">
        <v>6</v>
      </c>
      <c r="V7" s="11">
        <v>7</v>
      </c>
      <c r="W7" s="11">
        <v>8</v>
      </c>
      <c r="X7" s="11">
        <v>9</v>
      </c>
      <c r="Y7" s="11">
        <v>10</v>
      </c>
    </row>
    <row r="8" spans="1:26" s="30" customFormat="1" ht="27.75" thickBot="1" x14ac:dyDescent="0.2">
      <c r="A8" s="30" t="s">
        <v>213</v>
      </c>
      <c r="B8" s="30" t="s">
        <v>214</v>
      </c>
      <c r="C8" s="30" t="s">
        <v>216</v>
      </c>
      <c r="E8" s="30" t="s">
        <v>215</v>
      </c>
      <c r="I8" s="30" t="s">
        <v>216</v>
      </c>
      <c r="K8" s="30" t="s">
        <v>184</v>
      </c>
      <c r="M8" s="30">
        <v>2084</v>
      </c>
    </row>
    <row r="9" spans="1:26" s="1" customFormat="1" ht="54.75" thickTop="1" x14ac:dyDescent="0.15">
      <c r="A9" s="1" t="s">
        <v>203</v>
      </c>
      <c r="B9" s="1" t="s">
        <v>1135</v>
      </c>
      <c r="C9" s="1" t="s">
        <v>801</v>
      </c>
      <c r="D9" s="1">
        <v>1</v>
      </c>
      <c r="F9" s="1" t="s">
        <v>1301</v>
      </c>
      <c r="H9" s="1" t="s">
        <v>891</v>
      </c>
      <c r="I9" s="1" t="s">
        <v>1225</v>
      </c>
      <c r="J9" s="1" t="s">
        <v>174</v>
      </c>
      <c r="K9" s="1" t="s">
        <v>184</v>
      </c>
      <c r="M9" s="1">
        <v>0</v>
      </c>
    </row>
    <row r="10" spans="1:26" s="1" customFormat="1" x14ac:dyDescent="0.15">
      <c r="B10" s="1" t="s">
        <v>1136</v>
      </c>
      <c r="C10" s="1" t="s">
        <v>802</v>
      </c>
      <c r="I10" s="1" t="s">
        <v>1226</v>
      </c>
      <c r="K10" s="1" t="s">
        <v>185</v>
      </c>
    </row>
    <row r="11" spans="1:26" s="1" customFormat="1" x14ac:dyDescent="0.15">
      <c r="B11" s="1" t="s">
        <v>1093</v>
      </c>
      <c r="C11" s="1" t="s">
        <v>803</v>
      </c>
      <c r="I11" s="1" t="s">
        <v>1226</v>
      </c>
      <c r="K11" s="1" t="s">
        <v>185</v>
      </c>
    </row>
    <row r="12" spans="1:26" s="1" customFormat="1" ht="27" x14ac:dyDescent="0.15">
      <c r="B12" s="1" t="s">
        <v>868</v>
      </c>
      <c r="C12" s="1" t="s">
        <v>804</v>
      </c>
      <c r="I12" s="1" t="s">
        <v>1226</v>
      </c>
      <c r="K12" s="1" t="s">
        <v>185</v>
      </c>
    </row>
    <row r="13" spans="1:26" s="1" customFormat="1" ht="27" x14ac:dyDescent="0.15">
      <c r="B13" s="1" t="s">
        <v>1520</v>
      </c>
      <c r="C13" s="1" t="s">
        <v>1521</v>
      </c>
      <c r="D13" s="1">
        <v>1</v>
      </c>
      <c r="E13" s="1" t="s">
        <v>1569</v>
      </c>
      <c r="I13" s="1" t="s">
        <v>808</v>
      </c>
      <c r="K13" s="1" t="s">
        <v>187</v>
      </c>
      <c r="L13" s="1" t="s">
        <v>186</v>
      </c>
      <c r="M13" s="1">
        <v>0</v>
      </c>
      <c r="O13" s="1" t="s">
        <v>180</v>
      </c>
      <c r="P13" s="1" t="s">
        <v>1522</v>
      </c>
      <c r="Q13" s="1" t="s">
        <v>1523</v>
      </c>
      <c r="R13" s="1" t="s">
        <v>1524</v>
      </c>
      <c r="S13" s="1" t="s">
        <v>1524</v>
      </c>
      <c r="T13" s="1" t="s">
        <v>1524</v>
      </c>
      <c r="U13" s="1" t="s">
        <v>1524</v>
      </c>
      <c r="V13" s="1" t="s">
        <v>1524</v>
      </c>
      <c r="Z13" s="1" t="s">
        <v>181</v>
      </c>
    </row>
    <row r="14" spans="1:26" s="1" customFormat="1" x14ac:dyDescent="0.15">
      <c r="B14" s="1" t="s">
        <v>217</v>
      </c>
      <c r="C14" t="s">
        <v>216</v>
      </c>
      <c r="E14" s="1" t="s">
        <v>218</v>
      </c>
      <c r="I14" t="s">
        <v>216</v>
      </c>
    </row>
    <row r="15" spans="1:26" s="1" customFormat="1" ht="27" x14ac:dyDescent="0.15">
      <c r="B15" s="1" t="s">
        <v>752</v>
      </c>
      <c r="C15" s="1" t="s">
        <v>753</v>
      </c>
      <c r="E15" s="1" t="s">
        <v>754</v>
      </c>
      <c r="I15" s="1" t="s">
        <v>808</v>
      </c>
      <c r="K15" s="1" t="s">
        <v>187</v>
      </c>
      <c r="L15" s="1" t="s">
        <v>188</v>
      </c>
      <c r="M15" s="1">
        <v>0</v>
      </c>
      <c r="O15" s="1" t="s">
        <v>190</v>
      </c>
      <c r="P15" s="1" t="s">
        <v>755</v>
      </c>
      <c r="Q15" s="1" t="s">
        <v>756</v>
      </c>
    </row>
    <row r="16" spans="1:26" s="1" customFormat="1" ht="27" x14ac:dyDescent="0.15">
      <c r="B16" s="1" t="s">
        <v>1072</v>
      </c>
      <c r="C16" s="1" t="s">
        <v>1073</v>
      </c>
      <c r="E16" s="1" t="s">
        <v>437</v>
      </c>
      <c r="I16" s="1" t="s">
        <v>701</v>
      </c>
      <c r="K16" s="1" t="s">
        <v>193</v>
      </c>
      <c r="L16" s="1" t="s">
        <v>1444</v>
      </c>
      <c r="M16" s="1" t="b">
        <v>0</v>
      </c>
      <c r="P16" s="1" t="s">
        <v>1462</v>
      </c>
      <c r="Q16" s="1" t="s">
        <v>1463</v>
      </c>
    </row>
    <row r="17" spans="2:23" s="1" customFormat="1" x14ac:dyDescent="0.15">
      <c r="B17" s="1" t="s">
        <v>1443</v>
      </c>
      <c r="C17" s="1" t="s">
        <v>1445</v>
      </c>
      <c r="I17" s="1" t="s">
        <v>702</v>
      </c>
      <c r="K17" s="1" t="s">
        <v>193</v>
      </c>
      <c r="L17" s="1" t="s">
        <v>1444</v>
      </c>
      <c r="M17" s="1" t="b">
        <v>0</v>
      </c>
    </row>
    <row r="18" spans="2:23" s="1" customFormat="1" x14ac:dyDescent="0.15">
      <c r="B18" s="1" t="s">
        <v>1452</v>
      </c>
      <c r="C18" s="1" t="s">
        <v>1446</v>
      </c>
      <c r="I18" s="1" t="s">
        <v>702</v>
      </c>
      <c r="K18" s="1" t="s">
        <v>193</v>
      </c>
      <c r="L18" s="1" t="s">
        <v>1444</v>
      </c>
      <c r="M18" s="1" t="b">
        <v>0</v>
      </c>
    </row>
    <row r="19" spans="2:23" s="1" customFormat="1" x14ac:dyDescent="0.15">
      <c r="B19" s="1" t="s">
        <v>1453</v>
      </c>
      <c r="C19" s="1" t="s">
        <v>1447</v>
      </c>
      <c r="I19" s="1" t="s">
        <v>702</v>
      </c>
      <c r="K19" s="1" t="s">
        <v>193</v>
      </c>
      <c r="L19" s="1" t="s">
        <v>1444</v>
      </c>
      <c r="M19" s="1" t="b">
        <v>0</v>
      </c>
    </row>
    <row r="20" spans="2:23" s="1" customFormat="1" x14ac:dyDescent="0.15">
      <c r="B20" s="1" t="s">
        <v>1454</v>
      </c>
      <c r="C20" s="1" t="s">
        <v>1448</v>
      </c>
      <c r="I20" s="1" t="s">
        <v>702</v>
      </c>
      <c r="K20" s="1" t="s">
        <v>193</v>
      </c>
      <c r="L20" s="1" t="s">
        <v>1444</v>
      </c>
      <c r="M20" s="1" t="b">
        <v>0</v>
      </c>
    </row>
    <row r="21" spans="2:23" s="1" customFormat="1" x14ac:dyDescent="0.15">
      <c r="B21" s="1" t="s">
        <v>1455</v>
      </c>
      <c r="C21" s="1" t="s">
        <v>1451</v>
      </c>
      <c r="I21" s="1" t="s">
        <v>702</v>
      </c>
      <c r="K21" s="1" t="s">
        <v>193</v>
      </c>
      <c r="L21" s="1" t="s">
        <v>1444</v>
      </c>
      <c r="M21" s="1" t="b">
        <v>0</v>
      </c>
    </row>
    <row r="22" spans="2:23" s="1" customFormat="1" x14ac:dyDescent="0.15">
      <c r="B22" s="1" t="s">
        <v>1456</v>
      </c>
      <c r="C22" s="1" t="s">
        <v>1449</v>
      </c>
      <c r="I22" s="1" t="s">
        <v>702</v>
      </c>
      <c r="K22" s="1" t="s">
        <v>193</v>
      </c>
      <c r="L22" s="1" t="s">
        <v>1444</v>
      </c>
      <c r="M22" s="1" t="b">
        <v>0</v>
      </c>
    </row>
    <row r="23" spans="2:23" s="1" customFormat="1" x14ac:dyDescent="0.15">
      <c r="B23" s="1" t="s">
        <v>1457</v>
      </c>
      <c r="C23" s="1" t="s">
        <v>1450</v>
      </c>
      <c r="I23" s="1" t="s">
        <v>702</v>
      </c>
      <c r="K23" s="1" t="s">
        <v>193</v>
      </c>
      <c r="L23" s="1" t="s">
        <v>1444</v>
      </c>
      <c r="M23" s="1" t="b">
        <v>0</v>
      </c>
    </row>
    <row r="24" spans="2:23" s="1" customFormat="1" x14ac:dyDescent="0.15">
      <c r="B24" s="1" t="s">
        <v>1458</v>
      </c>
      <c r="C24" s="1" t="s">
        <v>1459</v>
      </c>
      <c r="I24" s="1" t="s">
        <v>400</v>
      </c>
      <c r="K24" s="1" t="s">
        <v>185</v>
      </c>
    </row>
    <row r="25" spans="2:23" s="1" customFormat="1" x14ac:dyDescent="0.15">
      <c r="B25" s="1" t="s">
        <v>1460</v>
      </c>
      <c r="C25" s="1" t="s">
        <v>1461</v>
      </c>
      <c r="I25" s="1" t="s">
        <v>400</v>
      </c>
      <c r="K25" s="1" t="s">
        <v>185</v>
      </c>
    </row>
    <row r="26" spans="2:23" s="1" customFormat="1" x14ac:dyDescent="0.15">
      <c r="B26" s="1" t="s">
        <v>1064</v>
      </c>
      <c r="C26" s="1" t="s">
        <v>1224</v>
      </c>
      <c r="E26" s="1" t="s">
        <v>177</v>
      </c>
      <c r="I26" s="1" t="s">
        <v>809</v>
      </c>
      <c r="K26" s="1" t="s">
        <v>187</v>
      </c>
      <c r="L26" s="1" t="s">
        <v>191</v>
      </c>
      <c r="M26" s="1">
        <v>1</v>
      </c>
      <c r="P26" s="1" t="s">
        <v>1556</v>
      </c>
      <c r="Q26" s="1" t="s">
        <v>1557</v>
      </c>
      <c r="S26" s="1" t="s">
        <v>559</v>
      </c>
    </row>
    <row r="27" spans="2:23" s="1" customFormat="1" ht="27" x14ac:dyDescent="0.15">
      <c r="B27" s="1" t="s">
        <v>1231</v>
      </c>
      <c r="C27" s="1" t="s">
        <v>1227</v>
      </c>
      <c r="E27" s="1" t="str">
        <f>P27&amp;","&amp;Q27</f>
        <v>持ち家,持ち家でない</v>
      </c>
      <c r="I27" s="1" t="s">
        <v>809</v>
      </c>
      <c r="K27" s="1" t="s">
        <v>187</v>
      </c>
      <c r="L27" s="1" t="s">
        <v>179</v>
      </c>
      <c r="M27" s="1">
        <v>1</v>
      </c>
      <c r="P27" s="1" t="s">
        <v>1100</v>
      </c>
      <c r="Q27" s="1" t="s">
        <v>75</v>
      </c>
    </row>
    <row r="28" spans="2:23" s="1" customFormat="1" x14ac:dyDescent="0.15">
      <c r="B28" s="1" t="s">
        <v>1230</v>
      </c>
      <c r="C28" s="1" t="s">
        <v>1232</v>
      </c>
      <c r="E28" s="1" t="str">
        <f>P28&amp;","&amp;Q28&amp;","&amp;R28</f>
        <v>よい,少し陰る,悪い</v>
      </c>
      <c r="I28" s="1" t="s">
        <v>809</v>
      </c>
      <c r="K28" s="1" t="s">
        <v>187</v>
      </c>
      <c r="L28" s="29" t="s">
        <v>192</v>
      </c>
      <c r="M28" s="1">
        <v>1</v>
      </c>
      <c r="P28" s="1" t="s">
        <v>1228</v>
      </c>
      <c r="Q28" s="1" t="s">
        <v>1139</v>
      </c>
      <c r="R28" s="1" t="s">
        <v>1229</v>
      </c>
    </row>
    <row r="29" spans="2:23" s="1" customFormat="1" ht="27" x14ac:dyDescent="0.15">
      <c r="B29" s="1" t="s">
        <v>848</v>
      </c>
      <c r="C29" s="1" t="s">
        <v>5</v>
      </c>
      <c r="E29" s="1" t="s">
        <v>952</v>
      </c>
      <c r="I29" s="1" t="s">
        <v>809</v>
      </c>
      <c r="K29" s="1" t="s">
        <v>193</v>
      </c>
      <c r="L29" s="1" t="s">
        <v>178</v>
      </c>
      <c r="M29" s="1" t="b">
        <v>0</v>
      </c>
      <c r="P29" s="1" t="s">
        <v>194</v>
      </c>
      <c r="Q29" s="1" t="s">
        <v>195</v>
      </c>
    </row>
    <row r="30" spans="2:23" s="1" customFormat="1" x14ac:dyDescent="0.15">
      <c r="B30" s="1" t="s">
        <v>655</v>
      </c>
      <c r="C30" s="1" t="s">
        <v>657</v>
      </c>
      <c r="F30" s="1" t="s">
        <v>658</v>
      </c>
      <c r="I30" s="1" t="s">
        <v>1225</v>
      </c>
      <c r="J30" s="1" t="s">
        <v>174</v>
      </c>
      <c r="K30" s="1" t="s">
        <v>187</v>
      </c>
      <c r="M30" s="1">
        <v>0</v>
      </c>
    </row>
    <row r="31" spans="2:23" s="1" customFormat="1" ht="40.5" x14ac:dyDescent="0.15">
      <c r="B31" s="1" t="s">
        <v>1179</v>
      </c>
      <c r="C31" s="1" t="s">
        <v>77</v>
      </c>
      <c r="D31" s="1">
        <v>1</v>
      </c>
      <c r="E31" s="1" t="s">
        <v>201</v>
      </c>
      <c r="F31" s="1" t="s">
        <v>78</v>
      </c>
      <c r="H31" s="1" t="s">
        <v>893</v>
      </c>
      <c r="I31" s="1" t="s">
        <v>808</v>
      </c>
      <c r="K31" s="1" t="s">
        <v>187</v>
      </c>
      <c r="L31" s="28" t="s">
        <v>1181</v>
      </c>
      <c r="M31" s="1">
        <v>0</v>
      </c>
      <c r="O31" s="1" t="s">
        <v>190</v>
      </c>
      <c r="P31" s="1" t="s">
        <v>1233</v>
      </c>
      <c r="Q31" s="1" t="s">
        <v>1234</v>
      </c>
      <c r="R31" s="1" t="s">
        <v>196</v>
      </c>
      <c r="S31" s="1" t="s">
        <v>197</v>
      </c>
      <c r="T31" s="1" t="s">
        <v>198</v>
      </c>
      <c r="U31" s="1" t="s">
        <v>199</v>
      </c>
      <c r="V31" s="1" t="s">
        <v>200</v>
      </c>
      <c r="W31" s="28" t="s">
        <v>1180</v>
      </c>
    </row>
    <row r="32" spans="2:23" s="1" customFormat="1" ht="67.5" x14ac:dyDescent="0.15">
      <c r="B32" s="1" t="s">
        <v>656</v>
      </c>
      <c r="C32" s="1" t="s">
        <v>545</v>
      </c>
      <c r="E32" s="1" t="str">
        <f>P32&amp;","&amp;Q32&amp;","&amp;R32&amp;","&amp;S32&amp;","&amp;R32</f>
        <v>昭和52（1977）年以前,昭和53（1978）年～平成3（1991）年,平成4（1992）年～平成12(2000)年,平成13（2001）年以降,平成4（1992）年～平成12(2000)年</v>
      </c>
      <c r="I32" s="1" t="s">
        <v>808</v>
      </c>
      <c r="K32" s="1" t="s">
        <v>187</v>
      </c>
      <c r="L32" s="1" t="s">
        <v>202</v>
      </c>
      <c r="M32" s="1">
        <v>0</v>
      </c>
      <c r="O32" s="1" t="s">
        <v>190</v>
      </c>
      <c r="P32" s="1" t="s">
        <v>1235</v>
      </c>
      <c r="Q32" s="1" t="s">
        <v>951</v>
      </c>
      <c r="R32" s="1" t="s">
        <v>299</v>
      </c>
      <c r="S32" s="1" t="s">
        <v>300</v>
      </c>
      <c r="T32" s="1" t="s">
        <v>1007</v>
      </c>
    </row>
    <row r="33" spans="1:25" s="18" customFormat="1" ht="54" x14ac:dyDescent="0.15">
      <c r="A33" s="1"/>
      <c r="B33" s="18" t="s">
        <v>175</v>
      </c>
      <c r="C33" s="18" t="s">
        <v>1236</v>
      </c>
      <c r="E33" s="18" t="s">
        <v>176</v>
      </c>
      <c r="I33" s="18" t="s">
        <v>808</v>
      </c>
      <c r="K33" s="18" t="s">
        <v>187</v>
      </c>
      <c r="L33" s="18" t="s">
        <v>189</v>
      </c>
      <c r="M33" s="18">
        <v>0</v>
      </c>
      <c r="O33" s="18" t="s">
        <v>205</v>
      </c>
      <c r="P33" s="18" t="s">
        <v>794</v>
      </c>
      <c r="Q33" s="18" t="s">
        <v>1088</v>
      </c>
      <c r="R33" s="18" t="s">
        <v>1089</v>
      </c>
      <c r="S33" s="18" t="s">
        <v>1007</v>
      </c>
    </row>
    <row r="34" spans="1:25" s="30" customFormat="1" ht="27.75" thickBot="1" x14ac:dyDescent="0.2">
      <c r="B34" s="30" t="s">
        <v>287</v>
      </c>
      <c r="C34" s="30" t="s">
        <v>288</v>
      </c>
      <c r="E34" s="30" t="str">
        <f>P34&amp;","&amp;Q34&amp;","&amp;R34&amp;","&amp;S34&amp;","&amp;R34</f>
        <v>とても配慮した,一定配慮した,少し配慮した,考えなかった,少し配慮した</v>
      </c>
      <c r="I34" s="30" t="s">
        <v>808</v>
      </c>
      <c r="K34" s="30" t="s">
        <v>187</v>
      </c>
      <c r="L34" s="30" t="s">
        <v>202</v>
      </c>
      <c r="M34" s="30">
        <v>0</v>
      </c>
      <c r="O34" s="30" t="s">
        <v>190</v>
      </c>
      <c r="P34" s="30" t="s">
        <v>289</v>
      </c>
      <c r="Q34" s="30" t="s">
        <v>290</v>
      </c>
      <c r="R34" s="30" t="s">
        <v>291</v>
      </c>
      <c r="S34" s="30" t="s">
        <v>292</v>
      </c>
      <c r="T34" s="30" t="s">
        <v>293</v>
      </c>
    </row>
    <row r="35" spans="1:25" s="1" customFormat="1" ht="54.75" thickTop="1" x14ac:dyDescent="0.15">
      <c r="A35" s="1" t="s">
        <v>204</v>
      </c>
      <c r="B35" s="1" t="s">
        <v>813</v>
      </c>
      <c r="C35" s="1" t="s">
        <v>817</v>
      </c>
      <c r="E35" s="1" t="str">
        <f>P35&amp;","&amp;Q35&amp;","&amp;R35</f>
        <v>都市ガス,LPガス,使っていない</v>
      </c>
      <c r="H35" s="1" t="s">
        <v>891</v>
      </c>
      <c r="I35" s="1" t="s">
        <v>808</v>
      </c>
      <c r="K35" s="1" t="s">
        <v>187</v>
      </c>
      <c r="L35" s="1" t="s">
        <v>207</v>
      </c>
      <c r="M35" s="1">
        <v>0</v>
      </c>
      <c r="O35" s="1" t="s">
        <v>190</v>
      </c>
      <c r="P35" s="1" t="s">
        <v>1617</v>
      </c>
      <c r="Q35" s="1" t="s">
        <v>1618</v>
      </c>
      <c r="R35" s="1" t="s">
        <v>1302</v>
      </c>
    </row>
    <row r="36" spans="1:25" s="1" customFormat="1" ht="27" x14ac:dyDescent="0.15">
      <c r="B36" s="1" t="s">
        <v>226</v>
      </c>
      <c r="C36" s="1" t="s">
        <v>227</v>
      </c>
      <c r="E36" s="1" t="str">
        <f>P36&amp;","&amp;Q36</f>
        <v>ガス,電気</v>
      </c>
      <c r="I36" s="1" t="s">
        <v>808</v>
      </c>
      <c r="K36" s="1" t="s">
        <v>187</v>
      </c>
      <c r="L36" s="1" t="s">
        <v>188</v>
      </c>
      <c r="M36" s="1">
        <v>0</v>
      </c>
      <c r="O36" s="1" t="s">
        <v>190</v>
      </c>
      <c r="P36" s="1" t="s">
        <v>1619</v>
      </c>
      <c r="Q36" s="1" t="s">
        <v>1620</v>
      </c>
    </row>
    <row r="37" spans="1:25" s="1" customFormat="1" ht="27" x14ac:dyDescent="0.15">
      <c r="B37" s="1" t="s">
        <v>846</v>
      </c>
      <c r="C37" s="1" t="s">
        <v>816</v>
      </c>
      <c r="D37" s="1">
        <v>1</v>
      </c>
      <c r="E37" s="1" t="str">
        <f>P37&amp;","&amp;Q37&amp;","&amp;R37&amp;","&amp;S37&amp;","&amp;T37&amp;","&amp;U37&amp;"　★5-6は未実装"</f>
        <v>ガス,電気,灯油,薪,地域熱,ない　★5-6は未実装</v>
      </c>
      <c r="H37" s="1" t="s">
        <v>891</v>
      </c>
      <c r="I37" s="1" t="s">
        <v>808</v>
      </c>
      <c r="K37" s="1" t="s">
        <v>187</v>
      </c>
      <c r="L37" s="1" t="s">
        <v>189</v>
      </c>
      <c r="M37" s="1">
        <v>0</v>
      </c>
      <c r="O37" s="1" t="s">
        <v>190</v>
      </c>
      <c r="P37" s="1" t="s">
        <v>1619</v>
      </c>
      <c r="Q37" s="1" t="s">
        <v>1620</v>
      </c>
      <c r="R37" s="1" t="s">
        <v>1621</v>
      </c>
      <c r="S37" s="1" t="s">
        <v>1622</v>
      </c>
      <c r="T37" s="19" t="s">
        <v>1623</v>
      </c>
      <c r="U37" s="19" t="s">
        <v>1624</v>
      </c>
    </row>
    <row r="38" spans="1:25" s="1" customFormat="1" ht="27" x14ac:dyDescent="0.15">
      <c r="B38" s="1" t="s">
        <v>847</v>
      </c>
      <c r="C38" s="1" t="s">
        <v>1565</v>
      </c>
      <c r="D38" s="1">
        <v>1</v>
      </c>
      <c r="E38" s="1" t="str">
        <f>P38&amp;","&amp;Q38&amp;""</f>
        <v>True:している,False:していない</v>
      </c>
      <c r="H38" s="1" t="s">
        <v>891</v>
      </c>
      <c r="I38" s="1" t="s">
        <v>809</v>
      </c>
      <c r="K38" s="1" t="s">
        <v>193</v>
      </c>
      <c r="L38" s="1" t="s">
        <v>178</v>
      </c>
      <c r="M38" s="1" t="b">
        <v>0</v>
      </c>
      <c r="P38" s="1" t="s">
        <v>210</v>
      </c>
      <c r="Q38" s="1" t="s">
        <v>211</v>
      </c>
    </row>
    <row r="39" spans="1:25" s="1" customFormat="1" x14ac:dyDescent="0.15">
      <c r="B39" s="18" t="s">
        <v>842</v>
      </c>
      <c r="C39" s="18" t="s">
        <v>219</v>
      </c>
      <c r="D39" s="18"/>
      <c r="E39" s="18" t="s">
        <v>206</v>
      </c>
      <c r="F39" s="18" t="s">
        <v>228</v>
      </c>
      <c r="G39" s="18"/>
      <c r="H39" s="18"/>
      <c r="I39" s="18"/>
      <c r="J39" s="18"/>
      <c r="K39" s="18" t="s">
        <v>1724</v>
      </c>
      <c r="L39" s="18"/>
      <c r="M39" s="18"/>
      <c r="N39" s="18"/>
      <c r="O39" s="18"/>
      <c r="P39" s="18"/>
      <c r="Q39" s="18"/>
      <c r="R39" s="18"/>
      <c r="S39" s="18"/>
      <c r="T39" s="18"/>
      <c r="U39" s="18"/>
      <c r="V39" s="18"/>
      <c r="W39" s="18"/>
      <c r="X39" s="18"/>
      <c r="Y39" s="18"/>
    </row>
    <row r="40" spans="1:25" s="1" customFormat="1" x14ac:dyDescent="0.15">
      <c r="B40" s="18" t="s">
        <v>1378</v>
      </c>
      <c r="C40" s="18" t="s">
        <v>1379</v>
      </c>
      <c r="D40" s="18"/>
      <c r="E40" s="18" t="s">
        <v>206</v>
      </c>
      <c r="F40" s="18" t="s">
        <v>228</v>
      </c>
      <c r="G40" s="18"/>
      <c r="H40" s="18"/>
      <c r="I40" s="18"/>
      <c r="J40" s="18"/>
      <c r="K40" s="18" t="s">
        <v>1724</v>
      </c>
      <c r="L40" s="18"/>
      <c r="M40" s="18"/>
      <c r="N40" s="18"/>
      <c r="O40" s="18"/>
      <c r="P40" s="18"/>
      <c r="Q40" s="18"/>
      <c r="R40" s="18"/>
      <c r="S40" s="18"/>
      <c r="T40" s="18"/>
      <c r="U40" s="18"/>
      <c r="V40" s="18"/>
      <c r="W40" s="18"/>
      <c r="X40" s="18"/>
      <c r="Y40" s="18"/>
    </row>
    <row r="41" spans="1:25" s="1" customFormat="1" x14ac:dyDescent="0.15">
      <c r="B41" s="18" t="s">
        <v>1107</v>
      </c>
      <c r="C41" s="18" t="s">
        <v>1111</v>
      </c>
      <c r="D41" s="18"/>
      <c r="E41" s="18" t="s">
        <v>206</v>
      </c>
      <c r="F41" s="18" t="s">
        <v>228</v>
      </c>
      <c r="G41" s="18"/>
      <c r="H41" s="18"/>
      <c r="I41" s="18"/>
      <c r="J41" s="18"/>
      <c r="K41" s="18" t="s">
        <v>1724</v>
      </c>
      <c r="L41" s="18"/>
      <c r="M41" s="18"/>
      <c r="N41" s="18"/>
      <c r="O41" s="18"/>
      <c r="P41" s="18"/>
      <c r="Q41" s="18"/>
      <c r="R41" s="18"/>
      <c r="S41" s="18"/>
      <c r="T41" s="18"/>
      <c r="U41" s="18"/>
      <c r="V41" s="18"/>
      <c r="W41" s="18"/>
      <c r="X41" s="18"/>
      <c r="Y41" s="18"/>
    </row>
    <row r="42" spans="1:25" s="1" customFormat="1" x14ac:dyDescent="0.15">
      <c r="B42" s="18" t="s">
        <v>1295</v>
      </c>
      <c r="C42" s="18" t="s">
        <v>1298</v>
      </c>
      <c r="D42" s="18"/>
      <c r="E42" s="18" t="s">
        <v>206</v>
      </c>
      <c r="F42" s="18" t="s">
        <v>228</v>
      </c>
      <c r="G42" s="18"/>
      <c r="H42" s="18"/>
      <c r="I42" s="18"/>
      <c r="J42" s="18"/>
      <c r="K42" s="18" t="s">
        <v>1724</v>
      </c>
      <c r="L42" s="18"/>
      <c r="M42" s="18"/>
      <c r="N42" s="18"/>
      <c r="O42" s="18"/>
      <c r="P42" s="18"/>
      <c r="Q42" s="18"/>
      <c r="R42" s="18"/>
      <c r="S42" s="18"/>
      <c r="T42" s="18"/>
      <c r="U42" s="18"/>
      <c r="V42" s="18"/>
      <c r="W42" s="18"/>
      <c r="X42" s="18"/>
      <c r="Y42" s="18"/>
    </row>
    <row r="43" spans="1:25" s="1" customFormat="1" x14ac:dyDescent="0.15">
      <c r="B43" s="18" t="s">
        <v>1296</v>
      </c>
      <c r="C43" s="18" t="s">
        <v>1299</v>
      </c>
      <c r="D43" s="18"/>
      <c r="E43" s="18" t="s">
        <v>206</v>
      </c>
      <c r="F43" s="18" t="s">
        <v>228</v>
      </c>
      <c r="G43" s="18"/>
      <c r="H43" s="18"/>
      <c r="I43" s="18"/>
      <c r="J43" s="18"/>
      <c r="K43" s="18" t="s">
        <v>1724</v>
      </c>
      <c r="L43" s="18"/>
      <c r="M43" s="18"/>
      <c r="N43" s="18"/>
      <c r="O43" s="18"/>
      <c r="P43" s="18"/>
      <c r="Q43" s="18"/>
      <c r="R43" s="18"/>
      <c r="S43" s="18"/>
      <c r="T43" s="18"/>
      <c r="U43" s="18"/>
      <c r="V43" s="18"/>
      <c r="W43" s="18"/>
      <c r="X43" s="18"/>
      <c r="Y43" s="18"/>
    </row>
    <row r="44" spans="1:25" s="1" customFormat="1" x14ac:dyDescent="0.15">
      <c r="B44" s="18" t="s">
        <v>1297</v>
      </c>
      <c r="C44" s="18" t="s">
        <v>1300</v>
      </c>
      <c r="D44" s="18"/>
      <c r="E44" s="18" t="s">
        <v>206</v>
      </c>
      <c r="F44" s="18" t="s">
        <v>228</v>
      </c>
      <c r="G44" s="18"/>
      <c r="H44" s="18"/>
      <c r="I44" s="18"/>
      <c r="J44" s="18"/>
      <c r="K44" s="18" t="s">
        <v>1724</v>
      </c>
      <c r="L44" s="18"/>
      <c r="M44" s="18"/>
      <c r="N44" s="18"/>
      <c r="O44" s="18"/>
      <c r="P44" s="18"/>
      <c r="Q44" s="18"/>
      <c r="R44" s="18"/>
      <c r="S44" s="18"/>
      <c r="T44" s="18"/>
      <c r="U44" s="18"/>
      <c r="V44" s="18"/>
      <c r="W44" s="18"/>
      <c r="X44" s="18"/>
      <c r="Y44" s="18"/>
    </row>
    <row r="45" spans="1:25" s="1" customFormat="1" ht="27" x14ac:dyDescent="0.15">
      <c r="B45" s="1" t="s">
        <v>220</v>
      </c>
      <c r="C45" s="1" t="s">
        <v>223</v>
      </c>
      <c r="D45" s="1">
        <v>1</v>
      </c>
      <c r="E45" s="1" t="s">
        <v>208</v>
      </c>
      <c r="F45" s="1" t="s">
        <v>228</v>
      </c>
      <c r="I45" s="1" t="s">
        <v>1225</v>
      </c>
      <c r="J45" s="1" t="s">
        <v>209</v>
      </c>
      <c r="K45" s="1" t="s">
        <v>187</v>
      </c>
      <c r="M45" s="1">
        <v>-1</v>
      </c>
    </row>
    <row r="46" spans="1:25" s="1" customFormat="1" ht="27" x14ac:dyDescent="0.15">
      <c r="B46" s="1" t="s">
        <v>221</v>
      </c>
      <c r="C46" s="1" t="s">
        <v>224</v>
      </c>
      <c r="D46" s="1">
        <v>1</v>
      </c>
      <c r="E46" s="1" t="s">
        <v>208</v>
      </c>
      <c r="F46" s="1" t="s">
        <v>228</v>
      </c>
      <c r="H46" s="1" t="s">
        <v>891</v>
      </c>
      <c r="I46" s="1" t="s">
        <v>1225</v>
      </c>
      <c r="J46" s="1" t="s">
        <v>209</v>
      </c>
      <c r="K46" s="1" t="s">
        <v>187</v>
      </c>
      <c r="M46" s="1">
        <v>-1</v>
      </c>
    </row>
    <row r="47" spans="1:25" s="1" customFormat="1" ht="27" x14ac:dyDescent="0.15">
      <c r="B47" s="1" t="s">
        <v>222</v>
      </c>
      <c r="C47" s="1" t="s">
        <v>225</v>
      </c>
      <c r="D47" s="1">
        <v>1</v>
      </c>
      <c r="E47" s="1" t="s">
        <v>208</v>
      </c>
      <c r="F47" s="1" t="s">
        <v>228</v>
      </c>
      <c r="I47" s="1" t="s">
        <v>1225</v>
      </c>
      <c r="J47" s="1" t="s">
        <v>209</v>
      </c>
      <c r="K47" s="1" t="s">
        <v>187</v>
      </c>
      <c r="M47" s="1">
        <v>-1</v>
      </c>
    </row>
    <row r="48" spans="1:25" s="1" customFormat="1" x14ac:dyDescent="0.15">
      <c r="B48" s="1" t="s">
        <v>845</v>
      </c>
      <c r="C48" s="1" t="s">
        <v>1104</v>
      </c>
      <c r="D48" s="1">
        <v>1</v>
      </c>
      <c r="F48" s="1" t="s">
        <v>228</v>
      </c>
      <c r="I48" s="1" t="s">
        <v>1225</v>
      </c>
      <c r="J48" s="1" t="s">
        <v>174</v>
      </c>
      <c r="K48" s="1" t="s">
        <v>187</v>
      </c>
      <c r="M48" s="1">
        <v>-1</v>
      </c>
    </row>
    <row r="49" spans="2:23" s="1" customFormat="1" x14ac:dyDescent="0.15">
      <c r="B49" s="1" t="s">
        <v>1102</v>
      </c>
      <c r="C49" s="1" t="s">
        <v>1105</v>
      </c>
      <c r="D49" s="1">
        <v>1</v>
      </c>
      <c r="F49" s="1" t="s">
        <v>228</v>
      </c>
      <c r="H49" s="1" t="s">
        <v>891</v>
      </c>
      <c r="I49" s="1" t="s">
        <v>1225</v>
      </c>
      <c r="J49" s="1" t="s">
        <v>174</v>
      </c>
      <c r="K49" s="1" t="s">
        <v>187</v>
      </c>
      <c r="M49" s="1">
        <v>-1</v>
      </c>
    </row>
    <row r="50" spans="2:23" s="1" customFormat="1" x14ac:dyDescent="0.15">
      <c r="B50" s="1" t="s">
        <v>1103</v>
      </c>
      <c r="C50" s="1" t="s">
        <v>1106</v>
      </c>
      <c r="D50" s="1">
        <v>1</v>
      </c>
      <c r="F50" s="1" t="s">
        <v>228</v>
      </c>
      <c r="I50" s="1" t="s">
        <v>1225</v>
      </c>
      <c r="J50" s="1" t="s">
        <v>174</v>
      </c>
      <c r="K50" s="1" t="s">
        <v>187</v>
      </c>
      <c r="M50" s="1">
        <v>-1</v>
      </c>
    </row>
    <row r="51" spans="2:23" s="1" customFormat="1" x14ac:dyDescent="0.15">
      <c r="B51" s="1" t="s">
        <v>1108</v>
      </c>
      <c r="C51" s="1" t="s">
        <v>297</v>
      </c>
      <c r="D51" s="1">
        <v>1</v>
      </c>
      <c r="F51" s="1" t="s">
        <v>228</v>
      </c>
      <c r="H51" s="1" t="s">
        <v>891</v>
      </c>
      <c r="I51" s="1" t="s">
        <v>1225</v>
      </c>
      <c r="J51" s="1" t="s">
        <v>174</v>
      </c>
      <c r="K51" s="1" t="s">
        <v>187</v>
      </c>
      <c r="M51" s="1">
        <v>-1</v>
      </c>
    </row>
    <row r="52" spans="2:23" s="1" customFormat="1" x14ac:dyDescent="0.15">
      <c r="B52" s="1" t="s">
        <v>1109</v>
      </c>
      <c r="C52" s="1" t="s">
        <v>298</v>
      </c>
      <c r="F52" s="1" t="s">
        <v>228</v>
      </c>
      <c r="I52" s="1" t="s">
        <v>1225</v>
      </c>
      <c r="J52" s="1" t="s">
        <v>174</v>
      </c>
      <c r="K52" s="1" t="s">
        <v>187</v>
      </c>
      <c r="M52" s="1">
        <v>-1</v>
      </c>
    </row>
    <row r="53" spans="2:23" s="1" customFormat="1" x14ac:dyDescent="0.15">
      <c r="B53" s="1" t="s">
        <v>1110</v>
      </c>
      <c r="C53" s="1" t="s">
        <v>1592</v>
      </c>
      <c r="F53" s="1" t="s">
        <v>228</v>
      </c>
      <c r="I53" s="1" t="s">
        <v>1225</v>
      </c>
      <c r="J53" s="1" t="s">
        <v>174</v>
      </c>
      <c r="K53" s="1" t="s">
        <v>187</v>
      </c>
      <c r="M53" s="1">
        <v>-1</v>
      </c>
    </row>
    <row r="54" spans="2:23" s="1" customFormat="1" x14ac:dyDescent="0.15">
      <c r="B54" s="1" t="s">
        <v>843</v>
      </c>
      <c r="C54" s="1" t="s">
        <v>294</v>
      </c>
      <c r="D54" s="1">
        <v>1</v>
      </c>
      <c r="F54" s="1" t="s">
        <v>228</v>
      </c>
      <c r="H54" s="1" t="s">
        <v>891</v>
      </c>
      <c r="I54" s="1" t="s">
        <v>1225</v>
      </c>
      <c r="J54" s="1" t="s">
        <v>174</v>
      </c>
      <c r="K54" s="1" t="s">
        <v>187</v>
      </c>
      <c r="M54" s="1">
        <v>-1</v>
      </c>
    </row>
    <row r="55" spans="2:23" s="1" customFormat="1" x14ac:dyDescent="0.15">
      <c r="B55" s="1" t="s">
        <v>567</v>
      </c>
      <c r="C55" s="1" t="s">
        <v>568</v>
      </c>
      <c r="I55" s="1" t="s">
        <v>808</v>
      </c>
      <c r="K55" s="20" t="s">
        <v>187</v>
      </c>
      <c r="L55" s="20" t="s">
        <v>188</v>
      </c>
      <c r="M55" s="1">
        <v>0</v>
      </c>
      <c r="N55" s="20"/>
      <c r="O55" s="20" t="s">
        <v>1591</v>
      </c>
      <c r="P55" s="1" t="s">
        <v>1670</v>
      </c>
      <c r="Q55" s="1" t="s">
        <v>228</v>
      </c>
    </row>
    <row r="56" spans="2:23" s="1" customFormat="1" x14ac:dyDescent="0.15">
      <c r="B56" s="1" t="s">
        <v>295</v>
      </c>
      <c r="C56" s="1" t="s">
        <v>296</v>
      </c>
      <c r="I56" s="1" t="s">
        <v>808</v>
      </c>
      <c r="K56" s="20" t="s">
        <v>187</v>
      </c>
      <c r="L56" s="20" t="s">
        <v>188</v>
      </c>
      <c r="M56" s="1">
        <v>0</v>
      </c>
      <c r="N56" s="20"/>
      <c r="O56" s="20" t="s">
        <v>1591</v>
      </c>
      <c r="P56" s="1" t="s">
        <v>1670</v>
      </c>
      <c r="Q56" s="1" t="s">
        <v>228</v>
      </c>
    </row>
    <row r="57" spans="2:23" s="1" customFormat="1" ht="27" x14ac:dyDescent="0.15">
      <c r="B57" s="1" t="s">
        <v>563</v>
      </c>
      <c r="C57" s="1" t="s">
        <v>564</v>
      </c>
      <c r="E57" s="1" t="str">
        <f>P57&amp;","&amp;Q57&amp;","&amp;R57</f>
        <v>ガソリン,軽油,使っていない</v>
      </c>
      <c r="I57" s="1" t="s">
        <v>1586</v>
      </c>
      <c r="K57" s="1" t="s">
        <v>187</v>
      </c>
      <c r="L57" s="29" t="s">
        <v>192</v>
      </c>
      <c r="M57" s="1">
        <v>1</v>
      </c>
      <c r="P57" s="1" t="s">
        <v>565</v>
      </c>
      <c r="Q57" s="1" t="s">
        <v>566</v>
      </c>
      <c r="R57" s="1" t="s">
        <v>1302</v>
      </c>
    </row>
    <row r="58" spans="2:23" s="1" customFormat="1" ht="27" x14ac:dyDescent="0.15">
      <c r="B58" s="1" t="s">
        <v>1722</v>
      </c>
      <c r="C58" s="1" t="s">
        <v>1723</v>
      </c>
      <c r="E58" s="1" t="str">
        <f>P58&amp;","&amp;Q58&amp;","&amp;R58&amp;","&amp;S58</f>
        <v>1:選んで下さい,200:1人用,300:1.5人用,400:それ以上</v>
      </c>
      <c r="F58" s="1" t="s">
        <v>1202</v>
      </c>
      <c r="I58" s="1" t="s">
        <v>808</v>
      </c>
      <c r="K58" s="21" t="s">
        <v>187</v>
      </c>
      <c r="L58" s="21" t="s">
        <v>1593</v>
      </c>
      <c r="M58" s="21">
        <v>1</v>
      </c>
      <c r="N58" s="21"/>
      <c r="O58" s="21"/>
      <c r="P58" s="1" t="s">
        <v>381</v>
      </c>
      <c r="Q58" s="1" t="s">
        <v>384</v>
      </c>
      <c r="R58" s="1" t="s">
        <v>383</v>
      </c>
      <c r="S58" s="1" t="s">
        <v>382</v>
      </c>
    </row>
    <row r="59" spans="2:23" s="1" customFormat="1" ht="27" x14ac:dyDescent="0.15">
      <c r="B59" s="1" t="s">
        <v>1719</v>
      </c>
      <c r="C59" s="1" t="s">
        <v>1304</v>
      </c>
      <c r="E59" s="1" t="s">
        <v>953</v>
      </c>
      <c r="F59" s="1" t="s">
        <v>1718</v>
      </c>
      <c r="I59" s="1" t="s">
        <v>808</v>
      </c>
      <c r="K59" s="1" t="s">
        <v>187</v>
      </c>
      <c r="L59" s="1" t="s">
        <v>385</v>
      </c>
      <c r="M59" s="1">
        <v>7</v>
      </c>
      <c r="P59" s="1" t="s">
        <v>1566</v>
      </c>
      <c r="Q59" s="1" t="s">
        <v>1567</v>
      </c>
      <c r="R59" s="1" t="s">
        <v>1568</v>
      </c>
      <c r="S59" s="1" t="s">
        <v>988</v>
      </c>
      <c r="T59" s="1" t="s">
        <v>989</v>
      </c>
    </row>
    <row r="60" spans="2:23" s="1" customFormat="1" ht="27" x14ac:dyDescent="0.15">
      <c r="B60" s="1" t="s">
        <v>1720</v>
      </c>
      <c r="C60" s="1" t="s">
        <v>1721</v>
      </c>
      <c r="D60" s="1">
        <v>1</v>
      </c>
      <c r="E60" s="1" t="s">
        <v>953</v>
      </c>
      <c r="F60" s="1" t="s">
        <v>1718</v>
      </c>
      <c r="H60" s="1" t="s">
        <v>893</v>
      </c>
      <c r="I60" s="1" t="s">
        <v>808</v>
      </c>
      <c r="K60" s="1" t="s">
        <v>187</v>
      </c>
      <c r="L60" s="1" t="s">
        <v>385</v>
      </c>
      <c r="M60" s="1">
        <v>7</v>
      </c>
      <c r="P60" s="1" t="s">
        <v>1566</v>
      </c>
      <c r="Q60" s="1" t="s">
        <v>1567</v>
      </c>
      <c r="R60" s="1" t="s">
        <v>1568</v>
      </c>
      <c r="S60" s="1" t="s">
        <v>988</v>
      </c>
      <c r="T60" s="1" t="s">
        <v>989</v>
      </c>
    </row>
    <row r="61" spans="2:23" s="1" customFormat="1" ht="27" x14ac:dyDescent="0.15">
      <c r="B61" s="1" t="s">
        <v>1237</v>
      </c>
      <c r="C61" s="1" t="s">
        <v>1238</v>
      </c>
      <c r="E61" s="1" t="s">
        <v>387</v>
      </c>
      <c r="F61" s="1" t="s">
        <v>1241</v>
      </c>
      <c r="I61" s="1" t="s">
        <v>808</v>
      </c>
      <c r="K61" s="1" t="s">
        <v>187</v>
      </c>
      <c r="L61" s="1" t="s">
        <v>386</v>
      </c>
      <c r="M61" s="1">
        <v>15</v>
      </c>
      <c r="P61" s="1" t="s">
        <v>990</v>
      </c>
      <c r="Q61" s="1" t="s">
        <v>991</v>
      </c>
      <c r="R61" s="1" t="s">
        <v>992</v>
      </c>
      <c r="S61" s="1" t="s">
        <v>993</v>
      </c>
      <c r="T61" s="1" t="s">
        <v>779</v>
      </c>
      <c r="U61" s="1" t="s">
        <v>780</v>
      </c>
      <c r="V61" s="1" t="s">
        <v>781</v>
      </c>
      <c r="W61" s="1" t="s">
        <v>1727</v>
      </c>
    </row>
    <row r="62" spans="2:23" s="1" customFormat="1" ht="27" x14ac:dyDescent="0.15">
      <c r="B62" s="1" t="s">
        <v>1240</v>
      </c>
      <c r="C62" s="1" t="s">
        <v>1239</v>
      </c>
      <c r="D62" s="1">
        <v>1</v>
      </c>
      <c r="E62" s="1" t="s">
        <v>388</v>
      </c>
      <c r="F62" s="1" t="s">
        <v>1241</v>
      </c>
      <c r="H62" s="1" t="s">
        <v>893</v>
      </c>
      <c r="I62" s="1" t="s">
        <v>808</v>
      </c>
      <c r="K62" s="1" t="s">
        <v>187</v>
      </c>
      <c r="L62" s="1" t="s">
        <v>386</v>
      </c>
      <c r="M62" s="1">
        <v>15</v>
      </c>
      <c r="P62" s="1" t="s">
        <v>990</v>
      </c>
      <c r="Q62" s="1" t="s">
        <v>991</v>
      </c>
      <c r="R62" s="1" t="s">
        <v>992</v>
      </c>
      <c r="S62" s="1" t="s">
        <v>993</v>
      </c>
      <c r="T62" s="1" t="s">
        <v>779</v>
      </c>
      <c r="U62" s="1" t="s">
        <v>780</v>
      </c>
      <c r="V62" s="1" t="s">
        <v>781</v>
      </c>
      <c r="W62" s="1" t="s">
        <v>1727</v>
      </c>
    </row>
    <row r="63" spans="2:23" s="1" customFormat="1" ht="27" x14ac:dyDescent="0.15">
      <c r="B63" s="1" t="s">
        <v>856</v>
      </c>
      <c r="C63" s="1" t="s">
        <v>858</v>
      </c>
      <c r="E63" s="1" t="s">
        <v>388</v>
      </c>
      <c r="F63" s="1" t="s">
        <v>1241</v>
      </c>
      <c r="I63" s="1" t="s">
        <v>808</v>
      </c>
      <c r="K63" s="1" t="s">
        <v>187</v>
      </c>
      <c r="L63" s="1" t="s">
        <v>386</v>
      </c>
      <c r="M63" s="1">
        <v>10</v>
      </c>
      <c r="P63" s="1" t="s">
        <v>990</v>
      </c>
      <c r="Q63" s="1" t="s">
        <v>991</v>
      </c>
      <c r="R63" s="1" t="s">
        <v>992</v>
      </c>
      <c r="S63" s="1" t="s">
        <v>993</v>
      </c>
      <c r="T63" s="1" t="s">
        <v>779</v>
      </c>
      <c r="U63" s="1" t="s">
        <v>780</v>
      </c>
      <c r="V63" s="1" t="s">
        <v>781</v>
      </c>
      <c r="W63" s="1" t="s">
        <v>1727</v>
      </c>
    </row>
    <row r="64" spans="2:23" s="1" customFormat="1" ht="27" x14ac:dyDescent="0.15">
      <c r="B64" s="1" t="s">
        <v>633</v>
      </c>
      <c r="C64" s="1" t="s">
        <v>857</v>
      </c>
      <c r="E64" s="1" t="s">
        <v>390</v>
      </c>
      <c r="F64" s="1" t="s">
        <v>811</v>
      </c>
      <c r="I64" s="1" t="s">
        <v>808</v>
      </c>
      <c r="K64" s="1" t="s">
        <v>187</v>
      </c>
      <c r="L64" s="1" t="s">
        <v>389</v>
      </c>
      <c r="M64" s="1">
        <v>0</v>
      </c>
      <c r="P64" s="1" t="s">
        <v>990</v>
      </c>
      <c r="Q64" s="1" t="s">
        <v>859</v>
      </c>
      <c r="R64" s="1" t="s">
        <v>860</v>
      </c>
      <c r="S64" s="1" t="s">
        <v>1737</v>
      </c>
      <c r="T64" s="1" t="s">
        <v>1738</v>
      </c>
      <c r="U64" s="1" t="s">
        <v>861</v>
      </c>
      <c r="V64" s="1" t="s">
        <v>862</v>
      </c>
    </row>
    <row r="65" spans="1:22" s="1" customFormat="1" ht="27" x14ac:dyDescent="0.15">
      <c r="B65" s="1" t="s">
        <v>1101</v>
      </c>
      <c r="C65" s="1" t="s">
        <v>531</v>
      </c>
      <c r="E65" s="1" t="s">
        <v>391</v>
      </c>
      <c r="I65" s="1" t="s">
        <v>1226</v>
      </c>
      <c r="K65" s="1" t="s">
        <v>185</v>
      </c>
    </row>
    <row r="66" spans="1:22" s="1" customFormat="1" ht="27" x14ac:dyDescent="0.15">
      <c r="B66" s="1" t="s">
        <v>501</v>
      </c>
      <c r="C66" s="1" t="s">
        <v>531</v>
      </c>
      <c r="I66" s="1" t="s">
        <v>1226</v>
      </c>
      <c r="K66" s="1" t="s">
        <v>185</v>
      </c>
    </row>
    <row r="67" spans="1:22" s="1" customFormat="1" ht="27" x14ac:dyDescent="0.15">
      <c r="B67" s="1" t="s">
        <v>502</v>
      </c>
      <c r="C67" s="1" t="s">
        <v>531</v>
      </c>
      <c r="I67" s="1" t="s">
        <v>1226</v>
      </c>
      <c r="K67" s="1" t="s">
        <v>185</v>
      </c>
    </row>
    <row r="68" spans="1:22" s="1" customFormat="1" ht="27" x14ac:dyDescent="0.15">
      <c r="B68" s="1" t="s">
        <v>1198</v>
      </c>
      <c r="C68" s="1" t="s">
        <v>1197</v>
      </c>
      <c r="E68" s="1" t="s">
        <v>952</v>
      </c>
      <c r="H68" s="1" t="s">
        <v>894</v>
      </c>
      <c r="I68" s="1" t="s">
        <v>701</v>
      </c>
      <c r="K68" s="1" t="s">
        <v>193</v>
      </c>
      <c r="L68" s="1" t="s">
        <v>1303</v>
      </c>
      <c r="M68" s="1" t="b">
        <v>0</v>
      </c>
      <c r="P68" s="1" t="s">
        <v>392</v>
      </c>
      <c r="Q68" s="1" t="s">
        <v>393</v>
      </c>
    </row>
    <row r="69" spans="1:22" s="30" customFormat="1" ht="27.75" thickBot="1" x14ac:dyDescent="0.2">
      <c r="B69" s="30" t="s">
        <v>1199</v>
      </c>
      <c r="C69" s="30" t="s">
        <v>530</v>
      </c>
      <c r="E69" s="30" t="s">
        <v>952</v>
      </c>
      <c r="H69" s="30" t="s">
        <v>894</v>
      </c>
      <c r="I69" s="30" t="s">
        <v>701</v>
      </c>
      <c r="K69" s="30" t="s">
        <v>193</v>
      </c>
      <c r="L69" s="30" t="s">
        <v>1303</v>
      </c>
      <c r="M69" s="30" t="b">
        <v>0</v>
      </c>
      <c r="P69" s="30" t="s">
        <v>392</v>
      </c>
      <c r="Q69" s="30" t="s">
        <v>393</v>
      </c>
    </row>
    <row r="70" spans="1:22" s="1" customFormat="1" ht="54.75" thickTop="1" x14ac:dyDescent="0.15">
      <c r="A70" s="1" t="s">
        <v>394</v>
      </c>
      <c r="B70" s="1" t="s">
        <v>76</v>
      </c>
      <c r="C70" s="1" t="s">
        <v>1512</v>
      </c>
      <c r="D70" s="1">
        <v>1</v>
      </c>
      <c r="E70" s="1" t="str">
        <f>P70&amp;","&amp;U70&amp;","&amp;Q70&amp;","&amp;R70&amp;","&amp;S70</f>
        <v>家全体,家全体（セントラル）,半分くらい,一部の部屋,1部屋のみ</v>
      </c>
      <c r="H70" s="1" t="s">
        <v>893</v>
      </c>
      <c r="I70" s="1" t="s">
        <v>808</v>
      </c>
      <c r="K70" s="1" t="s">
        <v>187</v>
      </c>
      <c r="L70" s="1" t="s">
        <v>396</v>
      </c>
      <c r="M70" s="1">
        <v>0</v>
      </c>
      <c r="O70" s="1" t="s">
        <v>190</v>
      </c>
      <c r="P70" s="1" t="s">
        <v>1728</v>
      </c>
      <c r="Q70" s="1" t="s">
        <v>1729</v>
      </c>
      <c r="R70" s="1" t="s">
        <v>1730</v>
      </c>
      <c r="S70" s="1" t="s">
        <v>1731</v>
      </c>
      <c r="T70" s="1" t="s">
        <v>1732</v>
      </c>
      <c r="U70" s="1" t="s">
        <v>395</v>
      </c>
    </row>
    <row r="71" spans="1:22" s="1" customFormat="1" x14ac:dyDescent="0.15">
      <c r="B71" s="1" t="s">
        <v>1242</v>
      </c>
      <c r="C71" s="1" t="s">
        <v>4</v>
      </c>
      <c r="E71" s="1" t="s">
        <v>835</v>
      </c>
      <c r="I71" s="1" t="s">
        <v>702</v>
      </c>
      <c r="K71" s="1" t="s">
        <v>193</v>
      </c>
      <c r="L71" s="1" t="s">
        <v>1303</v>
      </c>
      <c r="M71" s="1" t="b">
        <v>0</v>
      </c>
    </row>
    <row r="72" spans="1:22" s="1" customFormat="1" ht="27" x14ac:dyDescent="0.15">
      <c r="B72" s="1" t="s">
        <v>1244</v>
      </c>
      <c r="C72" s="1" t="s">
        <v>264</v>
      </c>
      <c r="E72" s="1" t="s">
        <v>836</v>
      </c>
      <c r="I72" s="1" t="s">
        <v>702</v>
      </c>
      <c r="K72" s="1" t="s">
        <v>193</v>
      </c>
      <c r="L72" s="1" t="s">
        <v>1303</v>
      </c>
      <c r="M72" s="1" t="b">
        <v>0</v>
      </c>
    </row>
    <row r="73" spans="1:22" s="1" customFormat="1" ht="27" x14ac:dyDescent="0.15">
      <c r="B73" s="1" t="s">
        <v>844</v>
      </c>
      <c r="C73" s="1" t="s">
        <v>259</v>
      </c>
      <c r="E73" s="1" t="s">
        <v>836</v>
      </c>
      <c r="I73" s="1" t="s">
        <v>702</v>
      </c>
      <c r="K73" s="1" t="s">
        <v>193</v>
      </c>
      <c r="L73" s="1" t="s">
        <v>1303</v>
      </c>
      <c r="M73" s="1" t="b">
        <v>0</v>
      </c>
    </row>
    <row r="74" spans="1:22" s="1" customFormat="1" ht="27" x14ac:dyDescent="0.15">
      <c r="B74" s="1" t="s">
        <v>1099</v>
      </c>
      <c r="C74" s="1" t="s">
        <v>263</v>
      </c>
      <c r="E74" s="1" t="s">
        <v>836</v>
      </c>
      <c r="I74" s="1" t="s">
        <v>702</v>
      </c>
      <c r="K74" s="1" t="s">
        <v>193</v>
      </c>
      <c r="L74" s="1" t="s">
        <v>1303</v>
      </c>
      <c r="M74" s="1" t="b">
        <v>0</v>
      </c>
    </row>
    <row r="75" spans="1:22" s="1" customFormat="1" ht="27" x14ac:dyDescent="0.15">
      <c r="B75" s="43" t="s">
        <v>1243</v>
      </c>
      <c r="C75" s="43" t="s">
        <v>235</v>
      </c>
      <c r="E75" s="1" t="s">
        <v>836</v>
      </c>
      <c r="I75" s="1" t="s">
        <v>702</v>
      </c>
      <c r="K75" s="1" t="s">
        <v>193</v>
      </c>
      <c r="L75" s="1" t="s">
        <v>1303</v>
      </c>
      <c r="M75" s="1" t="b">
        <v>0</v>
      </c>
    </row>
    <row r="76" spans="1:22" s="1" customFormat="1" x14ac:dyDescent="0.15">
      <c r="B76" s="43" t="s">
        <v>257</v>
      </c>
      <c r="C76" s="43" t="s">
        <v>256</v>
      </c>
    </row>
    <row r="77" spans="1:22" s="1" customFormat="1" x14ac:dyDescent="0.15">
      <c r="B77" s="43" t="s">
        <v>258</v>
      </c>
      <c r="C77" s="43" t="s">
        <v>260</v>
      </c>
    </row>
    <row r="78" spans="1:22" s="1" customFormat="1" x14ac:dyDescent="0.15">
      <c r="B78" s="43" t="s">
        <v>261</v>
      </c>
      <c r="C78" s="43" t="s">
        <v>262</v>
      </c>
    </row>
    <row r="79" spans="1:22" s="1" customFormat="1" ht="27" x14ac:dyDescent="0.15">
      <c r="B79" s="1" t="s">
        <v>950</v>
      </c>
      <c r="C79" s="1" t="s">
        <v>1195</v>
      </c>
      <c r="E79" s="1" t="s">
        <v>836</v>
      </c>
      <c r="I79" s="1" t="s">
        <v>702</v>
      </c>
      <c r="K79" s="1" t="s">
        <v>193</v>
      </c>
      <c r="L79" s="1" t="s">
        <v>1303</v>
      </c>
      <c r="M79" s="1" t="b">
        <v>0</v>
      </c>
    </row>
    <row r="80" spans="1:22" s="1" customFormat="1" ht="27" x14ac:dyDescent="0.15">
      <c r="B80" s="1" t="s">
        <v>1200</v>
      </c>
      <c r="C80" s="1" t="s">
        <v>810</v>
      </c>
      <c r="E80" s="1" t="s">
        <v>837</v>
      </c>
      <c r="F80" s="1" t="s">
        <v>811</v>
      </c>
      <c r="I80" s="1" t="s">
        <v>808</v>
      </c>
      <c r="K80" s="1" t="s">
        <v>187</v>
      </c>
      <c r="L80" s="1" t="s">
        <v>397</v>
      </c>
      <c r="M80" s="1">
        <v>-1</v>
      </c>
      <c r="N80" s="1" t="s">
        <v>190</v>
      </c>
      <c r="O80" s="1" t="s">
        <v>990</v>
      </c>
      <c r="P80" s="1" t="s">
        <v>1733</v>
      </c>
      <c r="Q80" s="1" t="s">
        <v>1734</v>
      </c>
      <c r="R80" s="1" t="s">
        <v>1735</v>
      </c>
      <c r="S80" s="1" t="s">
        <v>1736</v>
      </c>
      <c r="T80" s="1" t="s">
        <v>1070</v>
      </c>
      <c r="U80" s="1" t="s">
        <v>1737</v>
      </c>
      <c r="V80" s="1" t="s">
        <v>1738</v>
      </c>
    </row>
    <row r="81" spans="2:24" s="1" customFormat="1" ht="27" x14ac:dyDescent="0.15">
      <c r="B81" s="1" t="s">
        <v>1511</v>
      </c>
      <c r="C81" s="1" t="s">
        <v>1142</v>
      </c>
      <c r="D81" s="1">
        <v>1</v>
      </c>
      <c r="E81" s="1" t="s">
        <v>399</v>
      </c>
      <c r="F81" s="1" t="s">
        <v>812</v>
      </c>
      <c r="I81" s="1" t="s">
        <v>808</v>
      </c>
      <c r="K81" s="1" t="s">
        <v>187</v>
      </c>
      <c r="L81" s="1" t="s">
        <v>398</v>
      </c>
      <c r="M81" s="1">
        <v>-1</v>
      </c>
      <c r="N81" s="1" t="s">
        <v>190</v>
      </c>
      <c r="O81" s="1" t="s">
        <v>990</v>
      </c>
      <c r="P81" s="1" t="s">
        <v>1739</v>
      </c>
      <c r="Q81" s="1" t="s">
        <v>1740</v>
      </c>
      <c r="R81" s="1" t="s">
        <v>1741</v>
      </c>
      <c r="S81" s="1" t="s">
        <v>1742</v>
      </c>
      <c r="T81" s="1" t="s">
        <v>1743</v>
      </c>
      <c r="U81" s="1" t="s">
        <v>1744</v>
      </c>
      <c r="V81" s="1" t="s">
        <v>1745</v>
      </c>
      <c r="W81" s="1" t="s">
        <v>1746</v>
      </c>
      <c r="X81" s="1" t="s">
        <v>1747</v>
      </c>
    </row>
    <row r="82" spans="2:24" s="1" customFormat="1" ht="27" x14ac:dyDescent="0.15">
      <c r="B82" s="1" t="s">
        <v>1514</v>
      </c>
      <c r="C82" s="1" t="s">
        <v>1146</v>
      </c>
      <c r="E82" s="1" t="s">
        <v>837</v>
      </c>
      <c r="F82" s="1" t="s">
        <v>811</v>
      </c>
      <c r="I82" s="1" t="s">
        <v>808</v>
      </c>
      <c r="K82" s="1" t="s">
        <v>187</v>
      </c>
      <c r="L82" s="1" t="s">
        <v>397</v>
      </c>
      <c r="M82" s="1">
        <v>-1</v>
      </c>
      <c r="N82" s="1" t="s">
        <v>190</v>
      </c>
      <c r="O82" s="1" t="s">
        <v>990</v>
      </c>
      <c r="P82" s="1" t="s">
        <v>2</v>
      </c>
      <c r="Q82" s="1" t="s">
        <v>1733</v>
      </c>
      <c r="R82" s="1" t="s">
        <v>1734</v>
      </c>
      <c r="S82" s="1" t="s">
        <v>1735</v>
      </c>
      <c r="T82" s="1" t="s">
        <v>1736</v>
      </c>
      <c r="U82" s="1" t="s">
        <v>1737</v>
      </c>
      <c r="V82" s="19" t="s">
        <v>1738</v>
      </c>
    </row>
    <row r="83" spans="2:24" s="1" customFormat="1" ht="27" x14ac:dyDescent="0.15">
      <c r="B83" s="1" t="s">
        <v>1513</v>
      </c>
      <c r="C83" s="1" t="s">
        <v>1204</v>
      </c>
      <c r="D83" s="1">
        <v>1</v>
      </c>
      <c r="E83" s="1" t="s">
        <v>399</v>
      </c>
      <c r="F83" s="1" t="s">
        <v>812</v>
      </c>
      <c r="I83" s="1" t="s">
        <v>808</v>
      </c>
      <c r="K83" s="1" t="s">
        <v>187</v>
      </c>
      <c r="L83" s="1" t="s">
        <v>398</v>
      </c>
      <c r="M83" s="1">
        <v>-1</v>
      </c>
      <c r="N83" s="1" t="s">
        <v>190</v>
      </c>
      <c r="O83" s="1" t="s">
        <v>990</v>
      </c>
      <c r="P83" s="1" t="s">
        <v>1739</v>
      </c>
      <c r="Q83" s="1" t="s">
        <v>1740</v>
      </c>
      <c r="R83" s="1" t="s">
        <v>1741</v>
      </c>
      <c r="S83" s="1" t="s">
        <v>1742</v>
      </c>
      <c r="T83" s="1" t="s">
        <v>1743</v>
      </c>
      <c r="U83" s="1" t="s">
        <v>1744</v>
      </c>
      <c r="V83" s="1" t="s">
        <v>1745</v>
      </c>
      <c r="W83" s="1" t="s">
        <v>1746</v>
      </c>
      <c r="X83" s="1" t="s">
        <v>1747</v>
      </c>
    </row>
    <row r="84" spans="2:24" s="1" customFormat="1" ht="27" x14ac:dyDescent="0.15">
      <c r="B84" s="1" t="s">
        <v>1431</v>
      </c>
      <c r="C84" s="1" t="s">
        <v>413</v>
      </c>
      <c r="D84" s="1">
        <v>1</v>
      </c>
      <c r="E84" s="1" t="s">
        <v>414</v>
      </c>
      <c r="F84" s="1" t="s">
        <v>812</v>
      </c>
      <c r="I84" s="1" t="s">
        <v>808</v>
      </c>
      <c r="K84" s="1" t="s">
        <v>187</v>
      </c>
      <c r="L84" s="28" t="s">
        <v>415</v>
      </c>
      <c r="M84" s="1">
        <v>-1</v>
      </c>
      <c r="N84" s="1" t="s">
        <v>190</v>
      </c>
      <c r="O84" s="1" t="s">
        <v>990</v>
      </c>
      <c r="P84" s="1" t="s">
        <v>1739</v>
      </c>
      <c r="Q84" s="1" t="s">
        <v>1740</v>
      </c>
      <c r="R84" s="1" t="s">
        <v>1741</v>
      </c>
      <c r="S84" s="1" t="s">
        <v>1742</v>
      </c>
      <c r="T84" s="1" t="s">
        <v>1743</v>
      </c>
      <c r="U84" s="1" t="s">
        <v>1744</v>
      </c>
      <c r="V84" s="1" t="s">
        <v>1745</v>
      </c>
      <c r="W84" s="1" t="s">
        <v>1746</v>
      </c>
      <c r="X84" s="1" t="s">
        <v>1747</v>
      </c>
    </row>
    <row r="85" spans="2:24" s="1" customFormat="1" x14ac:dyDescent="0.15">
      <c r="B85" s="1" t="s">
        <v>1201</v>
      </c>
      <c r="C85" s="1" t="s">
        <v>1196</v>
      </c>
      <c r="E85" s="1" t="s">
        <v>840</v>
      </c>
      <c r="I85" s="1" t="s">
        <v>701</v>
      </c>
      <c r="K85" s="1" t="s">
        <v>193</v>
      </c>
      <c r="L85" s="1" t="s">
        <v>1303</v>
      </c>
      <c r="M85" s="1" t="b">
        <v>0</v>
      </c>
    </row>
    <row r="86" spans="2:24" s="1" customFormat="1" ht="27" x14ac:dyDescent="0.15">
      <c r="B86" s="1" t="s">
        <v>1434</v>
      </c>
      <c r="C86" s="1" t="s">
        <v>1544</v>
      </c>
      <c r="D86" s="1">
        <v>1</v>
      </c>
      <c r="E86" s="1" t="str">
        <f>P86&amp;","&amp;Q86&amp;","&amp;R86&amp;","&amp;S86&amp;","&amp;T86</f>
        <v>1：毎日,2：2日に1回,3：週1～2回,4：月1～3回,5：使わない</v>
      </c>
      <c r="I86" s="1" t="s">
        <v>808</v>
      </c>
      <c r="K86" s="1" t="s">
        <v>187</v>
      </c>
      <c r="L86" s="1" t="s">
        <v>396</v>
      </c>
      <c r="M86" s="1">
        <v>0</v>
      </c>
      <c r="O86" s="1" t="s">
        <v>190</v>
      </c>
      <c r="P86" s="1" t="s">
        <v>1656</v>
      </c>
      <c r="Q86" s="1" t="s">
        <v>1657</v>
      </c>
      <c r="R86" s="1" t="s">
        <v>1658</v>
      </c>
      <c r="S86" s="1" t="s">
        <v>1659</v>
      </c>
      <c r="T86" s="1" t="s">
        <v>1307</v>
      </c>
      <c r="U86" s="1" t="s">
        <v>1308</v>
      </c>
    </row>
    <row r="87" spans="2:24" s="1" customFormat="1" ht="27" x14ac:dyDescent="0.15">
      <c r="B87" s="1" t="s">
        <v>1516</v>
      </c>
      <c r="C87" s="1" t="s">
        <v>1515</v>
      </c>
      <c r="D87" s="1">
        <v>1</v>
      </c>
      <c r="E87" s="1" t="s">
        <v>407</v>
      </c>
      <c r="F87" s="1" t="s">
        <v>1519</v>
      </c>
      <c r="I87" s="1" t="s">
        <v>808</v>
      </c>
      <c r="K87" s="1" t="s">
        <v>187</v>
      </c>
      <c r="L87" s="1" t="s">
        <v>396</v>
      </c>
      <c r="M87" s="1">
        <v>0</v>
      </c>
      <c r="O87" s="1" t="s">
        <v>190</v>
      </c>
      <c r="P87" s="1" t="s">
        <v>401</v>
      </c>
      <c r="Q87" s="1" t="s">
        <v>402</v>
      </c>
      <c r="R87" s="1" t="s">
        <v>403</v>
      </c>
      <c r="S87" s="1" t="s">
        <v>404</v>
      </c>
      <c r="T87" s="1" t="s">
        <v>405</v>
      </c>
      <c r="U87" s="1" t="s">
        <v>406</v>
      </c>
    </row>
    <row r="88" spans="2:24" s="1" customFormat="1" x14ac:dyDescent="0.15">
      <c r="B88" s="1" t="s">
        <v>1220</v>
      </c>
      <c r="C88" s="1" t="s">
        <v>1036</v>
      </c>
      <c r="E88" s="1" t="s">
        <v>408</v>
      </c>
      <c r="F88" s="1" t="s">
        <v>827</v>
      </c>
      <c r="I88" s="1" t="s">
        <v>1225</v>
      </c>
      <c r="J88" s="1" t="s">
        <v>410</v>
      </c>
      <c r="K88" s="1" t="s">
        <v>187</v>
      </c>
      <c r="M88" s="1">
        <v>-1</v>
      </c>
    </row>
    <row r="89" spans="2:24" s="1" customFormat="1" x14ac:dyDescent="0.15">
      <c r="B89" s="1" t="s">
        <v>1221</v>
      </c>
      <c r="C89" s="1" t="s">
        <v>1036</v>
      </c>
      <c r="E89" s="1" t="s">
        <v>409</v>
      </c>
      <c r="F89" s="1" t="s">
        <v>827</v>
      </c>
      <c r="I89" s="1" t="s">
        <v>1225</v>
      </c>
      <c r="J89" s="1" t="s">
        <v>410</v>
      </c>
      <c r="K89" s="1" t="s">
        <v>187</v>
      </c>
      <c r="M89" s="1">
        <v>-1</v>
      </c>
    </row>
    <row r="90" spans="2:24" s="1" customFormat="1" ht="27" x14ac:dyDescent="0.15">
      <c r="B90" s="1" t="s">
        <v>1008</v>
      </c>
      <c r="C90" s="1" t="s">
        <v>1669</v>
      </c>
      <c r="E90" s="1" t="s">
        <v>411</v>
      </c>
      <c r="F90" s="1" t="s">
        <v>1670</v>
      </c>
      <c r="I90" s="1" t="s">
        <v>1225</v>
      </c>
      <c r="J90" s="1" t="s">
        <v>410</v>
      </c>
      <c r="K90" s="1" t="s">
        <v>187</v>
      </c>
      <c r="M90" s="1">
        <v>-1</v>
      </c>
    </row>
    <row r="91" spans="2:24" s="1" customFormat="1" ht="27" x14ac:dyDescent="0.15">
      <c r="B91" s="1" t="s">
        <v>1009</v>
      </c>
      <c r="C91" s="1" t="s">
        <v>1669</v>
      </c>
      <c r="E91" s="1" t="s">
        <v>412</v>
      </c>
      <c r="F91" s="1" t="s">
        <v>1670</v>
      </c>
      <c r="I91" s="1" t="s">
        <v>1225</v>
      </c>
      <c r="J91" s="1" t="s">
        <v>410</v>
      </c>
      <c r="K91" s="1" t="s">
        <v>187</v>
      </c>
      <c r="M91" s="1">
        <v>-1</v>
      </c>
    </row>
    <row r="92" spans="2:24" s="1" customFormat="1" ht="27" x14ac:dyDescent="0.15">
      <c r="B92" s="1" t="s">
        <v>1517</v>
      </c>
      <c r="C92" s="1" t="s">
        <v>1518</v>
      </c>
      <c r="E92" s="1" t="s">
        <v>841</v>
      </c>
      <c r="F92" s="1" t="s">
        <v>1519</v>
      </c>
      <c r="I92" s="1" t="s">
        <v>808</v>
      </c>
      <c r="K92" s="1" t="s">
        <v>187</v>
      </c>
      <c r="L92" s="28" t="s">
        <v>417</v>
      </c>
      <c r="M92" s="1">
        <v>-1</v>
      </c>
      <c r="N92" s="1" t="s">
        <v>190</v>
      </c>
      <c r="O92" s="1" t="s">
        <v>416</v>
      </c>
      <c r="P92" s="1" t="s">
        <v>401</v>
      </c>
      <c r="Q92" s="1" t="s">
        <v>402</v>
      </c>
      <c r="R92" s="1" t="s">
        <v>403</v>
      </c>
      <c r="S92" s="1" t="s">
        <v>404</v>
      </c>
      <c r="T92" s="1" t="s">
        <v>405</v>
      </c>
      <c r="U92" s="1" t="s">
        <v>406</v>
      </c>
    </row>
    <row r="93" spans="2:24" s="1" customFormat="1" x14ac:dyDescent="0.15">
      <c r="B93" s="1" t="s">
        <v>1603</v>
      </c>
      <c r="C93" s="1" t="s">
        <v>418</v>
      </c>
      <c r="E93" s="1" t="s">
        <v>419</v>
      </c>
      <c r="I93" s="1" t="s">
        <v>400</v>
      </c>
      <c r="K93" s="1" t="s">
        <v>185</v>
      </c>
    </row>
    <row r="94" spans="2:24" s="1" customFormat="1" x14ac:dyDescent="0.15">
      <c r="B94" s="1" t="s">
        <v>1604</v>
      </c>
      <c r="C94" s="1" t="s">
        <v>418</v>
      </c>
      <c r="E94" s="1" t="s">
        <v>420</v>
      </c>
      <c r="I94" s="1" t="s">
        <v>400</v>
      </c>
      <c r="K94" s="1" t="s">
        <v>185</v>
      </c>
    </row>
    <row r="95" spans="2:24" s="1" customFormat="1" x14ac:dyDescent="0.15">
      <c r="B95" s="1" t="s">
        <v>1605</v>
      </c>
      <c r="C95" s="1" t="s">
        <v>418</v>
      </c>
      <c r="E95" s="1" t="s">
        <v>421</v>
      </c>
      <c r="I95" s="1" t="s">
        <v>400</v>
      </c>
      <c r="K95" s="1" t="s">
        <v>185</v>
      </c>
    </row>
    <row r="96" spans="2:24" s="1" customFormat="1" x14ac:dyDescent="0.15">
      <c r="B96" s="1" t="s">
        <v>427</v>
      </c>
      <c r="C96" s="1" t="s">
        <v>418</v>
      </c>
      <c r="E96" s="1" t="s">
        <v>429</v>
      </c>
      <c r="I96" s="1" t="s">
        <v>400</v>
      </c>
      <c r="K96" s="1" t="s">
        <v>185</v>
      </c>
    </row>
    <row r="97" spans="1:21" s="1" customFormat="1" x14ac:dyDescent="0.15">
      <c r="B97" s="1" t="s">
        <v>428</v>
      </c>
      <c r="C97" s="1" t="s">
        <v>418</v>
      </c>
      <c r="E97" s="1" t="s">
        <v>430</v>
      </c>
      <c r="I97" s="1" t="s">
        <v>400</v>
      </c>
      <c r="K97" s="1" t="s">
        <v>185</v>
      </c>
    </row>
    <row r="98" spans="1:21" s="1" customFormat="1" ht="27" x14ac:dyDescent="0.15">
      <c r="B98" s="1" t="s">
        <v>1606</v>
      </c>
      <c r="C98" s="1" t="s">
        <v>1607</v>
      </c>
      <c r="E98" s="1" t="s">
        <v>419</v>
      </c>
      <c r="I98" s="1" t="s">
        <v>808</v>
      </c>
      <c r="K98" s="1" t="s">
        <v>187</v>
      </c>
      <c r="L98" s="1" t="s">
        <v>396</v>
      </c>
      <c r="M98" s="1">
        <v>0</v>
      </c>
      <c r="O98" s="1" t="s">
        <v>190</v>
      </c>
      <c r="P98" s="1" t="s">
        <v>1656</v>
      </c>
      <c r="Q98" s="1" t="s">
        <v>1501</v>
      </c>
      <c r="R98" s="1" t="s">
        <v>1500</v>
      </c>
      <c r="S98" s="1" t="s">
        <v>1499</v>
      </c>
      <c r="T98" s="1" t="s">
        <v>1498</v>
      </c>
      <c r="U98" s="1" t="s">
        <v>1497</v>
      </c>
    </row>
    <row r="99" spans="1:21" s="1" customFormat="1" ht="27" x14ac:dyDescent="0.15">
      <c r="B99" s="1" t="s">
        <v>1608</v>
      </c>
      <c r="C99" s="1" t="s">
        <v>1607</v>
      </c>
      <c r="E99" s="1" t="s">
        <v>420</v>
      </c>
      <c r="I99" s="1" t="s">
        <v>808</v>
      </c>
      <c r="K99" s="1" t="s">
        <v>187</v>
      </c>
      <c r="L99" s="1" t="s">
        <v>396</v>
      </c>
      <c r="M99" s="1">
        <v>0</v>
      </c>
      <c r="O99" s="1" t="s">
        <v>190</v>
      </c>
      <c r="P99" s="1" t="s">
        <v>1656</v>
      </c>
      <c r="Q99" s="1" t="s">
        <v>1501</v>
      </c>
      <c r="R99" s="1" t="s">
        <v>1500</v>
      </c>
      <c r="S99" s="1" t="s">
        <v>1499</v>
      </c>
      <c r="T99" s="1" t="s">
        <v>1498</v>
      </c>
      <c r="U99" s="1" t="s">
        <v>1497</v>
      </c>
    </row>
    <row r="100" spans="1:21" s="1" customFormat="1" ht="27" x14ac:dyDescent="0.15">
      <c r="B100" s="1" t="s">
        <v>1609</v>
      </c>
      <c r="C100" s="1" t="s">
        <v>1607</v>
      </c>
      <c r="E100" s="1" t="s">
        <v>421</v>
      </c>
      <c r="I100" s="1" t="s">
        <v>808</v>
      </c>
      <c r="K100" s="1" t="s">
        <v>187</v>
      </c>
      <c r="L100" s="1" t="s">
        <v>396</v>
      </c>
      <c r="M100" s="1">
        <v>0</v>
      </c>
      <c r="O100" s="1" t="s">
        <v>190</v>
      </c>
      <c r="P100" s="1" t="s">
        <v>1656</v>
      </c>
      <c r="Q100" s="1" t="s">
        <v>1501</v>
      </c>
      <c r="R100" s="1" t="s">
        <v>1500</v>
      </c>
      <c r="S100" s="1" t="s">
        <v>1499</v>
      </c>
      <c r="T100" s="1" t="s">
        <v>1498</v>
      </c>
      <c r="U100" s="1" t="s">
        <v>1497</v>
      </c>
    </row>
    <row r="101" spans="1:21" s="1" customFormat="1" ht="27" x14ac:dyDescent="0.15">
      <c r="B101" s="1" t="s">
        <v>431</v>
      </c>
      <c r="C101" s="1" t="s">
        <v>1607</v>
      </c>
      <c r="E101" s="1" t="s">
        <v>429</v>
      </c>
      <c r="I101" s="1" t="s">
        <v>808</v>
      </c>
      <c r="K101" s="1" t="s">
        <v>187</v>
      </c>
      <c r="L101" s="1" t="s">
        <v>396</v>
      </c>
      <c r="M101" s="1">
        <v>0</v>
      </c>
      <c r="O101" s="1" t="s">
        <v>190</v>
      </c>
      <c r="P101" s="1" t="s">
        <v>1656</v>
      </c>
      <c r="Q101" s="1" t="s">
        <v>1501</v>
      </c>
      <c r="R101" s="1" t="s">
        <v>1500</v>
      </c>
      <c r="S101" s="1" t="s">
        <v>1499</v>
      </c>
      <c r="T101" s="1" t="s">
        <v>1498</v>
      </c>
      <c r="U101" s="1" t="s">
        <v>1497</v>
      </c>
    </row>
    <row r="102" spans="1:21" s="1" customFormat="1" ht="27" x14ac:dyDescent="0.15">
      <c r="B102" s="1" t="s">
        <v>432</v>
      </c>
      <c r="C102" s="1" t="s">
        <v>1607</v>
      </c>
      <c r="E102" s="1" t="s">
        <v>430</v>
      </c>
      <c r="I102" s="1" t="s">
        <v>808</v>
      </c>
      <c r="K102" s="1" t="s">
        <v>187</v>
      </c>
      <c r="L102" s="1" t="s">
        <v>396</v>
      </c>
      <c r="M102" s="1">
        <v>0</v>
      </c>
      <c r="O102" s="1" t="s">
        <v>190</v>
      </c>
      <c r="P102" s="1" t="s">
        <v>1656</v>
      </c>
      <c r="Q102" s="1" t="s">
        <v>1501</v>
      </c>
      <c r="R102" s="1" t="s">
        <v>1500</v>
      </c>
      <c r="S102" s="1" t="s">
        <v>1499</v>
      </c>
      <c r="T102" s="1" t="s">
        <v>1498</v>
      </c>
      <c r="U102" s="1" t="s">
        <v>1497</v>
      </c>
    </row>
    <row r="103" spans="1:21" s="1" customFormat="1" ht="27" x14ac:dyDescent="0.15">
      <c r="B103" s="1" t="s">
        <v>1616</v>
      </c>
      <c r="C103" s="1" t="s">
        <v>995</v>
      </c>
      <c r="I103" s="1" t="s">
        <v>400</v>
      </c>
      <c r="K103" s="1" t="s">
        <v>185</v>
      </c>
    </row>
    <row r="104" spans="1:21" s="1" customFormat="1" x14ac:dyDescent="0.15">
      <c r="B104" s="1" t="s">
        <v>422</v>
      </c>
      <c r="C104" s="1" t="s">
        <v>433</v>
      </c>
      <c r="E104" s="1" t="s">
        <v>419</v>
      </c>
      <c r="F104" s="1" t="s">
        <v>434</v>
      </c>
      <c r="I104" s="1" t="s">
        <v>1225</v>
      </c>
      <c r="J104" s="1" t="s">
        <v>174</v>
      </c>
      <c r="K104" s="1" t="s">
        <v>187</v>
      </c>
    </row>
    <row r="105" spans="1:21" s="1" customFormat="1" x14ac:dyDescent="0.15">
      <c r="B105" s="1" t="s">
        <v>423</v>
      </c>
      <c r="C105" s="1" t="s">
        <v>433</v>
      </c>
      <c r="E105" s="1" t="s">
        <v>420</v>
      </c>
      <c r="F105" s="1" t="s">
        <v>434</v>
      </c>
      <c r="I105" s="1" t="s">
        <v>1225</v>
      </c>
      <c r="J105" s="1" t="s">
        <v>174</v>
      </c>
      <c r="K105" s="1" t="s">
        <v>187</v>
      </c>
    </row>
    <row r="106" spans="1:21" s="1" customFormat="1" x14ac:dyDescent="0.15">
      <c r="B106" s="1" t="s">
        <v>424</v>
      </c>
      <c r="C106" s="1" t="s">
        <v>433</v>
      </c>
      <c r="E106" s="1" t="s">
        <v>421</v>
      </c>
      <c r="F106" s="1" t="s">
        <v>434</v>
      </c>
      <c r="I106" s="1" t="s">
        <v>1225</v>
      </c>
      <c r="J106" s="1" t="s">
        <v>174</v>
      </c>
      <c r="K106" s="1" t="s">
        <v>187</v>
      </c>
    </row>
    <row r="107" spans="1:21" s="1" customFormat="1" x14ac:dyDescent="0.15">
      <c r="B107" s="1" t="s">
        <v>425</v>
      </c>
      <c r="C107" s="1" t="s">
        <v>433</v>
      </c>
      <c r="E107" s="1" t="s">
        <v>429</v>
      </c>
      <c r="F107" s="1" t="s">
        <v>434</v>
      </c>
      <c r="I107" s="1" t="s">
        <v>1225</v>
      </c>
      <c r="J107" s="1" t="s">
        <v>174</v>
      </c>
      <c r="K107" s="1" t="s">
        <v>187</v>
      </c>
    </row>
    <row r="108" spans="1:21" s="1" customFormat="1" x14ac:dyDescent="0.15">
      <c r="B108" s="1" t="s">
        <v>426</v>
      </c>
      <c r="C108" s="1" t="s">
        <v>433</v>
      </c>
      <c r="E108" s="1" t="s">
        <v>430</v>
      </c>
      <c r="F108" s="1" t="s">
        <v>434</v>
      </c>
      <c r="I108" s="1" t="s">
        <v>1225</v>
      </c>
      <c r="J108" s="1" t="s">
        <v>174</v>
      </c>
      <c r="K108" s="1" t="s">
        <v>187</v>
      </c>
    </row>
    <row r="109" spans="1:21" s="30" customFormat="1" ht="54.75" thickBot="1" x14ac:dyDescent="0.2">
      <c r="B109" s="30" t="s">
        <v>725</v>
      </c>
      <c r="C109" s="30" t="s">
        <v>1680</v>
      </c>
      <c r="E109" s="30" t="s">
        <v>435</v>
      </c>
      <c r="I109" s="30" t="s">
        <v>808</v>
      </c>
      <c r="K109" s="30" t="s">
        <v>187</v>
      </c>
      <c r="L109" s="30" t="s">
        <v>396</v>
      </c>
      <c r="M109" s="30">
        <v>0</v>
      </c>
      <c r="O109" s="30" t="s">
        <v>190</v>
      </c>
      <c r="P109" s="30" t="s">
        <v>1610</v>
      </c>
      <c r="Q109" s="30" t="s">
        <v>1611</v>
      </c>
      <c r="R109" s="30" t="s">
        <v>1612</v>
      </c>
      <c r="S109" s="30" t="s">
        <v>1613</v>
      </c>
      <c r="T109" s="30" t="s">
        <v>1614</v>
      </c>
      <c r="U109" s="30" t="s">
        <v>1615</v>
      </c>
    </row>
    <row r="110" spans="1:21" s="1" customFormat="1" ht="54.75" thickTop="1" x14ac:dyDescent="0.15">
      <c r="A110" s="1" t="s">
        <v>1585</v>
      </c>
      <c r="B110" s="1" t="s">
        <v>1570</v>
      </c>
      <c r="C110" s="1" t="s">
        <v>1574</v>
      </c>
      <c r="E110" s="1" t="s">
        <v>1575</v>
      </c>
      <c r="I110" s="1" t="s">
        <v>1586</v>
      </c>
      <c r="K110" s="1" t="s">
        <v>1571</v>
      </c>
      <c r="L110" s="1" t="s">
        <v>178</v>
      </c>
      <c r="M110" s="1" t="b">
        <v>1</v>
      </c>
      <c r="P110" s="1" t="s">
        <v>1573</v>
      </c>
      <c r="Q110" s="1" t="s">
        <v>1572</v>
      </c>
    </row>
    <row r="111" spans="1:21" s="1" customFormat="1" x14ac:dyDescent="0.15">
      <c r="B111" s="1" t="s">
        <v>1725</v>
      </c>
      <c r="C111" s="1" t="s">
        <v>1726</v>
      </c>
      <c r="E111" s="1" t="s">
        <v>171</v>
      </c>
      <c r="I111" s="1" t="s">
        <v>1322</v>
      </c>
      <c r="K111" s="1" t="s">
        <v>185</v>
      </c>
    </row>
    <row r="112" spans="1:21" s="1" customFormat="1" x14ac:dyDescent="0.15">
      <c r="B112" s="1" t="s">
        <v>1576</v>
      </c>
      <c r="C112" s="1" t="s">
        <v>1578</v>
      </c>
      <c r="E112" s="1" t="s">
        <v>1590</v>
      </c>
      <c r="I112" s="1" t="s">
        <v>1322</v>
      </c>
      <c r="K112" s="1" t="s">
        <v>187</v>
      </c>
      <c r="M112" s="1">
        <v>-1</v>
      </c>
    </row>
    <row r="113" spans="1:25" s="1" customFormat="1" x14ac:dyDescent="0.15">
      <c r="B113" s="1" t="s">
        <v>1577</v>
      </c>
      <c r="C113" s="1" t="s">
        <v>1579</v>
      </c>
      <c r="I113" s="1" t="s">
        <v>1322</v>
      </c>
      <c r="K113" s="1" t="s">
        <v>185</v>
      </c>
    </row>
    <row r="114" spans="1:25" s="1" customFormat="1" x14ac:dyDescent="0.15">
      <c r="B114" s="1" t="s">
        <v>1580</v>
      </c>
      <c r="C114" s="1" t="s">
        <v>1584</v>
      </c>
      <c r="I114" s="1" t="s">
        <v>1322</v>
      </c>
      <c r="K114" s="1" t="s">
        <v>185</v>
      </c>
    </row>
    <row r="115" spans="1:25" s="1" customFormat="1" x14ac:dyDescent="0.15">
      <c r="B115" s="1" t="s">
        <v>1581</v>
      </c>
      <c r="C115" s="1" t="s">
        <v>1582</v>
      </c>
      <c r="E115" s="1" t="s">
        <v>1583</v>
      </c>
      <c r="I115" s="1" t="s">
        <v>1586</v>
      </c>
      <c r="K115" s="1" t="s">
        <v>187</v>
      </c>
      <c r="M115" s="1">
        <v>3</v>
      </c>
      <c r="P115" s="1" t="s">
        <v>1587</v>
      </c>
      <c r="Q115" s="1" t="s">
        <v>1589</v>
      </c>
      <c r="R115" s="1" t="s">
        <v>1588</v>
      </c>
    </row>
    <row r="116" spans="1:25" s="1" customFormat="1" ht="27" x14ac:dyDescent="0.15">
      <c r="A116" s="1" t="s">
        <v>996</v>
      </c>
      <c r="B116" s="1" t="s">
        <v>1094</v>
      </c>
      <c r="C116" s="1" t="s">
        <v>805</v>
      </c>
      <c r="E116" s="1" t="s">
        <v>438</v>
      </c>
      <c r="I116" s="1" t="s">
        <v>543</v>
      </c>
      <c r="K116" s="1" t="s">
        <v>185</v>
      </c>
    </row>
    <row r="117" spans="1:25" s="30" customFormat="1" ht="27.75" thickBot="1" x14ac:dyDescent="0.2">
      <c r="B117" s="30" t="s">
        <v>499</v>
      </c>
      <c r="C117" s="30" t="s">
        <v>500</v>
      </c>
      <c r="E117" s="30" t="s">
        <v>439</v>
      </c>
      <c r="I117" s="30" t="s">
        <v>543</v>
      </c>
      <c r="J117" s="30">
        <f>4.5*0.9*0.9</f>
        <v>3.645</v>
      </c>
      <c r="K117" s="30" t="s">
        <v>185</v>
      </c>
    </row>
    <row r="118" spans="1:25" s="1" customFormat="1" ht="27.75" thickTop="1" x14ac:dyDescent="0.15">
      <c r="A118" s="1" t="s">
        <v>824</v>
      </c>
      <c r="B118" s="1" t="s">
        <v>1095</v>
      </c>
      <c r="C118" s="1" t="s">
        <v>806</v>
      </c>
      <c r="E118" s="1" t="s">
        <v>448</v>
      </c>
      <c r="F118" s="1" t="s">
        <v>807</v>
      </c>
      <c r="I118" s="1" t="s">
        <v>808</v>
      </c>
      <c r="K118" s="1" t="s">
        <v>187</v>
      </c>
      <c r="L118" s="1" t="s">
        <v>443</v>
      </c>
      <c r="M118" s="1">
        <v>0</v>
      </c>
      <c r="O118" s="1" t="s">
        <v>190</v>
      </c>
      <c r="P118" s="1" t="s">
        <v>503</v>
      </c>
      <c r="Q118" s="1" t="s">
        <v>504</v>
      </c>
      <c r="R118" s="1" t="s">
        <v>505</v>
      </c>
      <c r="S118" s="1" t="s">
        <v>506</v>
      </c>
      <c r="T118" s="1" t="s">
        <v>507</v>
      </c>
      <c r="U118" s="1" t="s">
        <v>508</v>
      </c>
      <c r="V118" s="1" t="s">
        <v>509</v>
      </c>
      <c r="W118" s="1" t="s">
        <v>510</v>
      </c>
      <c r="X118" s="1" t="s">
        <v>511</v>
      </c>
      <c r="Y118" s="1" t="s">
        <v>442</v>
      </c>
    </row>
    <row r="119" spans="1:25" s="1" customFormat="1" ht="27" x14ac:dyDescent="0.15">
      <c r="B119" s="1" t="s">
        <v>1096</v>
      </c>
      <c r="C119" s="1" t="s">
        <v>806</v>
      </c>
      <c r="E119" s="1" t="s">
        <v>463</v>
      </c>
      <c r="F119" s="1" t="s">
        <v>807</v>
      </c>
      <c r="I119" s="1" t="s">
        <v>808</v>
      </c>
      <c r="K119" s="1" t="s">
        <v>187</v>
      </c>
      <c r="L119" s="1" t="s">
        <v>441</v>
      </c>
      <c r="M119" s="1">
        <v>0</v>
      </c>
      <c r="O119" s="1" t="s">
        <v>190</v>
      </c>
      <c r="P119" s="1" t="s">
        <v>503</v>
      </c>
      <c r="Q119" s="1" t="s">
        <v>504</v>
      </c>
      <c r="R119" s="1" t="s">
        <v>505</v>
      </c>
      <c r="S119" s="1" t="s">
        <v>506</v>
      </c>
      <c r="T119" s="1" t="s">
        <v>507</v>
      </c>
      <c r="U119" s="1" t="s">
        <v>508</v>
      </c>
      <c r="V119" s="1" t="s">
        <v>509</v>
      </c>
      <c r="W119" s="1" t="s">
        <v>510</v>
      </c>
      <c r="X119" s="1" t="s">
        <v>511</v>
      </c>
    </row>
    <row r="120" spans="1:25" s="1" customFormat="1" ht="27" x14ac:dyDescent="0.15">
      <c r="B120" s="1" t="s">
        <v>1097</v>
      </c>
      <c r="C120" s="1" t="s">
        <v>806</v>
      </c>
      <c r="E120" s="1" t="s">
        <v>464</v>
      </c>
      <c r="F120" s="1" t="s">
        <v>807</v>
      </c>
      <c r="I120" s="1" t="s">
        <v>808</v>
      </c>
      <c r="K120" s="1" t="s">
        <v>187</v>
      </c>
      <c r="L120" s="1" t="s">
        <v>441</v>
      </c>
      <c r="M120" s="1">
        <v>0</v>
      </c>
      <c r="O120" s="1" t="s">
        <v>190</v>
      </c>
      <c r="P120" s="1" t="s">
        <v>503</v>
      </c>
      <c r="Q120" s="1" t="s">
        <v>504</v>
      </c>
      <c r="R120" s="1" t="s">
        <v>505</v>
      </c>
      <c r="S120" s="1" t="s">
        <v>506</v>
      </c>
      <c r="T120" s="1" t="s">
        <v>507</v>
      </c>
      <c r="U120" s="1" t="s">
        <v>508</v>
      </c>
      <c r="V120" s="1" t="s">
        <v>509</v>
      </c>
      <c r="W120" s="1" t="s">
        <v>510</v>
      </c>
      <c r="X120" s="1" t="s">
        <v>511</v>
      </c>
    </row>
    <row r="121" spans="1:25" s="1" customFormat="1" ht="27" x14ac:dyDescent="0.15">
      <c r="B121" s="1" t="s">
        <v>533</v>
      </c>
      <c r="C121" s="1" t="s">
        <v>532</v>
      </c>
      <c r="I121" s="1" t="s">
        <v>809</v>
      </c>
      <c r="K121" s="1" t="s">
        <v>193</v>
      </c>
      <c r="L121" s="1" t="s">
        <v>1303</v>
      </c>
      <c r="M121" s="1" t="b">
        <v>0</v>
      </c>
      <c r="P121" s="1" t="s">
        <v>444</v>
      </c>
      <c r="Q121" s="1" t="s">
        <v>445</v>
      </c>
    </row>
    <row r="122" spans="1:25" s="1" customFormat="1" x14ac:dyDescent="0.15">
      <c r="B122" s="1" t="s">
        <v>534</v>
      </c>
      <c r="C122" s="1" t="s">
        <v>532</v>
      </c>
      <c r="I122" s="1" t="s">
        <v>809</v>
      </c>
      <c r="K122" s="1" t="s">
        <v>193</v>
      </c>
      <c r="L122" s="1" t="s">
        <v>1303</v>
      </c>
      <c r="M122" s="1" t="b">
        <v>0</v>
      </c>
    </row>
    <row r="123" spans="1:25" s="1" customFormat="1" x14ac:dyDescent="0.15">
      <c r="B123" s="1" t="s">
        <v>535</v>
      </c>
      <c r="C123" s="1" t="s">
        <v>532</v>
      </c>
      <c r="I123" s="1" t="s">
        <v>809</v>
      </c>
      <c r="K123" s="1" t="s">
        <v>193</v>
      </c>
      <c r="L123" s="1" t="s">
        <v>1303</v>
      </c>
      <c r="M123" s="1" t="b">
        <v>0</v>
      </c>
    </row>
    <row r="124" spans="1:25" s="1" customFormat="1" ht="27" x14ac:dyDescent="0.15">
      <c r="B124" s="1" t="s">
        <v>538</v>
      </c>
      <c r="C124" s="1" t="s">
        <v>541</v>
      </c>
      <c r="E124" s="1" t="s">
        <v>449</v>
      </c>
      <c r="I124" s="1" t="s">
        <v>808</v>
      </c>
      <c r="K124" s="1" t="s">
        <v>187</v>
      </c>
      <c r="L124" s="1" t="s">
        <v>396</v>
      </c>
      <c r="M124" s="1">
        <v>0</v>
      </c>
      <c r="P124" s="22" t="s">
        <v>536</v>
      </c>
      <c r="Q124" s="1" t="s">
        <v>537</v>
      </c>
      <c r="R124" s="1" t="s">
        <v>232</v>
      </c>
      <c r="S124" s="1" t="s">
        <v>231</v>
      </c>
      <c r="T124" s="1" t="s">
        <v>233</v>
      </c>
      <c r="U124" s="1" t="s">
        <v>234</v>
      </c>
      <c r="V124" s="1" t="s">
        <v>910</v>
      </c>
    </row>
    <row r="125" spans="1:25" s="1" customFormat="1" ht="27" x14ac:dyDescent="0.15">
      <c r="B125" s="1" t="s">
        <v>539</v>
      </c>
      <c r="C125" s="1" t="s">
        <v>541</v>
      </c>
      <c r="E125" s="1" t="s">
        <v>449</v>
      </c>
      <c r="I125" s="1" t="s">
        <v>808</v>
      </c>
      <c r="K125" s="1" t="s">
        <v>187</v>
      </c>
      <c r="L125" s="1" t="s">
        <v>396</v>
      </c>
      <c r="M125" s="1">
        <v>0</v>
      </c>
      <c r="P125" s="22" t="s">
        <v>536</v>
      </c>
      <c r="Q125" s="1" t="s">
        <v>537</v>
      </c>
      <c r="R125" s="1" t="s">
        <v>232</v>
      </c>
      <c r="S125" s="1" t="s">
        <v>231</v>
      </c>
      <c r="T125" s="1" t="s">
        <v>233</v>
      </c>
      <c r="U125" s="1" t="s">
        <v>234</v>
      </c>
      <c r="V125" s="1" t="s">
        <v>910</v>
      </c>
    </row>
    <row r="126" spans="1:25" s="1" customFormat="1" ht="27" x14ac:dyDescent="0.15">
      <c r="B126" s="1" t="s">
        <v>540</v>
      </c>
      <c r="C126" s="1" t="s">
        <v>541</v>
      </c>
      <c r="E126" s="1" t="s">
        <v>449</v>
      </c>
      <c r="I126" s="1" t="s">
        <v>808</v>
      </c>
      <c r="K126" s="1" t="s">
        <v>187</v>
      </c>
      <c r="L126" s="1" t="s">
        <v>396</v>
      </c>
      <c r="M126" s="1">
        <v>0</v>
      </c>
      <c r="P126" s="22" t="s">
        <v>536</v>
      </c>
      <c r="Q126" s="1" t="s">
        <v>537</v>
      </c>
      <c r="R126" s="1" t="s">
        <v>232</v>
      </c>
      <c r="S126" s="1" t="s">
        <v>231</v>
      </c>
      <c r="T126" s="1" t="s">
        <v>233</v>
      </c>
      <c r="U126" s="1" t="s">
        <v>234</v>
      </c>
      <c r="V126" s="1" t="s">
        <v>910</v>
      </c>
    </row>
    <row r="127" spans="1:25" s="23" customFormat="1" ht="27" x14ac:dyDescent="0.15">
      <c r="B127" s="23" t="s">
        <v>1098</v>
      </c>
      <c r="C127" s="23" t="s">
        <v>810</v>
      </c>
      <c r="E127" s="23" t="s">
        <v>446</v>
      </c>
      <c r="F127" s="23" t="s">
        <v>811</v>
      </c>
      <c r="I127" s="23" t="s">
        <v>808</v>
      </c>
      <c r="K127" s="1" t="s">
        <v>187</v>
      </c>
      <c r="L127" s="28" t="s">
        <v>450</v>
      </c>
      <c r="M127" s="23">
        <v>-1</v>
      </c>
      <c r="N127" s="1" t="s">
        <v>190</v>
      </c>
      <c r="P127" s="23" t="s">
        <v>990</v>
      </c>
      <c r="Q127" s="23" t="s">
        <v>1733</v>
      </c>
      <c r="R127" s="23" t="s">
        <v>1734</v>
      </c>
      <c r="S127" s="23" t="s">
        <v>1735</v>
      </c>
      <c r="T127" s="23" t="s">
        <v>1736</v>
      </c>
      <c r="U127" s="23" t="s">
        <v>1071</v>
      </c>
      <c r="V127" s="23" t="s">
        <v>1737</v>
      </c>
      <c r="W127" s="23" t="s">
        <v>1738</v>
      </c>
    </row>
    <row r="128" spans="1:25" s="23" customFormat="1" ht="27" x14ac:dyDescent="0.15">
      <c r="B128" s="23" t="s">
        <v>276</v>
      </c>
      <c r="C128" s="23" t="s">
        <v>810</v>
      </c>
      <c r="E128" s="23" t="s">
        <v>446</v>
      </c>
      <c r="F128" s="23" t="s">
        <v>811</v>
      </c>
      <c r="I128" s="23" t="s">
        <v>808</v>
      </c>
      <c r="K128" s="1" t="s">
        <v>187</v>
      </c>
      <c r="L128" s="28" t="s">
        <v>450</v>
      </c>
      <c r="M128" s="23">
        <v>-1</v>
      </c>
      <c r="N128" s="1" t="s">
        <v>190</v>
      </c>
      <c r="P128" s="23" t="s">
        <v>990</v>
      </c>
      <c r="Q128" s="23" t="s">
        <v>1733</v>
      </c>
      <c r="R128" s="23" t="s">
        <v>1734</v>
      </c>
      <c r="S128" s="23" t="s">
        <v>1735</v>
      </c>
      <c r="T128" s="23" t="s">
        <v>1736</v>
      </c>
      <c r="U128" s="23" t="s">
        <v>1071</v>
      </c>
      <c r="V128" s="23" t="s">
        <v>1737</v>
      </c>
      <c r="W128" s="23" t="s">
        <v>1738</v>
      </c>
    </row>
    <row r="129" spans="2:25" s="23" customFormat="1" ht="27" x14ac:dyDescent="0.15">
      <c r="B129" s="23" t="s">
        <v>277</v>
      </c>
      <c r="C129" s="23" t="s">
        <v>810</v>
      </c>
      <c r="E129" s="23" t="s">
        <v>446</v>
      </c>
      <c r="F129" s="23" t="s">
        <v>811</v>
      </c>
      <c r="I129" s="23" t="s">
        <v>808</v>
      </c>
      <c r="K129" s="1" t="s">
        <v>187</v>
      </c>
      <c r="L129" s="28" t="s">
        <v>450</v>
      </c>
      <c r="M129" s="23">
        <v>-1</v>
      </c>
      <c r="N129" s="1" t="s">
        <v>190</v>
      </c>
      <c r="P129" s="23" t="s">
        <v>990</v>
      </c>
      <c r="Q129" s="23" t="s">
        <v>1733</v>
      </c>
      <c r="R129" s="23" t="s">
        <v>1734</v>
      </c>
      <c r="S129" s="23" t="s">
        <v>1735</v>
      </c>
      <c r="T129" s="23" t="s">
        <v>1736</v>
      </c>
      <c r="U129" s="23" t="s">
        <v>1071</v>
      </c>
      <c r="V129" s="23" t="s">
        <v>1737</v>
      </c>
      <c r="W129" s="23" t="s">
        <v>1738</v>
      </c>
    </row>
    <row r="130" spans="2:25" s="1" customFormat="1" ht="27" x14ac:dyDescent="0.15">
      <c r="B130" s="1" t="s">
        <v>278</v>
      </c>
      <c r="C130" s="1" t="s">
        <v>1142</v>
      </c>
      <c r="E130" s="1" t="s">
        <v>399</v>
      </c>
      <c r="F130" s="1" t="s">
        <v>812</v>
      </c>
      <c r="I130" s="1" t="s">
        <v>808</v>
      </c>
      <c r="K130" s="1" t="s">
        <v>187</v>
      </c>
      <c r="L130" s="28" t="s">
        <v>415</v>
      </c>
      <c r="M130" s="23">
        <v>-1</v>
      </c>
      <c r="N130" s="1" t="s">
        <v>190</v>
      </c>
      <c r="P130" s="1" t="s">
        <v>990</v>
      </c>
      <c r="Q130" s="1" t="s">
        <v>1739</v>
      </c>
      <c r="R130" s="1" t="s">
        <v>1740</v>
      </c>
      <c r="S130" s="1" t="s">
        <v>1741</v>
      </c>
      <c r="T130" s="1" t="s">
        <v>1742</v>
      </c>
      <c r="U130" s="1" t="s">
        <v>1743</v>
      </c>
      <c r="V130" s="1" t="s">
        <v>1744</v>
      </c>
      <c r="W130" s="1" t="s">
        <v>1745</v>
      </c>
      <c r="X130" s="1" t="s">
        <v>1746</v>
      </c>
      <c r="Y130" s="1" t="s">
        <v>1747</v>
      </c>
    </row>
    <row r="131" spans="2:25" s="1" customFormat="1" ht="27" x14ac:dyDescent="0.15">
      <c r="B131" s="1" t="s">
        <v>279</v>
      </c>
      <c r="C131" s="1" t="s">
        <v>1142</v>
      </c>
      <c r="E131" s="1" t="s">
        <v>399</v>
      </c>
      <c r="F131" s="1" t="s">
        <v>812</v>
      </c>
      <c r="I131" s="1" t="s">
        <v>808</v>
      </c>
      <c r="K131" s="1" t="s">
        <v>187</v>
      </c>
      <c r="L131" s="28" t="s">
        <v>415</v>
      </c>
      <c r="M131" s="23">
        <v>-1</v>
      </c>
      <c r="N131" s="1" t="s">
        <v>190</v>
      </c>
      <c r="P131" s="1" t="s">
        <v>990</v>
      </c>
      <c r="Q131" s="1" t="s">
        <v>1739</v>
      </c>
      <c r="R131" s="1" t="s">
        <v>1740</v>
      </c>
      <c r="S131" s="1" t="s">
        <v>1741</v>
      </c>
      <c r="T131" s="1" t="s">
        <v>1742</v>
      </c>
      <c r="U131" s="1" t="s">
        <v>1743</v>
      </c>
      <c r="V131" s="1" t="s">
        <v>1744</v>
      </c>
      <c r="W131" s="1" t="s">
        <v>1745</v>
      </c>
      <c r="X131" s="1" t="s">
        <v>1746</v>
      </c>
      <c r="Y131" s="1" t="s">
        <v>1747</v>
      </c>
    </row>
    <row r="132" spans="2:25" s="1" customFormat="1" ht="27" x14ac:dyDescent="0.15">
      <c r="B132" s="1" t="s">
        <v>280</v>
      </c>
      <c r="C132" s="1" t="s">
        <v>1142</v>
      </c>
      <c r="E132" s="1" t="s">
        <v>399</v>
      </c>
      <c r="F132" s="1" t="s">
        <v>812</v>
      </c>
      <c r="I132" s="1" t="s">
        <v>808</v>
      </c>
      <c r="K132" s="1" t="s">
        <v>187</v>
      </c>
      <c r="L132" s="28" t="s">
        <v>415</v>
      </c>
      <c r="M132" s="23">
        <v>-1</v>
      </c>
      <c r="N132" s="1" t="s">
        <v>190</v>
      </c>
      <c r="P132" s="1" t="s">
        <v>990</v>
      </c>
      <c r="Q132" s="1" t="s">
        <v>1739</v>
      </c>
      <c r="R132" s="1" t="s">
        <v>1740</v>
      </c>
      <c r="S132" s="1" t="s">
        <v>1741</v>
      </c>
      <c r="T132" s="1" t="s">
        <v>1742</v>
      </c>
      <c r="U132" s="1" t="s">
        <v>1743</v>
      </c>
      <c r="V132" s="1" t="s">
        <v>1744</v>
      </c>
      <c r="W132" s="1" t="s">
        <v>1745</v>
      </c>
      <c r="X132" s="1" t="s">
        <v>1746</v>
      </c>
      <c r="Y132" s="1" t="s">
        <v>1747</v>
      </c>
    </row>
    <row r="133" spans="2:25" s="1" customFormat="1" ht="27" x14ac:dyDescent="0.15">
      <c r="B133" s="1" t="s">
        <v>1143</v>
      </c>
      <c r="C133" s="1" t="s">
        <v>1146</v>
      </c>
      <c r="E133" s="1" t="s">
        <v>447</v>
      </c>
      <c r="F133" s="1" t="s">
        <v>811</v>
      </c>
      <c r="I133" s="1" t="s">
        <v>808</v>
      </c>
      <c r="K133" s="1" t="s">
        <v>187</v>
      </c>
      <c r="L133" s="28" t="s">
        <v>417</v>
      </c>
      <c r="M133" s="23">
        <v>-1</v>
      </c>
      <c r="N133" s="1" t="s">
        <v>190</v>
      </c>
      <c r="P133" s="1" t="s">
        <v>990</v>
      </c>
      <c r="Q133" s="1" t="s">
        <v>2</v>
      </c>
      <c r="R133" s="1" t="s">
        <v>1733</v>
      </c>
      <c r="S133" s="1" t="s">
        <v>1734</v>
      </c>
      <c r="T133" s="1" t="s">
        <v>1735</v>
      </c>
      <c r="U133" s="1" t="s">
        <v>1736</v>
      </c>
      <c r="V133" s="1" t="s">
        <v>1737</v>
      </c>
    </row>
    <row r="134" spans="2:25" s="1" customFormat="1" ht="27" x14ac:dyDescent="0.15">
      <c r="B134" s="1" t="s">
        <v>1144</v>
      </c>
      <c r="C134" s="1" t="s">
        <v>1146</v>
      </c>
      <c r="E134" s="1" t="s">
        <v>447</v>
      </c>
      <c r="F134" s="1" t="s">
        <v>811</v>
      </c>
      <c r="I134" s="1" t="s">
        <v>808</v>
      </c>
      <c r="K134" s="1" t="s">
        <v>187</v>
      </c>
      <c r="L134" s="28" t="s">
        <v>417</v>
      </c>
      <c r="M134" s="23">
        <v>-1</v>
      </c>
      <c r="N134" s="1" t="s">
        <v>190</v>
      </c>
      <c r="P134" s="1" t="s">
        <v>990</v>
      </c>
      <c r="Q134" s="1" t="s">
        <v>2</v>
      </c>
      <c r="R134" s="1" t="s">
        <v>1733</v>
      </c>
      <c r="S134" s="1" t="s">
        <v>1734</v>
      </c>
      <c r="T134" s="1" t="s">
        <v>1735</v>
      </c>
      <c r="U134" s="1" t="s">
        <v>1736</v>
      </c>
      <c r="V134" s="1" t="s">
        <v>1737</v>
      </c>
    </row>
    <row r="135" spans="2:25" s="1" customFormat="1" ht="27" x14ac:dyDescent="0.15">
      <c r="B135" s="1" t="s">
        <v>1145</v>
      </c>
      <c r="C135" s="1" t="s">
        <v>1146</v>
      </c>
      <c r="E135" s="1" t="s">
        <v>447</v>
      </c>
      <c r="F135" s="1" t="s">
        <v>811</v>
      </c>
      <c r="I135" s="1" t="s">
        <v>808</v>
      </c>
      <c r="K135" s="1" t="s">
        <v>187</v>
      </c>
      <c r="L135" s="28" t="s">
        <v>417</v>
      </c>
      <c r="M135" s="23">
        <v>-1</v>
      </c>
      <c r="N135" s="1" t="s">
        <v>190</v>
      </c>
      <c r="P135" s="1" t="s">
        <v>990</v>
      </c>
      <c r="Q135" s="1" t="s">
        <v>2</v>
      </c>
      <c r="R135" s="1" t="s">
        <v>1733</v>
      </c>
      <c r="S135" s="1" t="s">
        <v>1734</v>
      </c>
      <c r="T135" s="1" t="s">
        <v>1735</v>
      </c>
      <c r="U135" s="1" t="s">
        <v>1736</v>
      </c>
      <c r="V135" s="1" t="s">
        <v>1737</v>
      </c>
    </row>
    <row r="136" spans="2:25" s="1" customFormat="1" ht="27" x14ac:dyDescent="0.15">
      <c r="B136" s="1" t="s">
        <v>1203</v>
      </c>
      <c r="C136" s="1" t="s">
        <v>1204</v>
      </c>
      <c r="E136" s="1" t="s">
        <v>399</v>
      </c>
      <c r="F136" s="1" t="s">
        <v>812</v>
      </c>
      <c r="I136" s="1" t="s">
        <v>808</v>
      </c>
      <c r="K136" s="1" t="s">
        <v>187</v>
      </c>
      <c r="L136" s="28" t="s">
        <v>415</v>
      </c>
      <c r="M136" s="23">
        <v>-1</v>
      </c>
      <c r="N136" s="1" t="s">
        <v>190</v>
      </c>
      <c r="P136" s="1" t="s">
        <v>990</v>
      </c>
      <c r="Q136" s="1" t="s">
        <v>1739</v>
      </c>
      <c r="R136" s="1" t="s">
        <v>1740</v>
      </c>
      <c r="S136" s="1" t="s">
        <v>1741</v>
      </c>
      <c r="T136" s="1" t="s">
        <v>1742</v>
      </c>
      <c r="U136" s="1" t="s">
        <v>1743</v>
      </c>
      <c r="V136" s="1" t="s">
        <v>1744</v>
      </c>
      <c r="W136" s="1" t="s">
        <v>1745</v>
      </c>
      <c r="X136" s="1" t="s">
        <v>1746</v>
      </c>
      <c r="Y136" s="1" t="s">
        <v>1747</v>
      </c>
    </row>
    <row r="137" spans="2:25" s="1" customFormat="1" ht="27" x14ac:dyDescent="0.15">
      <c r="B137" s="1" t="s">
        <v>1205</v>
      </c>
      <c r="C137" s="1" t="s">
        <v>1204</v>
      </c>
      <c r="E137" s="1" t="s">
        <v>399</v>
      </c>
      <c r="F137" s="1" t="s">
        <v>812</v>
      </c>
      <c r="I137" s="1" t="s">
        <v>808</v>
      </c>
      <c r="K137" s="1" t="s">
        <v>187</v>
      </c>
      <c r="L137" s="28" t="s">
        <v>415</v>
      </c>
      <c r="M137" s="23">
        <v>-1</v>
      </c>
      <c r="N137" s="1" t="s">
        <v>190</v>
      </c>
      <c r="P137" s="1" t="s">
        <v>990</v>
      </c>
      <c r="Q137" s="1" t="s">
        <v>1739</v>
      </c>
      <c r="R137" s="1" t="s">
        <v>1740</v>
      </c>
      <c r="S137" s="1" t="s">
        <v>1741</v>
      </c>
      <c r="T137" s="1" t="s">
        <v>1742</v>
      </c>
      <c r="U137" s="1" t="s">
        <v>1743</v>
      </c>
      <c r="V137" s="1" t="s">
        <v>1744</v>
      </c>
      <c r="W137" s="1" t="s">
        <v>1745</v>
      </c>
      <c r="X137" s="1" t="s">
        <v>1746</v>
      </c>
      <c r="Y137" s="1" t="s">
        <v>1747</v>
      </c>
    </row>
    <row r="138" spans="2:25" s="1" customFormat="1" ht="27" x14ac:dyDescent="0.15">
      <c r="B138" s="1" t="s">
        <v>1206</v>
      </c>
      <c r="C138" s="1" t="s">
        <v>1204</v>
      </c>
      <c r="E138" s="1" t="s">
        <v>399</v>
      </c>
      <c r="F138" s="1" t="s">
        <v>812</v>
      </c>
      <c r="I138" s="1" t="s">
        <v>808</v>
      </c>
      <c r="K138" s="1" t="s">
        <v>187</v>
      </c>
      <c r="L138" s="28" t="s">
        <v>415</v>
      </c>
      <c r="M138" s="23">
        <v>-1</v>
      </c>
      <c r="N138" s="1" t="s">
        <v>190</v>
      </c>
      <c r="P138" s="1" t="s">
        <v>990</v>
      </c>
      <c r="Q138" s="1" t="s">
        <v>1739</v>
      </c>
      <c r="R138" s="1" t="s">
        <v>1740</v>
      </c>
      <c r="S138" s="1" t="s">
        <v>1741</v>
      </c>
      <c r="T138" s="1" t="s">
        <v>1742</v>
      </c>
      <c r="U138" s="1" t="s">
        <v>1743</v>
      </c>
      <c r="V138" s="1" t="s">
        <v>1744</v>
      </c>
      <c r="W138" s="1" t="s">
        <v>1745</v>
      </c>
      <c r="X138" s="1" t="s">
        <v>1746</v>
      </c>
      <c r="Y138" s="1" t="s">
        <v>1747</v>
      </c>
    </row>
    <row r="139" spans="2:25" s="1" customFormat="1" ht="27" x14ac:dyDescent="0.15">
      <c r="B139" s="1" t="s">
        <v>698</v>
      </c>
      <c r="C139" s="1" t="s">
        <v>1374</v>
      </c>
      <c r="E139" s="1" t="s">
        <v>451</v>
      </c>
      <c r="F139" s="1" t="s">
        <v>1375</v>
      </c>
      <c r="I139" s="1" t="s">
        <v>808</v>
      </c>
      <c r="K139" s="1" t="s">
        <v>187</v>
      </c>
      <c r="L139" s="1" t="s">
        <v>453</v>
      </c>
      <c r="M139" s="1">
        <v>0</v>
      </c>
      <c r="O139" s="1" t="s">
        <v>190</v>
      </c>
      <c r="P139" s="1" t="s">
        <v>542</v>
      </c>
      <c r="Q139" s="1" t="s">
        <v>582</v>
      </c>
      <c r="R139" s="1" t="s">
        <v>583</v>
      </c>
      <c r="S139" s="1" t="s">
        <v>584</v>
      </c>
      <c r="T139" s="1" t="s">
        <v>585</v>
      </c>
      <c r="U139" s="1" t="s">
        <v>586</v>
      </c>
      <c r="V139" s="1" t="s">
        <v>587</v>
      </c>
      <c r="W139" s="1" t="s">
        <v>588</v>
      </c>
      <c r="X139" s="1" t="s">
        <v>589</v>
      </c>
      <c r="Y139" s="1" t="s">
        <v>452</v>
      </c>
    </row>
    <row r="140" spans="2:25" s="1" customFormat="1" ht="27" x14ac:dyDescent="0.15">
      <c r="B140" s="1" t="s">
        <v>699</v>
      </c>
      <c r="C140" s="1" t="s">
        <v>1374</v>
      </c>
      <c r="E140" s="1" t="s">
        <v>451</v>
      </c>
      <c r="F140" s="1" t="s">
        <v>1375</v>
      </c>
      <c r="I140" s="1" t="s">
        <v>808</v>
      </c>
      <c r="K140" s="1" t="s">
        <v>187</v>
      </c>
      <c r="L140" s="1" t="s">
        <v>453</v>
      </c>
      <c r="M140" s="1">
        <v>0</v>
      </c>
      <c r="O140" s="1" t="s">
        <v>190</v>
      </c>
      <c r="P140" s="1" t="s">
        <v>542</v>
      </c>
      <c r="Q140" s="1" t="s">
        <v>582</v>
      </c>
      <c r="R140" s="1" t="s">
        <v>583</v>
      </c>
      <c r="S140" s="1" t="s">
        <v>584</v>
      </c>
      <c r="T140" s="1" t="s">
        <v>585</v>
      </c>
      <c r="U140" s="1" t="s">
        <v>586</v>
      </c>
      <c r="V140" s="1" t="s">
        <v>587</v>
      </c>
      <c r="W140" s="1" t="s">
        <v>588</v>
      </c>
      <c r="X140" s="1" t="s">
        <v>589</v>
      </c>
      <c r="Y140" s="1" t="s">
        <v>452</v>
      </c>
    </row>
    <row r="141" spans="2:25" s="1" customFormat="1" ht="27" x14ac:dyDescent="0.15">
      <c r="B141" s="1" t="s">
        <v>700</v>
      </c>
      <c r="C141" s="1" t="s">
        <v>1374</v>
      </c>
      <c r="E141" s="1" t="s">
        <v>451</v>
      </c>
      <c r="F141" s="1" t="s">
        <v>1375</v>
      </c>
      <c r="I141" s="1" t="s">
        <v>808</v>
      </c>
      <c r="K141" s="1" t="s">
        <v>187</v>
      </c>
      <c r="L141" s="1" t="s">
        <v>453</v>
      </c>
      <c r="M141" s="1">
        <v>0</v>
      </c>
      <c r="O141" s="1" t="s">
        <v>190</v>
      </c>
      <c r="P141" s="1" t="s">
        <v>542</v>
      </c>
      <c r="Q141" s="1" t="s">
        <v>582</v>
      </c>
      <c r="R141" s="1" t="s">
        <v>583</v>
      </c>
      <c r="S141" s="1" t="s">
        <v>584</v>
      </c>
      <c r="T141" s="1" t="s">
        <v>585</v>
      </c>
      <c r="U141" s="1" t="s">
        <v>586</v>
      </c>
      <c r="V141" s="1" t="s">
        <v>587</v>
      </c>
      <c r="W141" s="1" t="s">
        <v>588</v>
      </c>
      <c r="X141" s="1" t="s">
        <v>589</v>
      </c>
      <c r="Y141" s="1" t="s">
        <v>452</v>
      </c>
    </row>
    <row r="142" spans="2:25" s="1" customFormat="1" x14ac:dyDescent="0.15">
      <c r="B142" s="1" t="s">
        <v>1207</v>
      </c>
      <c r="C142" s="1" t="s">
        <v>826</v>
      </c>
      <c r="F142" s="1" t="s">
        <v>827</v>
      </c>
      <c r="I142" s="1" t="s">
        <v>1225</v>
      </c>
      <c r="J142" s="1" t="s">
        <v>174</v>
      </c>
      <c r="K142" s="1" t="s">
        <v>187</v>
      </c>
      <c r="M142" s="1">
        <v>-1</v>
      </c>
    </row>
    <row r="143" spans="2:25" s="1" customFormat="1" x14ac:dyDescent="0.15">
      <c r="B143" s="1" t="s">
        <v>1208</v>
      </c>
      <c r="C143" s="1" t="s">
        <v>826</v>
      </c>
      <c r="F143" s="1" t="s">
        <v>827</v>
      </c>
      <c r="I143" s="1" t="s">
        <v>1225</v>
      </c>
      <c r="J143" s="1" t="s">
        <v>174</v>
      </c>
      <c r="K143" s="1" t="s">
        <v>187</v>
      </c>
      <c r="M143" s="1">
        <v>-1</v>
      </c>
    </row>
    <row r="144" spans="2:25" s="1" customFormat="1" x14ac:dyDescent="0.15">
      <c r="B144" s="1" t="s">
        <v>1209</v>
      </c>
      <c r="C144" s="1" t="s">
        <v>826</v>
      </c>
      <c r="F144" s="1" t="s">
        <v>827</v>
      </c>
      <c r="I144" s="1" t="s">
        <v>1225</v>
      </c>
      <c r="J144" s="1" t="s">
        <v>174</v>
      </c>
      <c r="K144" s="1" t="s">
        <v>187</v>
      </c>
      <c r="M144" s="1">
        <v>-1</v>
      </c>
    </row>
    <row r="145" spans="1:24" s="18" customFormat="1" x14ac:dyDescent="0.15">
      <c r="A145" s="1"/>
      <c r="B145" s="18" t="s">
        <v>1210</v>
      </c>
      <c r="C145" s="18" t="s">
        <v>1211</v>
      </c>
      <c r="E145" s="18" t="s">
        <v>440</v>
      </c>
      <c r="I145" s="18" t="s">
        <v>1225</v>
      </c>
      <c r="K145" s="18" t="s">
        <v>187</v>
      </c>
      <c r="M145" s="18">
        <v>0</v>
      </c>
    </row>
    <row r="146" spans="1:24" s="18" customFormat="1" x14ac:dyDescent="0.15">
      <c r="A146" s="1"/>
      <c r="B146" s="18" t="s">
        <v>1212</v>
      </c>
      <c r="C146" s="18" t="s">
        <v>1211</v>
      </c>
      <c r="I146" s="18" t="s">
        <v>1225</v>
      </c>
      <c r="K146" s="18" t="s">
        <v>187</v>
      </c>
      <c r="M146" s="18">
        <v>0</v>
      </c>
    </row>
    <row r="147" spans="1:24" s="18" customFormat="1" x14ac:dyDescent="0.15">
      <c r="A147" s="1"/>
      <c r="B147" s="18" t="s">
        <v>1213</v>
      </c>
      <c r="C147" s="18" t="s">
        <v>1211</v>
      </c>
      <c r="I147" s="18" t="s">
        <v>1225</v>
      </c>
      <c r="K147" s="18" t="s">
        <v>187</v>
      </c>
      <c r="M147" s="18">
        <v>0</v>
      </c>
    </row>
    <row r="148" spans="1:24" s="18" customFormat="1" x14ac:dyDescent="0.15">
      <c r="A148" s="1"/>
      <c r="B148" s="18" t="s">
        <v>1214</v>
      </c>
      <c r="C148" s="18" t="s">
        <v>1215</v>
      </c>
      <c r="I148" s="18" t="s">
        <v>1225</v>
      </c>
      <c r="K148" s="18" t="s">
        <v>187</v>
      </c>
      <c r="M148" s="18">
        <v>0</v>
      </c>
    </row>
    <row r="149" spans="1:24" s="18" customFormat="1" x14ac:dyDescent="0.15">
      <c r="A149" s="1"/>
      <c r="B149" s="18" t="s">
        <v>1216</v>
      </c>
      <c r="C149" s="18" t="s">
        <v>1215</v>
      </c>
      <c r="I149" s="18" t="s">
        <v>1225</v>
      </c>
      <c r="K149" s="18" t="s">
        <v>187</v>
      </c>
      <c r="M149" s="18">
        <v>0</v>
      </c>
    </row>
    <row r="150" spans="1:24" s="18" customFormat="1" x14ac:dyDescent="0.15">
      <c r="A150" s="1"/>
      <c r="B150" s="18" t="s">
        <v>1217</v>
      </c>
      <c r="C150" s="18" t="s">
        <v>1215</v>
      </c>
      <c r="I150" s="18" t="s">
        <v>1225</v>
      </c>
      <c r="K150" s="18" t="s">
        <v>187</v>
      </c>
      <c r="M150" s="18">
        <v>0</v>
      </c>
    </row>
    <row r="151" spans="1:24" s="1" customFormat="1" ht="27" x14ac:dyDescent="0.15">
      <c r="B151" s="1" t="s">
        <v>818</v>
      </c>
      <c r="C151" s="1" t="s">
        <v>1218</v>
      </c>
      <c r="F151" s="1" t="s">
        <v>825</v>
      </c>
      <c r="I151" s="1" t="s">
        <v>808</v>
      </c>
      <c r="K151" s="1" t="s">
        <v>187</v>
      </c>
      <c r="L151" s="1" t="s">
        <v>454</v>
      </c>
      <c r="M151" s="1">
        <v>0</v>
      </c>
      <c r="O151" s="1" t="s">
        <v>190</v>
      </c>
      <c r="P151" s="1" t="s">
        <v>592</v>
      </c>
      <c r="Q151" s="1" t="s">
        <v>593</v>
      </c>
      <c r="R151" s="1" t="s">
        <v>1021</v>
      </c>
      <c r="S151" s="1" t="s">
        <v>1022</v>
      </c>
      <c r="T151" s="1" t="s">
        <v>1023</v>
      </c>
      <c r="U151" s="1" t="s">
        <v>1024</v>
      </c>
      <c r="V151" s="1" t="s">
        <v>1025</v>
      </c>
      <c r="W151" s="1" t="s">
        <v>1026</v>
      </c>
      <c r="X151" s="1" t="s">
        <v>1027</v>
      </c>
    </row>
    <row r="152" spans="1:24" s="1" customFormat="1" ht="27" x14ac:dyDescent="0.15">
      <c r="B152" s="1" t="s">
        <v>819</v>
      </c>
      <c r="C152" s="1" t="s">
        <v>1218</v>
      </c>
      <c r="F152" s="1" t="s">
        <v>825</v>
      </c>
      <c r="I152" s="1" t="s">
        <v>808</v>
      </c>
      <c r="K152" s="1" t="s">
        <v>187</v>
      </c>
      <c r="L152" s="1" t="s">
        <v>454</v>
      </c>
      <c r="M152" s="1">
        <v>0</v>
      </c>
      <c r="O152" s="1" t="s">
        <v>190</v>
      </c>
      <c r="P152" s="1" t="s">
        <v>592</v>
      </c>
      <c r="Q152" s="1" t="s">
        <v>593</v>
      </c>
      <c r="R152" s="1" t="s">
        <v>1021</v>
      </c>
      <c r="S152" s="1" t="s">
        <v>1022</v>
      </c>
      <c r="T152" s="1" t="s">
        <v>1023</v>
      </c>
      <c r="U152" s="1" t="s">
        <v>1024</v>
      </c>
      <c r="V152" s="1" t="s">
        <v>1025</v>
      </c>
      <c r="W152" s="1" t="s">
        <v>1026</v>
      </c>
      <c r="X152" s="1" t="s">
        <v>1027</v>
      </c>
    </row>
    <row r="153" spans="1:24" s="1" customFormat="1" ht="27" x14ac:dyDescent="0.15">
      <c r="B153" s="1" t="s">
        <v>820</v>
      </c>
      <c r="C153" s="1" t="s">
        <v>1218</v>
      </c>
      <c r="F153" s="1" t="s">
        <v>825</v>
      </c>
      <c r="I153" s="1" t="s">
        <v>808</v>
      </c>
      <c r="K153" s="1" t="s">
        <v>187</v>
      </c>
      <c r="L153" s="1" t="s">
        <v>454</v>
      </c>
      <c r="M153" s="1">
        <v>0</v>
      </c>
      <c r="O153" s="1" t="s">
        <v>190</v>
      </c>
      <c r="P153" s="1" t="s">
        <v>592</v>
      </c>
      <c r="Q153" s="1" t="s">
        <v>593</v>
      </c>
      <c r="R153" s="1" t="s">
        <v>1021</v>
      </c>
      <c r="S153" s="1" t="s">
        <v>1022</v>
      </c>
      <c r="T153" s="1" t="s">
        <v>1023</v>
      </c>
      <c r="U153" s="1" t="s">
        <v>1024</v>
      </c>
      <c r="V153" s="1" t="s">
        <v>1025</v>
      </c>
      <c r="W153" s="1" t="s">
        <v>1026</v>
      </c>
      <c r="X153" s="1" t="s">
        <v>1027</v>
      </c>
    </row>
    <row r="154" spans="1:24" s="1" customFormat="1" ht="27" x14ac:dyDescent="0.15">
      <c r="B154" s="1" t="s">
        <v>821</v>
      </c>
      <c r="C154" s="1" t="s">
        <v>1219</v>
      </c>
      <c r="F154" s="1" t="s">
        <v>825</v>
      </c>
      <c r="I154" s="1" t="s">
        <v>808</v>
      </c>
      <c r="K154" s="1" t="s">
        <v>187</v>
      </c>
      <c r="L154" s="1" t="s">
        <v>455</v>
      </c>
      <c r="M154" s="1">
        <v>0</v>
      </c>
      <c r="O154" s="1" t="s">
        <v>190</v>
      </c>
      <c r="P154" s="1" t="s">
        <v>1025</v>
      </c>
      <c r="Q154" s="1" t="s">
        <v>1026</v>
      </c>
      <c r="R154" s="1" t="s">
        <v>1027</v>
      </c>
      <c r="S154" s="1" t="s">
        <v>1028</v>
      </c>
      <c r="T154" s="1" t="s">
        <v>1029</v>
      </c>
      <c r="U154" s="1" t="s">
        <v>1030</v>
      </c>
      <c r="V154" s="1" t="s">
        <v>1031</v>
      </c>
    </row>
    <row r="155" spans="1:24" s="1" customFormat="1" ht="27" x14ac:dyDescent="0.15">
      <c r="B155" s="1" t="s">
        <v>822</v>
      </c>
      <c r="C155" s="1" t="s">
        <v>1219</v>
      </c>
      <c r="F155" s="1" t="s">
        <v>825</v>
      </c>
      <c r="I155" s="1" t="s">
        <v>808</v>
      </c>
      <c r="K155" s="1" t="s">
        <v>187</v>
      </c>
      <c r="L155" s="1" t="s">
        <v>455</v>
      </c>
      <c r="M155" s="1">
        <v>0</v>
      </c>
      <c r="O155" s="1" t="s">
        <v>190</v>
      </c>
      <c r="P155" s="1" t="s">
        <v>1025</v>
      </c>
      <c r="Q155" s="1" t="s">
        <v>1026</v>
      </c>
      <c r="R155" s="1" t="s">
        <v>1027</v>
      </c>
      <c r="S155" s="1" t="s">
        <v>1028</v>
      </c>
      <c r="T155" s="1" t="s">
        <v>1029</v>
      </c>
      <c r="U155" s="1" t="s">
        <v>1030</v>
      </c>
      <c r="V155" s="1" t="s">
        <v>1031</v>
      </c>
    </row>
    <row r="156" spans="1:24" s="1" customFormat="1" ht="27" x14ac:dyDescent="0.15">
      <c r="B156" s="1" t="s">
        <v>823</v>
      </c>
      <c r="C156" s="1" t="s">
        <v>1219</v>
      </c>
      <c r="F156" s="1" t="s">
        <v>825</v>
      </c>
      <c r="I156" s="1" t="s">
        <v>808</v>
      </c>
      <c r="K156" s="1" t="s">
        <v>187</v>
      </c>
      <c r="L156" s="1" t="s">
        <v>455</v>
      </c>
      <c r="M156" s="1">
        <v>0</v>
      </c>
      <c r="O156" s="1" t="s">
        <v>190</v>
      </c>
      <c r="P156" s="1" t="s">
        <v>1025</v>
      </c>
      <c r="Q156" s="1" t="s">
        <v>1026</v>
      </c>
      <c r="R156" s="1" t="s">
        <v>1027</v>
      </c>
      <c r="S156" s="1" t="s">
        <v>1028</v>
      </c>
      <c r="T156" s="1" t="s">
        <v>1029</v>
      </c>
      <c r="U156" s="1" t="s">
        <v>1030</v>
      </c>
      <c r="V156" s="1" t="s">
        <v>1031</v>
      </c>
    </row>
    <row r="157" spans="1:24" s="1" customFormat="1" ht="27" x14ac:dyDescent="0.15">
      <c r="B157" s="1" t="s">
        <v>591</v>
      </c>
      <c r="C157" s="1" t="s">
        <v>1373</v>
      </c>
      <c r="I157" s="1" t="s">
        <v>809</v>
      </c>
      <c r="K157" s="1" t="s">
        <v>193</v>
      </c>
      <c r="L157" s="1" t="s">
        <v>1303</v>
      </c>
      <c r="M157" s="1" t="b">
        <v>0</v>
      </c>
      <c r="P157" s="1" t="s">
        <v>194</v>
      </c>
      <c r="Q157" s="1" t="s">
        <v>195</v>
      </c>
    </row>
    <row r="158" spans="1:24" s="1" customFormat="1" ht="27" x14ac:dyDescent="0.15">
      <c r="B158" s="1" t="s">
        <v>1032</v>
      </c>
      <c r="C158" s="1" t="s">
        <v>1373</v>
      </c>
      <c r="I158" s="1" t="s">
        <v>809</v>
      </c>
      <c r="K158" s="1" t="s">
        <v>193</v>
      </c>
      <c r="L158" s="1" t="s">
        <v>1303</v>
      </c>
      <c r="M158" s="1" t="b">
        <v>0</v>
      </c>
      <c r="P158" s="1" t="s">
        <v>194</v>
      </c>
      <c r="Q158" s="1" t="s">
        <v>195</v>
      </c>
    </row>
    <row r="159" spans="1:24" s="1" customFormat="1" ht="27" x14ac:dyDescent="0.15">
      <c r="B159" s="1" t="s">
        <v>1033</v>
      </c>
      <c r="C159" s="1" t="s">
        <v>1373</v>
      </c>
      <c r="I159" s="1" t="s">
        <v>809</v>
      </c>
      <c r="K159" s="1" t="s">
        <v>193</v>
      </c>
      <c r="L159" s="1" t="s">
        <v>1303</v>
      </c>
      <c r="M159" s="1" t="b">
        <v>0</v>
      </c>
      <c r="P159" s="1" t="s">
        <v>194</v>
      </c>
      <c r="Q159" s="1" t="s">
        <v>195</v>
      </c>
    </row>
    <row r="160" spans="1:24" s="1" customFormat="1" ht="27" x14ac:dyDescent="0.15">
      <c r="B160" s="1" t="s">
        <v>590</v>
      </c>
      <c r="C160" s="1" t="s">
        <v>1372</v>
      </c>
      <c r="I160" s="1" t="s">
        <v>809</v>
      </c>
      <c r="K160" s="1" t="s">
        <v>193</v>
      </c>
      <c r="L160" s="1" t="s">
        <v>1303</v>
      </c>
      <c r="M160" s="1" t="b">
        <v>0</v>
      </c>
      <c r="P160" s="1" t="s">
        <v>194</v>
      </c>
      <c r="Q160" s="1" t="s">
        <v>195</v>
      </c>
    </row>
    <row r="161" spans="2:20" s="1" customFormat="1" ht="27" x14ac:dyDescent="0.15">
      <c r="B161" s="1" t="s">
        <v>1034</v>
      </c>
      <c r="C161" s="1" t="s">
        <v>1372</v>
      </c>
      <c r="I161" s="1" t="s">
        <v>809</v>
      </c>
      <c r="K161" s="1" t="s">
        <v>193</v>
      </c>
      <c r="L161" s="1" t="s">
        <v>1303</v>
      </c>
      <c r="M161" s="1" t="b">
        <v>0</v>
      </c>
      <c r="P161" s="1" t="s">
        <v>194</v>
      </c>
      <c r="Q161" s="1" t="s">
        <v>195</v>
      </c>
    </row>
    <row r="162" spans="2:20" s="1" customFormat="1" ht="27" x14ac:dyDescent="0.15">
      <c r="B162" s="1" t="s">
        <v>1035</v>
      </c>
      <c r="C162" s="1" t="s">
        <v>1372</v>
      </c>
      <c r="I162" s="1" t="s">
        <v>809</v>
      </c>
      <c r="K162" s="1" t="s">
        <v>193</v>
      </c>
      <c r="L162" s="1" t="s">
        <v>1303</v>
      </c>
      <c r="M162" s="1" t="b">
        <v>0</v>
      </c>
      <c r="P162" s="1" t="s">
        <v>194</v>
      </c>
      <c r="Q162" s="1" t="s">
        <v>195</v>
      </c>
    </row>
    <row r="163" spans="2:20" s="1" customFormat="1" ht="54" x14ac:dyDescent="0.15">
      <c r="B163" s="1" t="s">
        <v>679</v>
      </c>
      <c r="C163" s="1" t="s">
        <v>512</v>
      </c>
      <c r="E163" s="1" t="s">
        <v>456</v>
      </c>
      <c r="F163" s="1" t="s">
        <v>513</v>
      </c>
      <c r="I163" s="1" t="s">
        <v>808</v>
      </c>
      <c r="K163" s="1" t="s">
        <v>187</v>
      </c>
      <c r="L163" s="1" t="s">
        <v>453</v>
      </c>
      <c r="M163" s="1">
        <v>0</v>
      </c>
      <c r="O163" s="1" t="s">
        <v>190</v>
      </c>
      <c r="P163" s="1" t="s">
        <v>520</v>
      </c>
      <c r="Q163" s="1" t="s">
        <v>519</v>
      </c>
      <c r="R163" s="22" t="s">
        <v>518</v>
      </c>
      <c r="S163" s="22" t="s">
        <v>521</v>
      </c>
      <c r="T163" s="22" t="s">
        <v>522</v>
      </c>
    </row>
    <row r="164" spans="2:20" s="1" customFormat="1" ht="54" x14ac:dyDescent="0.15">
      <c r="B164" s="1" t="s">
        <v>1376</v>
      </c>
      <c r="C164" s="1" t="s">
        <v>512</v>
      </c>
      <c r="E164" s="1" t="s">
        <v>456</v>
      </c>
      <c r="F164" s="1" t="s">
        <v>513</v>
      </c>
      <c r="I164" s="1" t="s">
        <v>808</v>
      </c>
      <c r="K164" s="1" t="s">
        <v>187</v>
      </c>
      <c r="L164" s="1" t="s">
        <v>453</v>
      </c>
      <c r="M164" s="1">
        <v>0</v>
      </c>
      <c r="O164" s="1" t="s">
        <v>190</v>
      </c>
      <c r="P164" s="1" t="s">
        <v>520</v>
      </c>
      <c r="Q164" s="1" t="s">
        <v>519</v>
      </c>
      <c r="R164" s="22" t="s">
        <v>518</v>
      </c>
      <c r="S164" s="22" t="s">
        <v>521</v>
      </c>
      <c r="T164" s="22" t="s">
        <v>522</v>
      </c>
    </row>
    <row r="165" spans="2:20" s="1" customFormat="1" ht="54" x14ac:dyDescent="0.15">
      <c r="B165" s="1" t="s">
        <v>1377</v>
      </c>
      <c r="C165" s="1" t="s">
        <v>512</v>
      </c>
      <c r="E165" s="1" t="s">
        <v>456</v>
      </c>
      <c r="F165" s="1" t="s">
        <v>513</v>
      </c>
      <c r="I165" s="1" t="s">
        <v>808</v>
      </c>
      <c r="K165" s="1" t="s">
        <v>187</v>
      </c>
      <c r="L165" s="1" t="s">
        <v>453</v>
      </c>
      <c r="M165" s="1">
        <v>0</v>
      </c>
      <c r="O165" s="1" t="s">
        <v>190</v>
      </c>
      <c r="P165" s="1" t="s">
        <v>520</v>
      </c>
      <c r="Q165" s="1" t="s">
        <v>519</v>
      </c>
      <c r="R165" s="22" t="s">
        <v>518</v>
      </c>
      <c r="S165" s="22" t="s">
        <v>521</v>
      </c>
      <c r="T165" s="22" t="s">
        <v>522</v>
      </c>
    </row>
    <row r="166" spans="2:20" s="1" customFormat="1" ht="27" x14ac:dyDescent="0.15">
      <c r="B166" s="1" t="s">
        <v>681</v>
      </c>
      <c r="C166" s="1" t="s">
        <v>684</v>
      </c>
      <c r="I166" s="1" t="s">
        <v>809</v>
      </c>
      <c r="K166" s="1" t="s">
        <v>193</v>
      </c>
      <c r="L166" s="1" t="s">
        <v>1303</v>
      </c>
      <c r="M166" s="1" t="b">
        <v>0</v>
      </c>
      <c r="P166" s="1" t="s">
        <v>194</v>
      </c>
      <c r="Q166" s="1" t="s">
        <v>195</v>
      </c>
      <c r="R166" s="22"/>
      <c r="S166" s="22"/>
      <c r="T166" s="22"/>
    </row>
    <row r="167" spans="2:20" s="1" customFormat="1" ht="27" x14ac:dyDescent="0.15">
      <c r="B167" s="1" t="s">
        <v>682</v>
      </c>
      <c r="C167" s="1" t="s">
        <v>684</v>
      </c>
      <c r="I167" s="1" t="s">
        <v>809</v>
      </c>
      <c r="K167" s="1" t="s">
        <v>193</v>
      </c>
      <c r="L167" s="1" t="s">
        <v>1303</v>
      </c>
      <c r="M167" s="1" t="b">
        <v>0</v>
      </c>
      <c r="P167" s="1" t="s">
        <v>194</v>
      </c>
      <c r="Q167" s="1" t="s">
        <v>195</v>
      </c>
      <c r="R167" s="22"/>
      <c r="S167" s="22"/>
      <c r="T167" s="22"/>
    </row>
    <row r="168" spans="2:20" s="1" customFormat="1" ht="27" x14ac:dyDescent="0.15">
      <c r="B168" s="1" t="s">
        <v>683</v>
      </c>
      <c r="C168" s="1" t="s">
        <v>684</v>
      </c>
      <c r="I168" s="1" t="s">
        <v>809</v>
      </c>
      <c r="K168" s="1" t="s">
        <v>193</v>
      </c>
      <c r="L168" s="1" t="s">
        <v>1303</v>
      </c>
      <c r="M168" s="1" t="b">
        <v>0</v>
      </c>
      <c r="P168" s="1" t="s">
        <v>194</v>
      </c>
      <c r="Q168" s="1" t="s">
        <v>195</v>
      </c>
      <c r="R168" s="22"/>
      <c r="S168" s="22"/>
      <c r="T168" s="22"/>
    </row>
    <row r="169" spans="2:20" s="1" customFormat="1" ht="27" x14ac:dyDescent="0.15">
      <c r="B169" s="1" t="s">
        <v>685</v>
      </c>
      <c r="C169" s="1" t="s">
        <v>686</v>
      </c>
      <c r="I169" s="1" t="s">
        <v>809</v>
      </c>
      <c r="K169" s="1" t="s">
        <v>193</v>
      </c>
      <c r="L169" s="1" t="s">
        <v>1303</v>
      </c>
      <c r="M169" s="1" t="b">
        <v>0</v>
      </c>
      <c r="P169" s="1" t="s">
        <v>194</v>
      </c>
      <c r="Q169" s="1" t="s">
        <v>195</v>
      </c>
      <c r="R169" s="22"/>
      <c r="S169" s="22"/>
      <c r="T169" s="22"/>
    </row>
    <row r="170" spans="2:20" s="1" customFormat="1" ht="27" x14ac:dyDescent="0.15">
      <c r="B170" s="1" t="s">
        <v>529</v>
      </c>
      <c r="C170" s="1" t="s">
        <v>686</v>
      </c>
      <c r="I170" s="1" t="s">
        <v>809</v>
      </c>
      <c r="K170" s="1" t="s">
        <v>193</v>
      </c>
      <c r="L170" s="1" t="s">
        <v>1303</v>
      </c>
      <c r="M170" s="1" t="b">
        <v>0</v>
      </c>
      <c r="P170" s="1" t="s">
        <v>194</v>
      </c>
      <c r="Q170" s="1" t="s">
        <v>195</v>
      </c>
      <c r="R170" s="22"/>
      <c r="S170" s="22"/>
      <c r="T170" s="22"/>
    </row>
    <row r="171" spans="2:20" s="1" customFormat="1" ht="27" x14ac:dyDescent="0.15">
      <c r="B171" s="1" t="s">
        <v>678</v>
      </c>
      <c r="C171" s="1" t="s">
        <v>686</v>
      </c>
      <c r="I171" s="1" t="s">
        <v>809</v>
      </c>
      <c r="K171" s="1" t="s">
        <v>193</v>
      </c>
      <c r="L171" s="1" t="s">
        <v>1303</v>
      </c>
      <c r="M171" s="1" t="b">
        <v>0</v>
      </c>
      <c r="P171" s="1" t="s">
        <v>194</v>
      </c>
      <c r="Q171" s="1" t="s">
        <v>195</v>
      </c>
      <c r="R171" s="22"/>
      <c r="S171" s="22"/>
      <c r="T171" s="22"/>
    </row>
    <row r="172" spans="2:20" s="1" customFormat="1" ht="27" x14ac:dyDescent="0.15">
      <c r="B172" s="1" t="s">
        <v>680</v>
      </c>
      <c r="C172" s="1" t="s">
        <v>514</v>
      </c>
      <c r="E172" s="1" t="s">
        <v>457</v>
      </c>
      <c r="I172" s="1" t="s">
        <v>808</v>
      </c>
      <c r="K172" s="1" t="s">
        <v>187</v>
      </c>
      <c r="L172" s="1" t="s">
        <v>202</v>
      </c>
      <c r="M172" s="1">
        <v>0</v>
      </c>
      <c r="O172" s="1" t="s">
        <v>190</v>
      </c>
      <c r="P172" s="1" t="s">
        <v>515</v>
      </c>
      <c r="Q172" s="1" t="s">
        <v>516</v>
      </c>
      <c r="R172" s="1" t="s">
        <v>517</v>
      </c>
      <c r="S172" s="1" t="s">
        <v>619</v>
      </c>
      <c r="T172" s="1" t="s">
        <v>458</v>
      </c>
    </row>
    <row r="173" spans="2:20" s="1" customFormat="1" ht="27" x14ac:dyDescent="0.15">
      <c r="B173" s="1" t="s">
        <v>687</v>
      </c>
      <c r="C173" s="1" t="s">
        <v>523</v>
      </c>
      <c r="I173" s="1" t="s">
        <v>808</v>
      </c>
      <c r="K173" s="1" t="s">
        <v>187</v>
      </c>
      <c r="L173" s="1" t="s">
        <v>202</v>
      </c>
      <c r="M173" s="1">
        <v>0</v>
      </c>
      <c r="O173" s="1" t="s">
        <v>190</v>
      </c>
      <c r="P173" s="1" t="s">
        <v>524</v>
      </c>
      <c r="Q173" s="1" t="s">
        <v>525</v>
      </c>
      <c r="R173" s="22" t="s">
        <v>526</v>
      </c>
      <c r="S173" s="22" t="s">
        <v>527</v>
      </c>
      <c r="T173" s="22" t="s">
        <v>528</v>
      </c>
    </row>
    <row r="174" spans="2:20" s="1" customFormat="1" ht="27" x14ac:dyDescent="0.15">
      <c r="B174" s="1" t="s">
        <v>688</v>
      </c>
      <c r="C174" s="1" t="s">
        <v>523</v>
      </c>
      <c r="I174" s="1" t="s">
        <v>808</v>
      </c>
      <c r="K174" s="1" t="s">
        <v>187</v>
      </c>
      <c r="L174" s="1" t="s">
        <v>202</v>
      </c>
      <c r="M174" s="1">
        <v>0</v>
      </c>
      <c r="O174" s="1" t="s">
        <v>190</v>
      </c>
      <c r="P174" s="1" t="s">
        <v>524</v>
      </c>
      <c r="Q174" s="1" t="s">
        <v>525</v>
      </c>
      <c r="R174" s="22" t="s">
        <v>526</v>
      </c>
      <c r="S174" s="22" t="s">
        <v>527</v>
      </c>
      <c r="T174" s="22" t="s">
        <v>528</v>
      </c>
    </row>
    <row r="175" spans="2:20" s="1" customFormat="1" ht="27" x14ac:dyDescent="0.15">
      <c r="B175" s="1" t="s">
        <v>689</v>
      </c>
      <c r="C175" s="1" t="s">
        <v>523</v>
      </c>
      <c r="I175" s="1" t="s">
        <v>808</v>
      </c>
      <c r="K175" s="1" t="s">
        <v>187</v>
      </c>
      <c r="L175" s="1" t="s">
        <v>202</v>
      </c>
      <c r="M175" s="1">
        <v>0</v>
      </c>
      <c r="O175" s="1" t="s">
        <v>190</v>
      </c>
      <c r="P175" s="1" t="s">
        <v>524</v>
      </c>
      <c r="Q175" s="1" t="s">
        <v>525</v>
      </c>
      <c r="R175" s="22" t="s">
        <v>526</v>
      </c>
      <c r="S175" s="22" t="s">
        <v>527</v>
      </c>
      <c r="T175" s="22" t="s">
        <v>528</v>
      </c>
    </row>
    <row r="176" spans="2:20" s="1" customFormat="1" ht="27" x14ac:dyDescent="0.15">
      <c r="B176" s="1" t="s">
        <v>749</v>
      </c>
      <c r="C176" s="1" t="s">
        <v>1602</v>
      </c>
      <c r="I176" s="1" t="s">
        <v>809</v>
      </c>
      <c r="K176" s="1" t="s">
        <v>193</v>
      </c>
      <c r="L176" s="1" t="s">
        <v>1303</v>
      </c>
      <c r="M176" s="1" t="b">
        <v>0</v>
      </c>
      <c r="P176" s="1" t="s">
        <v>194</v>
      </c>
      <c r="Q176" s="1" t="s">
        <v>195</v>
      </c>
      <c r="R176" s="22"/>
      <c r="S176" s="22"/>
      <c r="T176" s="22"/>
    </row>
    <row r="177" spans="1:20" s="1" customFormat="1" ht="27" x14ac:dyDescent="0.15">
      <c r="B177" s="1" t="s">
        <v>750</v>
      </c>
      <c r="C177" s="1" t="s">
        <v>1602</v>
      </c>
      <c r="I177" s="1" t="s">
        <v>809</v>
      </c>
      <c r="K177" s="1" t="s">
        <v>193</v>
      </c>
      <c r="L177" s="1" t="s">
        <v>1303</v>
      </c>
      <c r="M177" s="1" t="b">
        <v>0</v>
      </c>
      <c r="P177" s="1" t="s">
        <v>194</v>
      </c>
      <c r="Q177" s="1" t="s">
        <v>195</v>
      </c>
      <c r="R177" s="22"/>
      <c r="S177" s="22"/>
      <c r="T177" s="22"/>
    </row>
    <row r="178" spans="1:20" s="1" customFormat="1" ht="27" x14ac:dyDescent="0.15">
      <c r="B178" s="1" t="s">
        <v>751</v>
      </c>
      <c r="C178" s="1" t="s">
        <v>1602</v>
      </c>
      <c r="I178" s="1" t="s">
        <v>809</v>
      </c>
      <c r="K178" s="1" t="s">
        <v>193</v>
      </c>
      <c r="L178" s="1" t="s">
        <v>1303</v>
      </c>
      <c r="M178" s="1" t="b">
        <v>0</v>
      </c>
      <c r="P178" s="1" t="s">
        <v>194</v>
      </c>
      <c r="Q178" s="1" t="s">
        <v>195</v>
      </c>
      <c r="R178" s="22"/>
      <c r="S178" s="22"/>
      <c r="T178" s="22"/>
    </row>
    <row r="179" spans="1:20" s="1" customFormat="1" ht="27" x14ac:dyDescent="0.15">
      <c r="B179" s="1" t="s">
        <v>849</v>
      </c>
      <c r="C179" s="1" t="s">
        <v>855</v>
      </c>
      <c r="E179" s="1" t="s">
        <v>459</v>
      </c>
      <c r="I179" s="1" t="s">
        <v>808</v>
      </c>
      <c r="K179" s="1" t="s">
        <v>187</v>
      </c>
      <c r="L179" s="1" t="s">
        <v>207</v>
      </c>
      <c r="M179" s="1">
        <v>0</v>
      </c>
      <c r="O179" s="1" t="s">
        <v>190</v>
      </c>
      <c r="P179" s="1" t="s">
        <v>854</v>
      </c>
      <c r="Q179" s="1" t="s">
        <v>852</v>
      </c>
      <c r="R179" s="1" t="s">
        <v>853</v>
      </c>
    </row>
    <row r="180" spans="1:20" s="1" customFormat="1" ht="27" x14ac:dyDescent="0.15">
      <c r="B180" s="1" t="s">
        <v>850</v>
      </c>
      <c r="C180" s="1" t="s">
        <v>855</v>
      </c>
      <c r="I180" s="1" t="s">
        <v>808</v>
      </c>
      <c r="K180" s="1" t="s">
        <v>187</v>
      </c>
      <c r="L180" s="1" t="s">
        <v>207</v>
      </c>
      <c r="M180" s="1">
        <v>0</v>
      </c>
      <c r="O180" s="1" t="s">
        <v>190</v>
      </c>
      <c r="P180" s="1" t="s">
        <v>854</v>
      </c>
      <c r="Q180" s="1" t="s">
        <v>852</v>
      </c>
      <c r="R180" s="1" t="s">
        <v>853</v>
      </c>
    </row>
    <row r="181" spans="1:20" s="30" customFormat="1" ht="27.75" thickBot="1" x14ac:dyDescent="0.2">
      <c r="B181" s="30" t="s">
        <v>851</v>
      </c>
      <c r="C181" s="30" t="s">
        <v>855</v>
      </c>
      <c r="I181" s="30" t="s">
        <v>808</v>
      </c>
      <c r="K181" s="30" t="s">
        <v>187</v>
      </c>
      <c r="L181" s="30" t="s">
        <v>207</v>
      </c>
      <c r="M181" s="30">
        <v>0</v>
      </c>
      <c r="O181" s="30" t="s">
        <v>190</v>
      </c>
      <c r="P181" s="30" t="s">
        <v>854</v>
      </c>
      <c r="Q181" s="30" t="s">
        <v>852</v>
      </c>
      <c r="R181" s="30" t="s">
        <v>853</v>
      </c>
    </row>
    <row r="182" spans="1:20" s="1" customFormat="1" ht="27.75" thickTop="1" x14ac:dyDescent="0.15">
      <c r="A182" s="1" t="s">
        <v>1626</v>
      </c>
      <c r="B182" s="1" t="s">
        <v>1222</v>
      </c>
      <c r="C182" s="1" t="s">
        <v>1037</v>
      </c>
      <c r="E182" s="1" t="s">
        <v>838</v>
      </c>
      <c r="F182" s="1" t="s">
        <v>462</v>
      </c>
      <c r="I182" s="1" t="s">
        <v>1225</v>
      </c>
      <c r="J182" s="1" t="s">
        <v>174</v>
      </c>
      <c r="K182" s="1" t="s">
        <v>187</v>
      </c>
      <c r="M182" s="1">
        <v>-1</v>
      </c>
    </row>
    <row r="183" spans="1:20" s="1" customFormat="1" ht="27" x14ac:dyDescent="0.15">
      <c r="B183" s="1" t="s">
        <v>1223</v>
      </c>
      <c r="C183" s="1" t="s">
        <v>1037</v>
      </c>
      <c r="E183" s="1" t="s">
        <v>839</v>
      </c>
      <c r="F183" s="1" t="s">
        <v>462</v>
      </c>
      <c r="I183" s="1" t="s">
        <v>1225</v>
      </c>
      <c r="J183" s="1" t="s">
        <v>174</v>
      </c>
      <c r="K183" s="1" t="s">
        <v>187</v>
      </c>
      <c r="M183" s="1">
        <v>-1</v>
      </c>
    </row>
    <row r="184" spans="1:20" s="1" customFormat="1" ht="27" x14ac:dyDescent="0.15">
      <c r="B184" s="1" t="s">
        <v>1038</v>
      </c>
      <c r="C184" s="1" t="s">
        <v>544</v>
      </c>
      <c r="E184" s="1" t="s">
        <v>838</v>
      </c>
      <c r="I184" s="1" t="s">
        <v>809</v>
      </c>
      <c r="K184" s="1" t="s">
        <v>1571</v>
      </c>
      <c r="L184" s="1" t="s">
        <v>1303</v>
      </c>
      <c r="M184" s="1" t="b">
        <v>0</v>
      </c>
      <c r="P184" s="1" t="s">
        <v>460</v>
      </c>
      <c r="Q184" s="1" t="s">
        <v>461</v>
      </c>
    </row>
    <row r="185" spans="1:20" s="1" customFormat="1" ht="27" x14ac:dyDescent="0.15">
      <c r="B185" s="1" t="s">
        <v>1660</v>
      </c>
      <c r="C185" s="1" t="s">
        <v>544</v>
      </c>
      <c r="E185" s="1" t="s">
        <v>839</v>
      </c>
      <c r="I185" s="1" t="s">
        <v>809</v>
      </c>
      <c r="K185" s="1" t="s">
        <v>1571</v>
      </c>
      <c r="L185" s="1" t="s">
        <v>1303</v>
      </c>
      <c r="M185" s="1" t="b">
        <v>0</v>
      </c>
      <c r="P185" s="1" t="s">
        <v>460</v>
      </c>
      <c r="Q185" s="1" t="s">
        <v>461</v>
      </c>
    </row>
    <row r="186" spans="1:20" s="1" customFormat="1" ht="27" x14ac:dyDescent="0.15">
      <c r="B186" s="1" t="s">
        <v>1661</v>
      </c>
      <c r="C186" s="1" t="s">
        <v>1663</v>
      </c>
      <c r="E186" s="1" t="s">
        <v>838</v>
      </c>
      <c r="I186" s="1" t="s">
        <v>808</v>
      </c>
      <c r="K186" s="1" t="s">
        <v>187</v>
      </c>
      <c r="L186" s="1" t="s">
        <v>202</v>
      </c>
      <c r="M186" s="1">
        <v>0</v>
      </c>
      <c r="O186" s="1" t="s">
        <v>190</v>
      </c>
      <c r="P186" s="1" t="s">
        <v>1664</v>
      </c>
      <c r="Q186" s="1" t="s">
        <v>1665</v>
      </c>
      <c r="R186" s="1" t="s">
        <v>1666</v>
      </c>
      <c r="S186" s="1" t="s">
        <v>1667</v>
      </c>
      <c r="T186" s="1" t="s">
        <v>1668</v>
      </c>
    </row>
    <row r="187" spans="1:20" s="1" customFormat="1" ht="27" x14ac:dyDescent="0.15">
      <c r="B187" s="1" t="s">
        <v>1662</v>
      </c>
      <c r="C187" s="1" t="s">
        <v>1663</v>
      </c>
      <c r="E187" s="1" t="s">
        <v>839</v>
      </c>
      <c r="I187" s="1" t="s">
        <v>808</v>
      </c>
      <c r="K187" s="1" t="s">
        <v>187</v>
      </c>
      <c r="L187" s="1" t="s">
        <v>202</v>
      </c>
      <c r="M187" s="1">
        <v>0</v>
      </c>
      <c r="O187" s="1" t="s">
        <v>190</v>
      </c>
      <c r="P187" s="1" t="s">
        <v>1664</v>
      </c>
      <c r="Q187" s="1" t="s">
        <v>1665</v>
      </c>
      <c r="R187" s="1" t="s">
        <v>1666</v>
      </c>
      <c r="S187" s="1" t="s">
        <v>1667</v>
      </c>
      <c r="T187" s="1" t="s">
        <v>1668</v>
      </c>
    </row>
    <row r="188" spans="1:20" s="1" customFormat="1" ht="27" x14ac:dyDescent="0.15">
      <c r="B188" s="1" t="s">
        <v>1671</v>
      </c>
      <c r="C188" s="1" t="s">
        <v>1673</v>
      </c>
      <c r="E188" s="1" t="s">
        <v>838</v>
      </c>
      <c r="I188" s="1" t="s">
        <v>809</v>
      </c>
      <c r="K188" s="1" t="s">
        <v>1571</v>
      </c>
      <c r="L188" s="1" t="s">
        <v>1303</v>
      </c>
      <c r="M188" s="1" t="b">
        <v>0</v>
      </c>
      <c r="P188" s="1" t="s">
        <v>194</v>
      </c>
      <c r="Q188" s="1" t="s">
        <v>195</v>
      </c>
    </row>
    <row r="189" spans="1:20" s="1" customFormat="1" ht="27" x14ac:dyDescent="0.15">
      <c r="B189" s="1" t="s">
        <v>1672</v>
      </c>
      <c r="C189" s="1" t="s">
        <v>1673</v>
      </c>
      <c r="E189" s="1" t="s">
        <v>839</v>
      </c>
      <c r="I189" s="1" t="s">
        <v>809</v>
      </c>
      <c r="K189" s="1" t="s">
        <v>1571</v>
      </c>
      <c r="L189" s="1" t="s">
        <v>1303</v>
      </c>
      <c r="M189" s="1" t="b">
        <v>0</v>
      </c>
      <c r="P189" s="1" t="s">
        <v>194</v>
      </c>
      <c r="Q189" s="1" t="s">
        <v>195</v>
      </c>
    </row>
    <row r="190" spans="1:20" s="1" customFormat="1" ht="27" x14ac:dyDescent="0.15">
      <c r="B190" s="1" t="s">
        <v>1674</v>
      </c>
      <c r="C190" s="1" t="s">
        <v>1676</v>
      </c>
      <c r="E190" s="1" t="s">
        <v>838</v>
      </c>
      <c r="I190" s="1" t="s">
        <v>808</v>
      </c>
      <c r="K190" s="1" t="s">
        <v>187</v>
      </c>
      <c r="L190" s="1" t="s">
        <v>189</v>
      </c>
      <c r="M190" s="1">
        <v>0</v>
      </c>
      <c r="O190" s="1" t="s">
        <v>190</v>
      </c>
      <c r="P190" s="1" t="s">
        <v>1678</v>
      </c>
      <c r="Q190" s="1" t="s">
        <v>1677</v>
      </c>
      <c r="R190" s="1" t="s">
        <v>618</v>
      </c>
      <c r="S190" s="1" t="s">
        <v>619</v>
      </c>
    </row>
    <row r="191" spans="1:20" s="1" customFormat="1" ht="27" x14ac:dyDescent="0.15">
      <c r="B191" s="1" t="s">
        <v>1675</v>
      </c>
      <c r="C191" s="1" t="s">
        <v>1676</v>
      </c>
      <c r="E191" s="1" t="s">
        <v>839</v>
      </c>
      <c r="I191" s="1" t="s">
        <v>808</v>
      </c>
      <c r="J191" s="1" t="s">
        <v>620</v>
      </c>
      <c r="K191" s="1" t="s">
        <v>187</v>
      </c>
      <c r="L191" s="1" t="s">
        <v>189</v>
      </c>
      <c r="M191" s="1">
        <v>0</v>
      </c>
      <c r="O191" s="1" t="s">
        <v>190</v>
      </c>
      <c r="P191" s="1" t="s">
        <v>1678</v>
      </c>
      <c r="Q191" s="1" t="s">
        <v>1677</v>
      </c>
      <c r="R191" s="1" t="s">
        <v>618</v>
      </c>
      <c r="S191" s="1" t="s">
        <v>619</v>
      </c>
    </row>
    <row r="192" spans="1:20" s="24" customFormat="1" x14ac:dyDescent="0.15">
      <c r="A192" s="1"/>
      <c r="B192" s="24" t="s">
        <v>1220</v>
      </c>
      <c r="C192" s="24" t="s">
        <v>719</v>
      </c>
    </row>
    <row r="193" spans="1:22" s="24" customFormat="1" x14ac:dyDescent="0.15">
      <c r="A193" s="1"/>
      <c r="B193" s="24" t="s">
        <v>1221</v>
      </c>
      <c r="C193" s="24" t="s">
        <v>719</v>
      </c>
    </row>
    <row r="194" spans="1:22" s="24" customFormat="1" x14ac:dyDescent="0.15">
      <c r="A194" s="1"/>
      <c r="B194" s="24" t="s">
        <v>1008</v>
      </c>
      <c r="C194" s="24" t="s">
        <v>720</v>
      </c>
    </row>
    <row r="195" spans="1:22" s="31" customFormat="1" ht="14.25" thickBot="1" x14ac:dyDescent="0.2">
      <c r="A195" s="30"/>
      <c r="B195" s="31" t="s">
        <v>1009</v>
      </c>
      <c r="C195" s="31" t="s">
        <v>720</v>
      </c>
    </row>
    <row r="196" spans="1:22" s="1" customFormat="1" ht="14.25" thickTop="1" x14ac:dyDescent="0.15">
      <c r="A196" s="1" t="s">
        <v>1627</v>
      </c>
      <c r="B196" s="1" t="s">
        <v>1010</v>
      </c>
      <c r="C196" s="1" t="s">
        <v>621</v>
      </c>
      <c r="E196" s="1" t="s">
        <v>465</v>
      </c>
      <c r="I196" s="1" t="s">
        <v>400</v>
      </c>
      <c r="K196" s="1" t="s">
        <v>185</v>
      </c>
    </row>
    <row r="197" spans="1:22" s="1" customFormat="1" x14ac:dyDescent="0.15">
      <c r="B197" s="1" t="s">
        <v>1011</v>
      </c>
      <c r="C197" s="1" t="s">
        <v>621</v>
      </c>
      <c r="E197" s="1" t="s">
        <v>466</v>
      </c>
      <c r="I197" s="1" t="s">
        <v>400</v>
      </c>
      <c r="K197" s="1" t="s">
        <v>185</v>
      </c>
    </row>
    <row r="198" spans="1:22" s="1" customFormat="1" x14ac:dyDescent="0.15">
      <c r="B198" s="1" t="s">
        <v>1012</v>
      </c>
      <c r="C198" s="1" t="s">
        <v>621</v>
      </c>
      <c r="E198" s="1" t="s">
        <v>467</v>
      </c>
      <c r="I198" s="1" t="s">
        <v>400</v>
      </c>
      <c r="K198" s="1" t="s">
        <v>185</v>
      </c>
    </row>
    <row r="199" spans="1:22" s="1" customFormat="1" x14ac:dyDescent="0.15">
      <c r="B199" s="1" t="s">
        <v>548</v>
      </c>
      <c r="C199" s="1" t="s">
        <v>621</v>
      </c>
      <c r="E199" s="1" t="s">
        <v>468</v>
      </c>
      <c r="I199" s="1" t="s">
        <v>400</v>
      </c>
      <c r="K199" s="1" t="s">
        <v>185</v>
      </c>
    </row>
    <row r="200" spans="1:22" s="1" customFormat="1" x14ac:dyDescent="0.15">
      <c r="B200" s="1" t="s">
        <v>549</v>
      </c>
      <c r="C200" s="1" t="s">
        <v>621</v>
      </c>
      <c r="E200" s="1" t="s">
        <v>469</v>
      </c>
      <c r="I200" s="1" t="s">
        <v>400</v>
      </c>
      <c r="K200" s="1" t="s">
        <v>185</v>
      </c>
    </row>
    <row r="201" spans="1:22" s="1" customFormat="1" x14ac:dyDescent="0.15">
      <c r="B201" s="1" t="s">
        <v>550</v>
      </c>
      <c r="C201" s="1" t="s">
        <v>621</v>
      </c>
      <c r="E201" s="1" t="s">
        <v>470</v>
      </c>
      <c r="I201" s="1" t="s">
        <v>400</v>
      </c>
      <c r="K201" s="1" t="s">
        <v>185</v>
      </c>
    </row>
    <row r="202" spans="1:22" s="1" customFormat="1" ht="40.5" x14ac:dyDescent="0.15">
      <c r="B202" s="1" t="s">
        <v>627</v>
      </c>
      <c r="C202" s="1" t="s">
        <v>622</v>
      </c>
      <c r="I202" s="1" t="s">
        <v>808</v>
      </c>
      <c r="K202" s="1" t="s">
        <v>187</v>
      </c>
      <c r="L202" s="1" t="s">
        <v>385</v>
      </c>
      <c r="M202" s="1">
        <v>0</v>
      </c>
      <c r="O202" s="1" t="s">
        <v>190</v>
      </c>
      <c r="P202" s="1" t="s">
        <v>623</v>
      </c>
      <c r="Q202" s="1" t="s">
        <v>624</v>
      </c>
      <c r="R202" s="1" t="s">
        <v>625</v>
      </c>
      <c r="S202" s="1" t="s">
        <v>579</v>
      </c>
      <c r="T202" s="1" t="s">
        <v>580</v>
      </c>
      <c r="U202" s="1" t="s">
        <v>581</v>
      </c>
      <c r="V202" s="1" t="s">
        <v>772</v>
      </c>
    </row>
    <row r="203" spans="1:22" s="1" customFormat="1" ht="40.5" x14ac:dyDescent="0.15">
      <c r="B203" s="1" t="s">
        <v>628</v>
      </c>
      <c r="C203" s="1" t="s">
        <v>622</v>
      </c>
      <c r="I203" s="1" t="s">
        <v>808</v>
      </c>
      <c r="K203" s="1" t="s">
        <v>187</v>
      </c>
      <c r="L203" s="1" t="s">
        <v>385</v>
      </c>
      <c r="M203" s="1">
        <v>0</v>
      </c>
      <c r="O203" s="1" t="s">
        <v>190</v>
      </c>
      <c r="P203" s="1" t="s">
        <v>623</v>
      </c>
      <c r="Q203" s="1" t="s">
        <v>624</v>
      </c>
      <c r="R203" s="1" t="s">
        <v>625</v>
      </c>
      <c r="S203" s="1" t="s">
        <v>579</v>
      </c>
      <c r="T203" s="1" t="s">
        <v>580</v>
      </c>
      <c r="U203" s="1" t="s">
        <v>581</v>
      </c>
      <c r="V203" s="1" t="s">
        <v>772</v>
      </c>
    </row>
    <row r="204" spans="1:22" s="1" customFormat="1" ht="40.5" x14ac:dyDescent="0.15">
      <c r="B204" s="1" t="s">
        <v>629</v>
      </c>
      <c r="C204" s="1" t="s">
        <v>622</v>
      </c>
      <c r="I204" s="1" t="s">
        <v>808</v>
      </c>
      <c r="K204" s="1" t="s">
        <v>187</v>
      </c>
      <c r="L204" s="1" t="s">
        <v>385</v>
      </c>
      <c r="M204" s="1">
        <v>0</v>
      </c>
      <c r="O204" s="1" t="s">
        <v>190</v>
      </c>
      <c r="P204" s="1" t="s">
        <v>623</v>
      </c>
      <c r="Q204" s="1" t="s">
        <v>624</v>
      </c>
      <c r="R204" s="1" t="s">
        <v>625</v>
      </c>
      <c r="S204" s="1" t="s">
        <v>579</v>
      </c>
      <c r="T204" s="1" t="s">
        <v>580</v>
      </c>
      <c r="U204" s="1" t="s">
        <v>581</v>
      </c>
      <c r="V204" s="1" t="s">
        <v>772</v>
      </c>
    </row>
    <row r="205" spans="1:22" s="1" customFormat="1" ht="40.5" x14ac:dyDescent="0.15">
      <c r="B205" s="1" t="s">
        <v>630</v>
      </c>
      <c r="C205" s="1" t="s">
        <v>622</v>
      </c>
      <c r="I205" s="1" t="s">
        <v>808</v>
      </c>
      <c r="K205" s="1" t="s">
        <v>187</v>
      </c>
      <c r="L205" s="1" t="s">
        <v>385</v>
      </c>
      <c r="M205" s="1">
        <v>0</v>
      </c>
      <c r="O205" s="1" t="s">
        <v>190</v>
      </c>
      <c r="P205" s="1" t="s">
        <v>623</v>
      </c>
      <c r="Q205" s="1" t="s">
        <v>624</v>
      </c>
      <c r="R205" s="1" t="s">
        <v>625</v>
      </c>
      <c r="S205" s="1" t="s">
        <v>579</v>
      </c>
      <c r="T205" s="1" t="s">
        <v>580</v>
      </c>
      <c r="U205" s="1" t="s">
        <v>581</v>
      </c>
      <c r="V205" s="1" t="s">
        <v>772</v>
      </c>
    </row>
    <row r="206" spans="1:22" s="1" customFormat="1" ht="40.5" x14ac:dyDescent="0.15">
      <c r="B206" s="1" t="s">
        <v>631</v>
      </c>
      <c r="C206" s="1" t="s">
        <v>622</v>
      </c>
      <c r="I206" s="1" t="s">
        <v>808</v>
      </c>
      <c r="K206" s="1" t="s">
        <v>187</v>
      </c>
      <c r="L206" s="1" t="s">
        <v>385</v>
      </c>
      <c r="M206" s="1">
        <v>0</v>
      </c>
      <c r="O206" s="1" t="s">
        <v>190</v>
      </c>
      <c r="P206" s="1" t="s">
        <v>623</v>
      </c>
      <c r="Q206" s="1" t="s">
        <v>624</v>
      </c>
      <c r="R206" s="1" t="s">
        <v>625</v>
      </c>
      <c r="S206" s="1" t="s">
        <v>579</v>
      </c>
      <c r="T206" s="1" t="s">
        <v>580</v>
      </c>
      <c r="U206" s="1" t="s">
        <v>581</v>
      </c>
      <c r="V206" s="1" t="s">
        <v>772</v>
      </c>
    </row>
    <row r="207" spans="1:22" s="1" customFormat="1" ht="40.5" x14ac:dyDescent="0.15">
      <c r="B207" s="1" t="s">
        <v>632</v>
      </c>
      <c r="C207" s="1" t="s">
        <v>622</v>
      </c>
      <c r="I207" s="1" t="s">
        <v>808</v>
      </c>
      <c r="K207" s="1" t="s">
        <v>187</v>
      </c>
      <c r="L207" s="1" t="s">
        <v>385</v>
      </c>
      <c r="M207" s="1">
        <v>0</v>
      </c>
      <c r="O207" s="1" t="s">
        <v>190</v>
      </c>
      <c r="P207" s="1" t="s">
        <v>623</v>
      </c>
      <c r="Q207" s="1" t="s">
        <v>624</v>
      </c>
      <c r="R207" s="1" t="s">
        <v>625</v>
      </c>
      <c r="S207" s="1" t="s">
        <v>579</v>
      </c>
      <c r="T207" s="1" t="s">
        <v>580</v>
      </c>
      <c r="U207" s="1" t="s">
        <v>581</v>
      </c>
      <c r="V207" s="1" t="s">
        <v>772</v>
      </c>
    </row>
    <row r="208" spans="1:22" s="1" customFormat="1" x14ac:dyDescent="0.15">
      <c r="B208" s="1" t="s">
        <v>1013</v>
      </c>
      <c r="C208" s="1" t="s">
        <v>551</v>
      </c>
      <c r="F208" s="1" t="s">
        <v>547</v>
      </c>
      <c r="I208" s="1" t="s">
        <v>1225</v>
      </c>
      <c r="J208" s="1" t="s">
        <v>174</v>
      </c>
      <c r="K208" s="1" t="s">
        <v>187</v>
      </c>
      <c r="M208" s="1">
        <v>0</v>
      </c>
    </row>
    <row r="209" spans="1:22" s="1" customFormat="1" x14ac:dyDescent="0.15">
      <c r="B209" s="1" t="s">
        <v>1015</v>
      </c>
      <c r="C209" s="1" t="s">
        <v>1014</v>
      </c>
      <c r="F209" s="1" t="s">
        <v>547</v>
      </c>
      <c r="I209" s="1" t="s">
        <v>1225</v>
      </c>
      <c r="J209" s="1" t="s">
        <v>174</v>
      </c>
      <c r="K209" s="1" t="s">
        <v>187</v>
      </c>
      <c r="M209" s="1">
        <v>0</v>
      </c>
    </row>
    <row r="210" spans="1:22" s="1" customFormat="1" x14ac:dyDescent="0.15">
      <c r="B210" s="1" t="s">
        <v>1016</v>
      </c>
      <c r="C210" s="1" t="s">
        <v>1014</v>
      </c>
      <c r="F210" s="1" t="s">
        <v>547</v>
      </c>
      <c r="I210" s="1" t="s">
        <v>1225</v>
      </c>
      <c r="J210" s="1" t="s">
        <v>174</v>
      </c>
      <c r="K210" s="1" t="s">
        <v>187</v>
      </c>
      <c r="M210" s="1">
        <v>0</v>
      </c>
    </row>
    <row r="211" spans="1:22" s="1" customFormat="1" x14ac:dyDescent="0.15">
      <c r="B211" s="1" t="s">
        <v>552</v>
      </c>
      <c r="C211" s="1" t="s">
        <v>1014</v>
      </c>
      <c r="F211" s="1" t="s">
        <v>547</v>
      </c>
      <c r="I211" s="1" t="s">
        <v>1225</v>
      </c>
      <c r="J211" s="1" t="s">
        <v>174</v>
      </c>
      <c r="K211" s="1" t="s">
        <v>187</v>
      </c>
      <c r="M211" s="1">
        <v>0</v>
      </c>
    </row>
    <row r="212" spans="1:22" s="1" customFormat="1" x14ac:dyDescent="0.15">
      <c r="B212" s="1" t="s">
        <v>553</v>
      </c>
      <c r="C212" s="1" t="s">
        <v>1014</v>
      </c>
      <c r="F212" s="1" t="s">
        <v>547</v>
      </c>
      <c r="I212" s="1" t="s">
        <v>1225</v>
      </c>
      <c r="J212" s="1" t="s">
        <v>174</v>
      </c>
      <c r="K212" s="1" t="s">
        <v>187</v>
      </c>
      <c r="M212" s="1">
        <v>0</v>
      </c>
    </row>
    <row r="213" spans="1:22" s="1" customFormat="1" x14ac:dyDescent="0.15">
      <c r="B213" s="1" t="s">
        <v>554</v>
      </c>
      <c r="C213" s="1" t="s">
        <v>1014</v>
      </c>
      <c r="F213" s="1" t="s">
        <v>547</v>
      </c>
      <c r="I213" s="1" t="s">
        <v>1225</v>
      </c>
      <c r="J213" s="1" t="s">
        <v>174</v>
      </c>
      <c r="K213" s="1" t="s">
        <v>187</v>
      </c>
      <c r="M213" s="1">
        <v>0</v>
      </c>
    </row>
    <row r="214" spans="1:22" s="1" customFormat="1" ht="27" x14ac:dyDescent="0.15">
      <c r="B214" s="1" t="s">
        <v>1017</v>
      </c>
      <c r="C214" s="1" t="s">
        <v>1020</v>
      </c>
      <c r="E214" s="1" t="s">
        <v>476</v>
      </c>
      <c r="F214" s="1" t="s">
        <v>812</v>
      </c>
      <c r="I214" s="1" t="s">
        <v>808</v>
      </c>
      <c r="K214" s="1" t="s">
        <v>187</v>
      </c>
      <c r="L214" s="1" t="s">
        <v>398</v>
      </c>
      <c r="M214" s="1">
        <v>0</v>
      </c>
      <c r="O214" s="1" t="s">
        <v>190</v>
      </c>
      <c r="P214" s="1" t="s">
        <v>471</v>
      </c>
      <c r="Q214" s="1" t="s">
        <v>472</v>
      </c>
      <c r="R214" s="1" t="s">
        <v>473</v>
      </c>
      <c r="S214" s="1" t="s">
        <v>474</v>
      </c>
      <c r="T214" s="1" t="s">
        <v>475</v>
      </c>
      <c r="U214" s="1" t="s">
        <v>692</v>
      </c>
    </row>
    <row r="215" spans="1:22" s="1" customFormat="1" ht="27" x14ac:dyDescent="0.15">
      <c r="B215" s="1" t="s">
        <v>1018</v>
      </c>
      <c r="C215" s="1" t="s">
        <v>1020</v>
      </c>
      <c r="F215" s="1" t="s">
        <v>812</v>
      </c>
      <c r="I215" s="1" t="s">
        <v>808</v>
      </c>
      <c r="K215" s="1" t="s">
        <v>187</v>
      </c>
      <c r="L215" s="1" t="s">
        <v>398</v>
      </c>
      <c r="M215" s="1">
        <v>0</v>
      </c>
      <c r="O215" s="1" t="s">
        <v>190</v>
      </c>
      <c r="P215" s="1" t="s">
        <v>471</v>
      </c>
      <c r="Q215" s="1" t="s">
        <v>472</v>
      </c>
      <c r="R215" s="1" t="s">
        <v>473</v>
      </c>
      <c r="S215" s="1" t="s">
        <v>474</v>
      </c>
      <c r="T215" s="1" t="s">
        <v>475</v>
      </c>
      <c r="U215" s="1" t="s">
        <v>692</v>
      </c>
    </row>
    <row r="216" spans="1:22" s="1" customFormat="1" ht="27" x14ac:dyDescent="0.15">
      <c r="B216" s="1" t="s">
        <v>1019</v>
      </c>
      <c r="C216" s="1" t="s">
        <v>1020</v>
      </c>
      <c r="F216" s="1" t="s">
        <v>812</v>
      </c>
      <c r="I216" s="1" t="s">
        <v>808</v>
      </c>
      <c r="K216" s="1" t="s">
        <v>187</v>
      </c>
      <c r="L216" s="1" t="s">
        <v>398</v>
      </c>
      <c r="M216" s="1">
        <v>0</v>
      </c>
      <c r="O216" s="1" t="s">
        <v>190</v>
      </c>
      <c r="P216" s="1" t="s">
        <v>471</v>
      </c>
      <c r="Q216" s="1" t="s">
        <v>472</v>
      </c>
      <c r="R216" s="1" t="s">
        <v>473</v>
      </c>
      <c r="S216" s="1" t="s">
        <v>474</v>
      </c>
      <c r="T216" s="1" t="s">
        <v>475</v>
      </c>
      <c r="U216" s="1" t="s">
        <v>692</v>
      </c>
    </row>
    <row r="217" spans="1:22" s="1" customFormat="1" ht="27" x14ac:dyDescent="0.15">
      <c r="B217" s="1" t="s">
        <v>555</v>
      </c>
      <c r="C217" s="1" t="s">
        <v>1020</v>
      </c>
      <c r="F217" s="1" t="s">
        <v>812</v>
      </c>
      <c r="I217" s="1" t="s">
        <v>808</v>
      </c>
      <c r="K217" s="1" t="s">
        <v>187</v>
      </c>
      <c r="L217" s="1" t="s">
        <v>398</v>
      </c>
      <c r="M217" s="1">
        <v>0</v>
      </c>
      <c r="O217" s="1" t="s">
        <v>190</v>
      </c>
      <c r="P217" s="1" t="s">
        <v>471</v>
      </c>
      <c r="Q217" s="1" t="s">
        <v>472</v>
      </c>
      <c r="R217" s="1" t="s">
        <v>473</v>
      </c>
      <c r="S217" s="1" t="s">
        <v>474</v>
      </c>
      <c r="T217" s="1" t="s">
        <v>475</v>
      </c>
      <c r="U217" s="1" t="s">
        <v>692</v>
      </c>
    </row>
    <row r="218" spans="1:22" s="1" customFormat="1" ht="27" x14ac:dyDescent="0.15">
      <c r="B218" s="1" t="s">
        <v>556</v>
      </c>
      <c r="C218" s="1" t="s">
        <v>1020</v>
      </c>
      <c r="F218" s="1" t="s">
        <v>812</v>
      </c>
      <c r="I218" s="1" t="s">
        <v>808</v>
      </c>
      <c r="K218" s="1" t="s">
        <v>187</v>
      </c>
      <c r="L218" s="1" t="s">
        <v>398</v>
      </c>
      <c r="M218" s="1">
        <v>0</v>
      </c>
      <c r="O218" s="1" t="s">
        <v>190</v>
      </c>
      <c r="P218" s="1" t="s">
        <v>471</v>
      </c>
      <c r="Q218" s="1" t="s">
        <v>472</v>
      </c>
      <c r="R218" s="1" t="s">
        <v>473</v>
      </c>
      <c r="S218" s="1" t="s">
        <v>474</v>
      </c>
      <c r="T218" s="1" t="s">
        <v>475</v>
      </c>
      <c r="U218" s="1" t="s">
        <v>692</v>
      </c>
    </row>
    <row r="219" spans="1:22" s="30" customFormat="1" ht="27.75" thickBot="1" x14ac:dyDescent="0.2">
      <c r="B219" s="30" t="s">
        <v>557</v>
      </c>
      <c r="C219" s="30" t="s">
        <v>1020</v>
      </c>
      <c r="F219" s="30" t="s">
        <v>812</v>
      </c>
      <c r="I219" s="30" t="s">
        <v>808</v>
      </c>
      <c r="K219" s="30" t="s">
        <v>187</v>
      </c>
      <c r="L219" s="30" t="s">
        <v>398</v>
      </c>
      <c r="M219" s="30">
        <v>0</v>
      </c>
      <c r="O219" s="30" t="s">
        <v>190</v>
      </c>
      <c r="P219" s="30" t="s">
        <v>471</v>
      </c>
      <c r="Q219" s="30" t="s">
        <v>472</v>
      </c>
      <c r="R219" s="30" t="s">
        <v>473</v>
      </c>
      <c r="S219" s="30" t="s">
        <v>474</v>
      </c>
      <c r="T219" s="30" t="s">
        <v>475</v>
      </c>
      <c r="U219" s="30" t="s">
        <v>692</v>
      </c>
    </row>
    <row r="220" spans="1:22" s="1" customFormat="1" ht="27.75" thickTop="1" x14ac:dyDescent="0.15">
      <c r="A220" s="1" t="s">
        <v>1628</v>
      </c>
      <c r="B220" s="1" t="s">
        <v>633</v>
      </c>
      <c r="C220" s="1" t="s">
        <v>697</v>
      </c>
      <c r="F220" s="1" t="s">
        <v>812</v>
      </c>
      <c r="I220" s="1" t="s">
        <v>808</v>
      </c>
      <c r="K220" s="1" t="s">
        <v>185</v>
      </c>
      <c r="L220" s="28" t="s">
        <v>415</v>
      </c>
      <c r="M220" s="1">
        <v>-1</v>
      </c>
      <c r="N220" s="1" t="s">
        <v>190</v>
      </c>
      <c r="P220" s="1" t="s">
        <v>692</v>
      </c>
      <c r="Q220" s="1" t="s">
        <v>1313</v>
      </c>
      <c r="R220" s="1" t="s">
        <v>693</v>
      </c>
      <c r="S220" s="1" t="s">
        <v>694</v>
      </c>
      <c r="T220" s="1" t="s">
        <v>1742</v>
      </c>
      <c r="U220" s="1" t="s">
        <v>695</v>
      </c>
      <c r="V220" s="1" t="s">
        <v>696</v>
      </c>
    </row>
    <row r="221" spans="1:22" s="1" customFormat="1" ht="40.5" x14ac:dyDescent="0.15">
      <c r="B221" s="1" t="s">
        <v>19</v>
      </c>
      <c r="C221" s="1" t="s">
        <v>12</v>
      </c>
      <c r="E221" s="1" t="str">
        <f>P221&amp;","&amp;Q221&amp;","&amp;R221&amp;","&amp;S221&amp;","&amp;T221</f>
        <v>1:電気温水器,2:エコキュート,3:ガス給湯器,4:ガス給湯器（エコジョーズ）,5：灯油ボイラー</v>
      </c>
      <c r="I221" s="1" t="s">
        <v>808</v>
      </c>
      <c r="K221" s="1" t="s">
        <v>185</v>
      </c>
      <c r="L221" s="1" t="s">
        <v>396</v>
      </c>
      <c r="M221" s="1">
        <v>0</v>
      </c>
      <c r="O221" s="1" t="s">
        <v>190</v>
      </c>
      <c r="P221" s="1" t="s">
        <v>13</v>
      </c>
      <c r="Q221" s="1" t="s">
        <v>14</v>
      </c>
      <c r="R221" s="1" t="s">
        <v>15</v>
      </c>
      <c r="S221" s="1" t="s">
        <v>16</v>
      </c>
      <c r="T221" s="1" t="s">
        <v>17</v>
      </c>
      <c r="U221" s="1" t="s">
        <v>18</v>
      </c>
    </row>
    <row r="222" spans="1:22" s="1" customFormat="1" ht="27" x14ac:dyDescent="0.15">
      <c r="B222" s="1" t="s">
        <v>1641</v>
      </c>
      <c r="C222" s="1" t="s">
        <v>1642</v>
      </c>
      <c r="I222" s="1" t="s">
        <v>809</v>
      </c>
      <c r="K222" s="1" t="s">
        <v>193</v>
      </c>
      <c r="L222" s="1" t="s">
        <v>1303</v>
      </c>
      <c r="M222" s="1" t="b">
        <v>0</v>
      </c>
      <c r="P222" s="1" t="s">
        <v>194</v>
      </c>
      <c r="Q222" s="1" t="s">
        <v>195</v>
      </c>
    </row>
    <row r="223" spans="1:22" s="1" customFormat="1" ht="27" x14ac:dyDescent="0.15">
      <c r="B223" s="1" t="s">
        <v>1655</v>
      </c>
      <c r="C223" s="1" t="s">
        <v>1643</v>
      </c>
      <c r="I223" s="1" t="s">
        <v>809</v>
      </c>
      <c r="K223" s="1" t="s">
        <v>193</v>
      </c>
      <c r="L223" s="1" t="s">
        <v>1303</v>
      </c>
      <c r="M223" s="1" t="b">
        <v>0</v>
      </c>
      <c r="P223" s="1" t="s">
        <v>194</v>
      </c>
      <c r="Q223" s="1" t="s">
        <v>195</v>
      </c>
    </row>
    <row r="224" spans="1:22" s="1" customFormat="1" ht="27" x14ac:dyDescent="0.15">
      <c r="B224" s="1" t="s">
        <v>690</v>
      </c>
      <c r="C224" s="1" t="s">
        <v>1644</v>
      </c>
      <c r="I224" s="1" t="s">
        <v>809</v>
      </c>
      <c r="K224" s="1" t="s">
        <v>193</v>
      </c>
      <c r="L224" s="1" t="s">
        <v>1303</v>
      </c>
      <c r="M224" s="1" t="b">
        <v>0</v>
      </c>
      <c r="P224" s="1" t="s">
        <v>194</v>
      </c>
      <c r="Q224" s="1" t="s">
        <v>195</v>
      </c>
    </row>
    <row r="225" spans="1:22" s="30" customFormat="1" ht="27.75" thickBot="1" x14ac:dyDescent="0.2">
      <c r="B225" s="30" t="s">
        <v>1654</v>
      </c>
      <c r="C225" s="30" t="s">
        <v>1645</v>
      </c>
      <c r="I225" s="30" t="s">
        <v>809</v>
      </c>
      <c r="K225" s="30" t="s">
        <v>193</v>
      </c>
      <c r="L225" s="30" t="s">
        <v>1303</v>
      </c>
      <c r="M225" s="30" t="b">
        <v>0</v>
      </c>
      <c r="P225" s="30" t="s">
        <v>194</v>
      </c>
      <c r="Q225" s="30" t="s">
        <v>195</v>
      </c>
    </row>
    <row r="226" spans="1:22" s="1" customFormat="1" ht="27.75" thickTop="1" x14ac:dyDescent="0.15">
      <c r="A226" s="1" t="s">
        <v>1432</v>
      </c>
      <c r="B226" s="1" t="s">
        <v>691</v>
      </c>
      <c r="C226" s="1" t="s">
        <v>1646</v>
      </c>
      <c r="I226" s="1" t="s">
        <v>809</v>
      </c>
      <c r="K226" s="1" t="s">
        <v>193</v>
      </c>
      <c r="L226" s="1" t="s">
        <v>1303</v>
      </c>
      <c r="M226" s="1" t="b">
        <v>0</v>
      </c>
      <c r="P226" s="1" t="s">
        <v>194</v>
      </c>
      <c r="Q226" s="1" t="s">
        <v>195</v>
      </c>
    </row>
    <row r="227" spans="1:22" s="1" customFormat="1" ht="27" x14ac:dyDescent="0.15">
      <c r="B227" s="1" t="s">
        <v>1647</v>
      </c>
      <c r="C227" s="1" t="s">
        <v>1648</v>
      </c>
      <c r="I227" s="1" t="s">
        <v>809</v>
      </c>
      <c r="K227" s="1" t="s">
        <v>193</v>
      </c>
      <c r="L227" s="1" t="s">
        <v>1303</v>
      </c>
      <c r="M227" s="1" t="b">
        <v>0</v>
      </c>
      <c r="P227" s="1" t="s">
        <v>194</v>
      </c>
      <c r="Q227" s="1" t="s">
        <v>195</v>
      </c>
    </row>
    <row r="228" spans="1:22" s="1" customFormat="1" ht="27" x14ac:dyDescent="0.15">
      <c r="B228" s="1" t="s">
        <v>1649</v>
      </c>
      <c r="C228" s="1" t="s">
        <v>1650</v>
      </c>
      <c r="I228" s="1" t="s">
        <v>809</v>
      </c>
      <c r="K228" s="1" t="s">
        <v>193</v>
      </c>
      <c r="L228" s="1" t="s">
        <v>1303</v>
      </c>
      <c r="M228" s="1" t="b">
        <v>0</v>
      </c>
      <c r="P228" s="1" t="s">
        <v>194</v>
      </c>
      <c r="Q228" s="1" t="s">
        <v>195</v>
      </c>
    </row>
    <row r="229" spans="1:22" s="30" customFormat="1" ht="27.75" thickBot="1" x14ac:dyDescent="0.2">
      <c r="B229" s="30" t="s">
        <v>1651</v>
      </c>
      <c r="C229" s="30" t="s">
        <v>1652</v>
      </c>
      <c r="F229" s="30" t="s">
        <v>1653</v>
      </c>
      <c r="I229" s="30" t="s">
        <v>1225</v>
      </c>
      <c r="J229" s="30" t="s">
        <v>174</v>
      </c>
      <c r="K229" s="30" t="s">
        <v>187</v>
      </c>
      <c r="M229" s="30">
        <v>0</v>
      </c>
    </row>
    <row r="230" spans="1:22" s="1" customFormat="1" ht="27.75" thickTop="1" x14ac:dyDescent="0.15">
      <c r="A230" s="1" t="s">
        <v>1433</v>
      </c>
      <c r="B230" s="1" t="s">
        <v>1309</v>
      </c>
      <c r="C230" s="1" t="s">
        <v>1311</v>
      </c>
      <c r="I230" s="1" t="s">
        <v>809</v>
      </c>
      <c r="K230" s="1" t="s">
        <v>193</v>
      </c>
      <c r="L230" s="1" t="s">
        <v>1303</v>
      </c>
      <c r="M230" s="1" t="b">
        <v>0</v>
      </c>
      <c r="P230" s="1" t="s">
        <v>194</v>
      </c>
      <c r="Q230" s="1" t="s">
        <v>195</v>
      </c>
    </row>
    <row r="231" spans="1:22" s="1" customFormat="1" ht="27" x14ac:dyDescent="0.15">
      <c r="B231" s="1" t="s">
        <v>1310</v>
      </c>
      <c r="C231" s="1" t="s">
        <v>1312</v>
      </c>
      <c r="I231" s="1" t="s">
        <v>809</v>
      </c>
      <c r="K231" s="1" t="s">
        <v>193</v>
      </c>
      <c r="L231" s="1" t="s">
        <v>1303</v>
      </c>
      <c r="M231" s="1" t="b">
        <v>0</v>
      </c>
      <c r="P231" s="1" t="s">
        <v>194</v>
      </c>
      <c r="Q231" s="1" t="s">
        <v>195</v>
      </c>
    </row>
    <row r="232" spans="1:22" s="30" customFormat="1" ht="27.75" thickBot="1" x14ac:dyDescent="0.2">
      <c r="B232" s="30" t="s">
        <v>1321</v>
      </c>
      <c r="C232" s="30" t="s">
        <v>1545</v>
      </c>
      <c r="I232" s="30" t="s">
        <v>808</v>
      </c>
      <c r="K232" s="30" t="s">
        <v>478</v>
      </c>
      <c r="L232" s="30" t="s">
        <v>477</v>
      </c>
      <c r="M232" s="30">
        <v>0</v>
      </c>
      <c r="O232" s="30" t="s">
        <v>190</v>
      </c>
      <c r="P232" s="30" t="s">
        <v>1546</v>
      </c>
      <c r="Q232" s="30" t="s">
        <v>1547</v>
      </c>
      <c r="R232" s="30" t="s">
        <v>1548</v>
      </c>
      <c r="S232" s="30" t="s">
        <v>1549</v>
      </c>
    </row>
    <row r="233" spans="1:22" s="18" customFormat="1" ht="27.75" thickTop="1" x14ac:dyDescent="0.15">
      <c r="A233" s="18" t="s">
        <v>1630</v>
      </c>
      <c r="B233" s="18" t="s">
        <v>1314</v>
      </c>
      <c r="C233" s="18" t="s">
        <v>1315</v>
      </c>
      <c r="E233" s="18" t="s">
        <v>479</v>
      </c>
      <c r="I233" s="18" t="s">
        <v>808</v>
      </c>
      <c r="K233" s="18" t="s">
        <v>187</v>
      </c>
      <c r="L233" s="32" t="s">
        <v>415</v>
      </c>
      <c r="M233" s="18">
        <v>-1</v>
      </c>
      <c r="O233" s="18" t="s">
        <v>190</v>
      </c>
      <c r="P233" s="18" t="s">
        <v>1317</v>
      </c>
      <c r="Q233" s="18" t="s">
        <v>1739</v>
      </c>
      <c r="R233" s="18" t="s">
        <v>1740</v>
      </c>
      <c r="S233" s="18" t="s">
        <v>1742</v>
      </c>
      <c r="T233" s="18" t="s">
        <v>1744</v>
      </c>
      <c r="U233" s="18" t="s">
        <v>1313</v>
      </c>
      <c r="V233" s="18" t="s">
        <v>1747</v>
      </c>
    </row>
    <row r="234" spans="1:22" s="18" customFormat="1" ht="27" x14ac:dyDescent="0.15">
      <c r="B234" s="18" t="s">
        <v>1319</v>
      </c>
      <c r="C234" s="18" t="s">
        <v>1316</v>
      </c>
      <c r="E234" s="18" t="s">
        <v>479</v>
      </c>
      <c r="I234" s="18" t="s">
        <v>808</v>
      </c>
      <c r="K234" s="18" t="s">
        <v>187</v>
      </c>
      <c r="L234" s="32" t="s">
        <v>415</v>
      </c>
      <c r="M234" s="18">
        <v>-1</v>
      </c>
      <c r="O234" s="18" t="s">
        <v>190</v>
      </c>
      <c r="P234" s="18" t="s">
        <v>1317</v>
      </c>
      <c r="Q234" s="18" t="s">
        <v>1739</v>
      </c>
      <c r="R234" s="18" t="s">
        <v>1740</v>
      </c>
      <c r="S234" s="18" t="s">
        <v>1742</v>
      </c>
      <c r="T234" s="18" t="s">
        <v>1744</v>
      </c>
      <c r="U234" s="18" t="s">
        <v>1313</v>
      </c>
      <c r="V234" s="18" t="s">
        <v>1747</v>
      </c>
    </row>
    <row r="235" spans="1:22" s="33" customFormat="1" ht="27.75" thickBot="1" x14ac:dyDescent="0.2">
      <c r="B235" s="33" t="s">
        <v>1320</v>
      </c>
      <c r="C235" s="33" t="s">
        <v>1318</v>
      </c>
      <c r="E235" s="33" t="s">
        <v>479</v>
      </c>
      <c r="I235" s="33" t="s">
        <v>808</v>
      </c>
      <c r="K235" s="33" t="s">
        <v>187</v>
      </c>
      <c r="L235" s="34" t="s">
        <v>415</v>
      </c>
      <c r="M235" s="33">
        <v>-1</v>
      </c>
      <c r="O235" s="33" t="s">
        <v>190</v>
      </c>
      <c r="P235" s="33" t="s">
        <v>1317</v>
      </c>
      <c r="Q235" s="33" t="s">
        <v>1739</v>
      </c>
      <c r="R235" s="33" t="s">
        <v>1740</v>
      </c>
      <c r="S235" s="33" t="s">
        <v>1742</v>
      </c>
      <c r="T235" s="33" t="s">
        <v>1744</v>
      </c>
      <c r="U235" s="33" t="s">
        <v>1313</v>
      </c>
      <c r="V235" s="33" t="s">
        <v>1747</v>
      </c>
    </row>
    <row r="236" spans="1:22" s="1" customFormat="1" ht="14.25" thickTop="1" x14ac:dyDescent="0.15">
      <c r="A236" s="1" t="s">
        <v>1631</v>
      </c>
      <c r="B236" s="1" t="s">
        <v>558</v>
      </c>
      <c r="C236" s="1" t="s">
        <v>1272</v>
      </c>
      <c r="E236" s="1" t="s">
        <v>465</v>
      </c>
      <c r="I236" s="1" t="s">
        <v>400</v>
      </c>
      <c r="K236" s="1" t="s">
        <v>185</v>
      </c>
    </row>
    <row r="237" spans="1:22" s="1" customFormat="1" x14ac:dyDescent="0.15">
      <c r="B237" s="1" t="s">
        <v>1416</v>
      </c>
      <c r="C237" s="1" t="s">
        <v>1272</v>
      </c>
      <c r="E237" s="1" t="s">
        <v>466</v>
      </c>
      <c r="I237" s="1" t="s">
        <v>400</v>
      </c>
      <c r="K237" s="1" t="s">
        <v>185</v>
      </c>
    </row>
    <row r="238" spans="1:22" s="1" customFormat="1" x14ac:dyDescent="0.15">
      <c r="B238" s="1" t="s">
        <v>1417</v>
      </c>
      <c r="C238" s="1" t="s">
        <v>1272</v>
      </c>
      <c r="E238" s="1" t="s">
        <v>467</v>
      </c>
      <c r="I238" s="1" t="s">
        <v>400</v>
      </c>
      <c r="K238" s="1" t="s">
        <v>185</v>
      </c>
    </row>
    <row r="239" spans="1:22" s="1" customFormat="1" ht="40.5" x14ac:dyDescent="0.15">
      <c r="B239" s="1" t="s">
        <v>1336</v>
      </c>
      <c r="C239" s="1" t="s">
        <v>1435</v>
      </c>
      <c r="E239" s="1" t="str">
        <f>P239&amp;","&amp;Q239&amp;","&amp;R239&amp;","&amp;S239&amp;","&amp;T239</f>
        <v>1：デジタル液晶,2：デジタルプラズマ,3：アナログ液晶,4：アナログブラウン管,</v>
      </c>
      <c r="I239" s="1" t="s">
        <v>808</v>
      </c>
      <c r="K239" s="1" t="s">
        <v>187</v>
      </c>
      <c r="L239" s="1" t="s">
        <v>480</v>
      </c>
      <c r="M239" s="1">
        <v>0</v>
      </c>
      <c r="O239" s="1" t="s">
        <v>190</v>
      </c>
      <c r="P239" s="1" t="s">
        <v>1323</v>
      </c>
      <c r="Q239" s="1" t="s">
        <v>1324</v>
      </c>
      <c r="R239" s="1" t="s">
        <v>1325</v>
      </c>
      <c r="S239" s="1" t="s">
        <v>1326</v>
      </c>
    </row>
    <row r="240" spans="1:22" s="1" customFormat="1" ht="40.5" x14ac:dyDescent="0.15">
      <c r="B240" s="1" t="s">
        <v>1337</v>
      </c>
      <c r="C240" s="1" t="s">
        <v>1435</v>
      </c>
      <c r="E240" s="1" t="str">
        <f>P240&amp;","&amp;Q240&amp;","&amp;R240&amp;","&amp;S240&amp;","&amp;T240</f>
        <v>1：デジタル液晶,2：デジタルプラズマ,3：アナログ液晶,4：アナログブラウン管,</v>
      </c>
      <c r="I240" s="1" t="s">
        <v>808</v>
      </c>
      <c r="K240" s="1" t="s">
        <v>187</v>
      </c>
      <c r="L240" s="1" t="s">
        <v>480</v>
      </c>
      <c r="M240" s="1">
        <v>0</v>
      </c>
      <c r="O240" s="1" t="s">
        <v>190</v>
      </c>
      <c r="P240" s="1" t="s">
        <v>1323</v>
      </c>
      <c r="Q240" s="1" t="s">
        <v>1324</v>
      </c>
      <c r="R240" s="1" t="s">
        <v>1325</v>
      </c>
      <c r="S240" s="1" t="s">
        <v>1326</v>
      </c>
    </row>
    <row r="241" spans="1:21" s="1" customFormat="1" ht="40.5" x14ac:dyDescent="0.15">
      <c r="B241" s="1" t="s">
        <v>1338</v>
      </c>
      <c r="C241" s="1" t="s">
        <v>1435</v>
      </c>
      <c r="E241" s="1" t="str">
        <f>P241&amp;","&amp;Q241&amp;","&amp;R241&amp;","&amp;S241&amp;","&amp;T241</f>
        <v>1：デジタル液晶,2：デジタルプラズマ,3：アナログ液晶,4：アナログブラウン管,</v>
      </c>
      <c r="I241" s="1" t="s">
        <v>808</v>
      </c>
      <c r="K241" s="1" t="s">
        <v>187</v>
      </c>
      <c r="L241" s="1" t="s">
        <v>480</v>
      </c>
      <c r="M241" s="1">
        <v>0</v>
      </c>
      <c r="O241" s="1" t="s">
        <v>190</v>
      </c>
      <c r="P241" s="1" t="s">
        <v>1323</v>
      </c>
      <c r="Q241" s="1" t="s">
        <v>1324</v>
      </c>
      <c r="R241" s="1" t="s">
        <v>1325</v>
      </c>
      <c r="S241" s="1" t="s">
        <v>1326</v>
      </c>
    </row>
    <row r="242" spans="1:21" s="1" customFormat="1" ht="27" x14ac:dyDescent="0.15">
      <c r="B242" s="1" t="s">
        <v>1419</v>
      </c>
      <c r="C242" s="1" t="s">
        <v>1418</v>
      </c>
      <c r="E242" s="1" t="s">
        <v>482</v>
      </c>
      <c r="F242" s="1" t="s">
        <v>1430</v>
      </c>
      <c r="I242" s="1" t="s">
        <v>808</v>
      </c>
      <c r="K242" s="1" t="s">
        <v>187</v>
      </c>
      <c r="L242" s="1" t="s">
        <v>481</v>
      </c>
      <c r="M242" s="1">
        <v>0</v>
      </c>
      <c r="O242" s="1" t="s">
        <v>190</v>
      </c>
      <c r="P242" s="1" t="s">
        <v>282</v>
      </c>
      <c r="Q242" s="1" t="s">
        <v>283</v>
      </c>
      <c r="R242" s="1" t="s">
        <v>284</v>
      </c>
      <c r="S242" s="25" t="s">
        <v>285</v>
      </c>
      <c r="T242" s="1" t="s">
        <v>1063</v>
      </c>
    </row>
    <row r="243" spans="1:21" s="1" customFormat="1" ht="27" x14ac:dyDescent="0.15">
      <c r="B243" s="1" t="s">
        <v>1420</v>
      </c>
      <c r="C243" s="1" t="s">
        <v>1418</v>
      </c>
      <c r="F243" s="1" t="s">
        <v>1430</v>
      </c>
      <c r="I243" s="1" t="s">
        <v>808</v>
      </c>
      <c r="K243" s="1" t="s">
        <v>187</v>
      </c>
      <c r="L243" s="1" t="s">
        <v>481</v>
      </c>
      <c r="M243" s="1">
        <v>0</v>
      </c>
      <c r="O243" s="1" t="s">
        <v>190</v>
      </c>
      <c r="P243" s="1" t="s">
        <v>282</v>
      </c>
      <c r="Q243" s="1" t="s">
        <v>283</v>
      </c>
      <c r="R243" s="1" t="s">
        <v>284</v>
      </c>
      <c r="S243" s="25" t="s">
        <v>285</v>
      </c>
      <c r="T243" s="1" t="s">
        <v>1063</v>
      </c>
    </row>
    <row r="244" spans="1:21" s="1" customFormat="1" ht="27" x14ac:dyDescent="0.15">
      <c r="B244" s="1" t="s">
        <v>1421</v>
      </c>
      <c r="C244" s="1" t="s">
        <v>1418</v>
      </c>
      <c r="F244" s="1" t="s">
        <v>1430</v>
      </c>
      <c r="I244" s="1" t="s">
        <v>808</v>
      </c>
      <c r="K244" s="1" t="s">
        <v>187</v>
      </c>
      <c r="L244" s="1" t="s">
        <v>481</v>
      </c>
      <c r="M244" s="1">
        <v>0</v>
      </c>
      <c r="O244" s="1" t="s">
        <v>190</v>
      </c>
      <c r="P244" s="1" t="s">
        <v>282</v>
      </c>
      <c r="Q244" s="1" t="s">
        <v>283</v>
      </c>
      <c r="R244" s="1" t="s">
        <v>284</v>
      </c>
      <c r="S244" s="25" t="s">
        <v>285</v>
      </c>
      <c r="T244" s="1" t="s">
        <v>1063</v>
      </c>
    </row>
    <row r="245" spans="1:21" s="1" customFormat="1" x14ac:dyDescent="0.15">
      <c r="B245" s="1" t="s">
        <v>1422</v>
      </c>
      <c r="C245" s="1" t="s">
        <v>551</v>
      </c>
      <c r="F245" s="1" t="s">
        <v>547</v>
      </c>
      <c r="I245" s="1" t="s">
        <v>1225</v>
      </c>
      <c r="J245" s="1" t="s">
        <v>174</v>
      </c>
      <c r="K245" s="1" t="s">
        <v>187</v>
      </c>
    </row>
    <row r="246" spans="1:21" s="1" customFormat="1" x14ac:dyDescent="0.15">
      <c r="B246" s="1" t="s">
        <v>1424</v>
      </c>
      <c r="C246" s="1" t="s">
        <v>551</v>
      </c>
      <c r="F246" s="1" t="s">
        <v>547</v>
      </c>
      <c r="I246" s="1" t="s">
        <v>1225</v>
      </c>
      <c r="J246" s="1" t="s">
        <v>174</v>
      </c>
      <c r="K246" s="1" t="s">
        <v>187</v>
      </c>
    </row>
    <row r="247" spans="1:21" s="1" customFormat="1" x14ac:dyDescent="0.15">
      <c r="B247" s="1" t="s">
        <v>1425</v>
      </c>
      <c r="C247" s="1" t="s">
        <v>551</v>
      </c>
      <c r="F247" s="1" t="s">
        <v>547</v>
      </c>
      <c r="I247" s="1" t="s">
        <v>1225</v>
      </c>
      <c r="J247" s="1" t="s">
        <v>174</v>
      </c>
      <c r="K247" s="1" t="s">
        <v>187</v>
      </c>
    </row>
    <row r="248" spans="1:21" s="1" customFormat="1" ht="27" x14ac:dyDescent="0.15">
      <c r="B248" s="1" t="s">
        <v>1426</v>
      </c>
      <c r="C248" s="1" t="s">
        <v>1423</v>
      </c>
      <c r="E248" s="1" t="s">
        <v>476</v>
      </c>
      <c r="F248" s="1" t="s">
        <v>1429</v>
      </c>
      <c r="I248" s="1" t="s">
        <v>808</v>
      </c>
      <c r="K248" s="1" t="s">
        <v>187</v>
      </c>
      <c r="L248" s="1" t="s">
        <v>398</v>
      </c>
      <c r="M248" s="1">
        <v>0</v>
      </c>
      <c r="O248" s="1" t="s">
        <v>190</v>
      </c>
      <c r="P248" s="1" t="s">
        <v>471</v>
      </c>
      <c r="Q248" s="1" t="s">
        <v>472</v>
      </c>
      <c r="R248" s="1" t="s">
        <v>473</v>
      </c>
      <c r="S248" s="1" t="s">
        <v>474</v>
      </c>
      <c r="T248" s="1" t="s">
        <v>475</v>
      </c>
      <c r="U248" s="1" t="s">
        <v>692</v>
      </c>
    </row>
    <row r="249" spans="1:21" s="1" customFormat="1" ht="27" x14ac:dyDescent="0.15">
      <c r="B249" s="1" t="s">
        <v>1427</v>
      </c>
      <c r="C249" s="1" t="s">
        <v>1423</v>
      </c>
      <c r="F249" s="1" t="s">
        <v>1429</v>
      </c>
      <c r="I249" s="1" t="s">
        <v>808</v>
      </c>
      <c r="K249" s="1" t="s">
        <v>187</v>
      </c>
      <c r="L249" s="1" t="s">
        <v>398</v>
      </c>
      <c r="M249" s="1">
        <v>0</v>
      </c>
      <c r="O249" s="1" t="s">
        <v>190</v>
      </c>
      <c r="P249" s="1" t="s">
        <v>471</v>
      </c>
      <c r="Q249" s="1" t="s">
        <v>472</v>
      </c>
      <c r="R249" s="1" t="s">
        <v>473</v>
      </c>
      <c r="S249" s="1" t="s">
        <v>474</v>
      </c>
      <c r="T249" s="1" t="s">
        <v>475</v>
      </c>
      <c r="U249" s="1" t="s">
        <v>692</v>
      </c>
    </row>
    <row r="250" spans="1:21" s="1" customFormat="1" ht="27" x14ac:dyDescent="0.15">
      <c r="B250" s="1" t="s">
        <v>1428</v>
      </c>
      <c r="C250" s="1" t="s">
        <v>1423</v>
      </c>
      <c r="F250" s="1" t="s">
        <v>1429</v>
      </c>
      <c r="I250" s="1" t="s">
        <v>808</v>
      </c>
      <c r="K250" s="1" t="s">
        <v>187</v>
      </c>
      <c r="L250" s="1" t="s">
        <v>398</v>
      </c>
      <c r="M250" s="1">
        <v>0</v>
      </c>
      <c r="O250" s="1" t="s">
        <v>190</v>
      </c>
      <c r="P250" s="1" t="s">
        <v>471</v>
      </c>
      <c r="Q250" s="1" t="s">
        <v>472</v>
      </c>
      <c r="R250" s="1" t="s">
        <v>473</v>
      </c>
      <c r="S250" s="1" t="s">
        <v>474</v>
      </c>
      <c r="T250" s="1" t="s">
        <v>475</v>
      </c>
      <c r="U250" s="1" t="s">
        <v>692</v>
      </c>
    </row>
    <row r="251" spans="1:21" s="1" customFormat="1" ht="40.5" x14ac:dyDescent="0.15">
      <c r="B251" s="1" t="s">
        <v>1327</v>
      </c>
      <c r="C251" s="1" t="s">
        <v>1330</v>
      </c>
      <c r="I251" s="1" t="s">
        <v>808</v>
      </c>
      <c r="K251" s="1" t="s">
        <v>187</v>
      </c>
      <c r="L251" s="1" t="s">
        <v>202</v>
      </c>
      <c r="M251" s="1">
        <v>0</v>
      </c>
      <c r="O251" s="1" t="s">
        <v>190</v>
      </c>
      <c r="P251" s="1" t="s">
        <v>1331</v>
      </c>
      <c r="Q251" s="1" t="s">
        <v>1332</v>
      </c>
      <c r="R251" s="1" t="s">
        <v>1333</v>
      </c>
      <c r="S251" s="1" t="s">
        <v>1334</v>
      </c>
      <c r="T251" s="1" t="s">
        <v>1335</v>
      </c>
    </row>
    <row r="252" spans="1:21" s="1" customFormat="1" ht="40.5" x14ac:dyDescent="0.15">
      <c r="B252" s="1" t="s">
        <v>1328</v>
      </c>
      <c r="C252" s="1" t="s">
        <v>1330</v>
      </c>
      <c r="I252" s="1" t="s">
        <v>808</v>
      </c>
      <c r="K252" s="1" t="s">
        <v>187</v>
      </c>
      <c r="L252" s="1" t="s">
        <v>202</v>
      </c>
      <c r="M252" s="1">
        <v>0</v>
      </c>
      <c r="O252" s="1" t="s">
        <v>190</v>
      </c>
      <c r="P252" s="1" t="s">
        <v>1331</v>
      </c>
      <c r="Q252" s="1" t="s">
        <v>1332</v>
      </c>
      <c r="R252" s="1" t="s">
        <v>1333</v>
      </c>
      <c r="S252" s="1" t="s">
        <v>1334</v>
      </c>
      <c r="T252" s="1" t="s">
        <v>1335</v>
      </c>
    </row>
    <row r="253" spans="1:21" s="30" customFormat="1" ht="41.25" thickBot="1" x14ac:dyDescent="0.2">
      <c r="B253" s="30" t="s">
        <v>1329</v>
      </c>
      <c r="C253" s="30" t="s">
        <v>1330</v>
      </c>
      <c r="I253" s="30" t="s">
        <v>808</v>
      </c>
      <c r="K253" s="30" t="s">
        <v>187</v>
      </c>
      <c r="L253" s="30" t="s">
        <v>202</v>
      </c>
      <c r="M253" s="30">
        <v>0</v>
      </c>
      <c r="O253" s="30" t="s">
        <v>190</v>
      </c>
      <c r="P253" s="30" t="s">
        <v>1331</v>
      </c>
      <c r="Q253" s="30" t="s">
        <v>1332</v>
      </c>
      <c r="R253" s="30" t="s">
        <v>1333</v>
      </c>
      <c r="S253" s="30" t="s">
        <v>1334</v>
      </c>
      <c r="T253" s="30" t="s">
        <v>1335</v>
      </c>
    </row>
    <row r="254" spans="1:21" s="1" customFormat="1" ht="27.75" thickTop="1" x14ac:dyDescent="0.15">
      <c r="A254" s="1" t="s">
        <v>1087</v>
      </c>
      <c r="B254" s="1" t="s">
        <v>1759</v>
      </c>
      <c r="C254" s="1" t="s">
        <v>1436</v>
      </c>
      <c r="F254" s="1" t="s">
        <v>812</v>
      </c>
      <c r="I254" s="1" t="s">
        <v>808</v>
      </c>
      <c r="K254" s="1" t="s">
        <v>187</v>
      </c>
      <c r="L254" s="28" t="s">
        <v>712</v>
      </c>
      <c r="M254" s="1">
        <v>0</v>
      </c>
      <c r="N254" s="1" t="s">
        <v>711</v>
      </c>
      <c r="O254" s="1" t="s">
        <v>1339</v>
      </c>
      <c r="P254" s="1" t="s">
        <v>1340</v>
      </c>
      <c r="Q254" s="1" t="s">
        <v>1748</v>
      </c>
      <c r="R254" s="1" t="s">
        <v>1747</v>
      </c>
    </row>
    <row r="255" spans="1:21" s="1" customFormat="1" ht="27" x14ac:dyDescent="0.15">
      <c r="B255" s="1" t="s">
        <v>1760</v>
      </c>
      <c r="C255" s="1" t="s">
        <v>1437</v>
      </c>
      <c r="E255" s="19" t="s">
        <v>483</v>
      </c>
      <c r="F255" s="1" t="s">
        <v>812</v>
      </c>
      <c r="I255" s="1" t="s">
        <v>808</v>
      </c>
      <c r="K255" s="1" t="s">
        <v>187</v>
      </c>
      <c r="L255" s="28" t="s">
        <v>712</v>
      </c>
      <c r="M255" s="1">
        <v>0</v>
      </c>
      <c r="N255" s="1" t="s">
        <v>711</v>
      </c>
      <c r="O255" s="1" t="s">
        <v>1339</v>
      </c>
      <c r="P255" s="1" t="s">
        <v>1340</v>
      </c>
      <c r="Q255" s="1" t="s">
        <v>1748</v>
      </c>
      <c r="R255" s="1" t="s">
        <v>1747</v>
      </c>
    </row>
    <row r="256" spans="1:21" s="1" customFormat="1" ht="27" x14ac:dyDescent="0.15">
      <c r="B256" s="1" t="s">
        <v>1761</v>
      </c>
      <c r="C256" s="1" t="s">
        <v>1503</v>
      </c>
      <c r="I256" s="1" t="s">
        <v>808</v>
      </c>
      <c r="K256" s="1" t="s">
        <v>187</v>
      </c>
      <c r="L256" s="1" t="s">
        <v>207</v>
      </c>
      <c r="M256" s="1">
        <v>0</v>
      </c>
      <c r="O256" s="1" t="s">
        <v>190</v>
      </c>
      <c r="P256" s="1" t="s">
        <v>1502</v>
      </c>
      <c r="Q256" s="1" t="s">
        <v>1749</v>
      </c>
      <c r="R256" s="1" t="s">
        <v>1750</v>
      </c>
    </row>
    <row r="257" spans="1:25" s="1" customFormat="1" ht="27" x14ac:dyDescent="0.15">
      <c r="B257" s="1" t="s">
        <v>1762</v>
      </c>
      <c r="C257" s="1" t="s">
        <v>1438</v>
      </c>
      <c r="I257" s="1" t="s">
        <v>808</v>
      </c>
      <c r="K257" s="1" t="s">
        <v>187</v>
      </c>
      <c r="L257" s="1" t="s">
        <v>189</v>
      </c>
      <c r="M257" s="1">
        <v>0</v>
      </c>
      <c r="O257" s="1" t="s">
        <v>190</v>
      </c>
      <c r="P257" s="1" t="s">
        <v>1751</v>
      </c>
      <c r="Q257" s="1" t="s">
        <v>1752</v>
      </c>
      <c r="R257" s="1" t="s">
        <v>1753</v>
      </c>
      <c r="S257" s="1" t="s">
        <v>1754</v>
      </c>
    </row>
    <row r="258" spans="1:25" s="1" customFormat="1" ht="27" x14ac:dyDescent="0.15">
      <c r="B258" s="1" t="s">
        <v>1075</v>
      </c>
      <c r="C258" s="1" t="s">
        <v>1074</v>
      </c>
      <c r="I258" s="1" t="s">
        <v>808</v>
      </c>
      <c r="K258" s="1" t="s">
        <v>187</v>
      </c>
      <c r="L258" s="1" t="s">
        <v>189</v>
      </c>
      <c r="M258" s="1">
        <v>0</v>
      </c>
      <c r="O258" s="1" t="s">
        <v>190</v>
      </c>
      <c r="P258" s="1" t="s">
        <v>1755</v>
      </c>
      <c r="Q258" s="1" t="s">
        <v>1756</v>
      </c>
      <c r="R258" s="1" t="s">
        <v>1757</v>
      </c>
      <c r="S258" s="1" t="s">
        <v>1758</v>
      </c>
    </row>
    <row r="259" spans="1:25" s="1" customFormat="1" ht="27" x14ac:dyDescent="0.15">
      <c r="B259" s="1" t="s">
        <v>101</v>
      </c>
      <c r="C259" s="1" t="s">
        <v>102</v>
      </c>
      <c r="I259" s="1" t="s">
        <v>809</v>
      </c>
      <c r="K259" s="1" t="s">
        <v>193</v>
      </c>
      <c r="L259" s="1" t="s">
        <v>1303</v>
      </c>
      <c r="M259" s="1" t="b">
        <v>0</v>
      </c>
      <c r="P259" s="1" t="s">
        <v>194</v>
      </c>
      <c r="Q259" s="1" t="s">
        <v>195</v>
      </c>
    </row>
    <row r="260" spans="1:25" s="1" customFormat="1" ht="27" x14ac:dyDescent="0.15">
      <c r="B260" s="1" t="s">
        <v>103</v>
      </c>
      <c r="C260" s="1" t="s">
        <v>104</v>
      </c>
      <c r="I260" s="1" t="s">
        <v>809</v>
      </c>
      <c r="K260" s="1" t="s">
        <v>193</v>
      </c>
      <c r="L260" s="1" t="s">
        <v>1303</v>
      </c>
      <c r="M260" s="1" t="b">
        <v>0</v>
      </c>
      <c r="P260" s="1" t="s">
        <v>194</v>
      </c>
      <c r="Q260" s="1" t="s">
        <v>195</v>
      </c>
    </row>
    <row r="261" spans="1:25" s="30" customFormat="1" ht="27.75" thickBot="1" x14ac:dyDescent="0.2">
      <c r="B261" s="30" t="s">
        <v>1137</v>
      </c>
      <c r="C261" s="30" t="s">
        <v>1138</v>
      </c>
      <c r="I261" s="30" t="s">
        <v>809</v>
      </c>
      <c r="K261" s="30" t="s">
        <v>193</v>
      </c>
      <c r="L261" s="30" t="s">
        <v>1303</v>
      </c>
      <c r="M261" s="30" t="b">
        <v>0</v>
      </c>
      <c r="P261" s="30" t="s">
        <v>194</v>
      </c>
      <c r="Q261" s="30" t="s">
        <v>195</v>
      </c>
    </row>
    <row r="262" spans="1:25" s="1" customFormat="1" ht="27.75" thickTop="1" x14ac:dyDescent="0.15">
      <c r="A262" s="1" t="s">
        <v>1634</v>
      </c>
      <c r="B262" s="1" t="s">
        <v>1140</v>
      </c>
      <c r="C262" s="1" t="s">
        <v>371</v>
      </c>
      <c r="I262" s="1" t="s">
        <v>808</v>
      </c>
      <c r="K262" s="1" t="s">
        <v>187</v>
      </c>
      <c r="L262" s="1" t="s">
        <v>207</v>
      </c>
      <c r="M262" s="1">
        <v>0</v>
      </c>
      <c r="O262" s="1" t="s">
        <v>190</v>
      </c>
      <c r="P262" s="1" t="s">
        <v>703</v>
      </c>
      <c r="Q262" s="1" t="s">
        <v>1600</v>
      </c>
      <c r="R262" s="1" t="s">
        <v>1601</v>
      </c>
    </row>
    <row r="263" spans="1:25" s="1" customFormat="1" ht="27" x14ac:dyDescent="0.15">
      <c r="B263" s="1" t="s">
        <v>965</v>
      </c>
      <c r="C263" s="1" t="s">
        <v>1141</v>
      </c>
      <c r="I263" s="1" t="s">
        <v>808</v>
      </c>
      <c r="K263" s="1" t="s">
        <v>187</v>
      </c>
      <c r="L263" s="1" t="s">
        <v>207</v>
      </c>
      <c r="M263" s="1">
        <v>0</v>
      </c>
      <c r="O263" s="1" t="s">
        <v>190</v>
      </c>
      <c r="P263" s="1" t="s">
        <v>703</v>
      </c>
      <c r="Q263" s="1" t="s">
        <v>1600</v>
      </c>
      <c r="R263" s="1" t="s">
        <v>1601</v>
      </c>
    </row>
    <row r="264" spans="1:25" s="1" customFormat="1" x14ac:dyDescent="0.15">
      <c r="B264" s="1" t="s">
        <v>918</v>
      </c>
      <c r="C264" s="1" t="s">
        <v>921</v>
      </c>
      <c r="E264" s="1" t="s">
        <v>484</v>
      </c>
      <c r="I264" s="1" t="s">
        <v>400</v>
      </c>
      <c r="K264" s="1" t="s">
        <v>185</v>
      </c>
    </row>
    <row r="265" spans="1:25" s="1" customFormat="1" x14ac:dyDescent="0.15">
      <c r="B265" s="1" t="s">
        <v>919</v>
      </c>
      <c r="C265" s="1" t="s">
        <v>921</v>
      </c>
      <c r="E265" s="1" t="s">
        <v>485</v>
      </c>
      <c r="I265" s="1" t="s">
        <v>400</v>
      </c>
      <c r="K265" s="1" t="s">
        <v>185</v>
      </c>
    </row>
    <row r="266" spans="1:25" s="1" customFormat="1" x14ac:dyDescent="0.15">
      <c r="B266" s="1" t="s">
        <v>920</v>
      </c>
      <c r="C266" s="1" t="s">
        <v>921</v>
      </c>
      <c r="E266" s="1" t="s">
        <v>486</v>
      </c>
      <c r="I266" s="1" t="s">
        <v>400</v>
      </c>
      <c r="K266" s="1" t="s">
        <v>185</v>
      </c>
    </row>
    <row r="267" spans="1:25" s="1" customFormat="1" x14ac:dyDescent="0.15">
      <c r="B267" s="1" t="s">
        <v>915</v>
      </c>
      <c r="C267" s="1" t="s">
        <v>916</v>
      </c>
      <c r="E267" s="1" t="s">
        <v>484</v>
      </c>
      <c r="F267" s="1" t="s">
        <v>436</v>
      </c>
      <c r="I267" s="1" t="s">
        <v>1225</v>
      </c>
      <c r="J267" s="1" t="s">
        <v>174</v>
      </c>
      <c r="K267" s="1" t="s">
        <v>187</v>
      </c>
    </row>
    <row r="268" spans="1:25" s="1" customFormat="1" x14ac:dyDescent="0.15">
      <c r="B268" s="1" t="s">
        <v>917</v>
      </c>
      <c r="C268" s="1" t="s">
        <v>916</v>
      </c>
      <c r="E268" s="1" t="s">
        <v>485</v>
      </c>
      <c r="F268" s="1" t="s">
        <v>436</v>
      </c>
      <c r="I268" s="1" t="s">
        <v>1225</v>
      </c>
      <c r="J268" s="1" t="s">
        <v>174</v>
      </c>
      <c r="K268" s="1" t="s">
        <v>187</v>
      </c>
    </row>
    <row r="269" spans="1:25" s="1" customFormat="1" x14ac:dyDescent="0.15">
      <c r="B269" s="1" t="s">
        <v>1358</v>
      </c>
      <c r="C269" s="1" t="s">
        <v>916</v>
      </c>
      <c r="E269" s="1" t="s">
        <v>486</v>
      </c>
      <c r="F269" s="1" t="s">
        <v>436</v>
      </c>
      <c r="I269" s="1" t="s">
        <v>1225</v>
      </c>
      <c r="J269" s="1" t="s">
        <v>174</v>
      </c>
      <c r="K269" s="1" t="s">
        <v>187</v>
      </c>
    </row>
    <row r="270" spans="1:25" s="1" customFormat="1" ht="27" x14ac:dyDescent="0.15">
      <c r="B270" s="18" t="s">
        <v>1688</v>
      </c>
      <c r="C270" s="18" t="s">
        <v>1679</v>
      </c>
      <c r="D270" s="18"/>
      <c r="E270" s="18" t="s">
        <v>1687</v>
      </c>
      <c r="F270" s="18"/>
      <c r="G270" s="18"/>
      <c r="H270" s="18"/>
      <c r="I270" s="18" t="s">
        <v>400</v>
      </c>
      <c r="J270" s="18"/>
      <c r="K270" s="18" t="s">
        <v>185</v>
      </c>
      <c r="L270" s="18"/>
      <c r="M270" s="18"/>
      <c r="N270" s="18"/>
      <c r="O270" s="18"/>
      <c r="P270" s="18"/>
      <c r="Q270" s="18"/>
      <c r="R270" s="18"/>
      <c r="S270" s="18"/>
      <c r="T270" s="18"/>
      <c r="U270" s="18"/>
      <c r="V270" s="18"/>
      <c r="W270" s="18"/>
      <c r="X270" s="18"/>
      <c r="Y270" s="18"/>
    </row>
    <row r="271" spans="1:25" s="1" customFormat="1" ht="27" x14ac:dyDescent="0.15">
      <c r="B271" s="18" t="s">
        <v>1686</v>
      </c>
      <c r="C271" s="18" t="s">
        <v>1607</v>
      </c>
      <c r="D271" s="18"/>
      <c r="E271" s="18" t="s">
        <v>1687</v>
      </c>
      <c r="F271" s="18"/>
      <c r="G271" s="18"/>
      <c r="H271" s="18"/>
      <c r="I271" s="18" t="s">
        <v>808</v>
      </c>
      <c r="J271" s="18" t="s">
        <v>715</v>
      </c>
      <c r="K271" s="18" t="s">
        <v>187</v>
      </c>
      <c r="L271" s="18" t="s">
        <v>396</v>
      </c>
      <c r="M271" s="18">
        <v>0</v>
      </c>
      <c r="N271" s="18"/>
      <c r="O271" s="18" t="s">
        <v>190</v>
      </c>
      <c r="P271" s="18" t="s">
        <v>1656</v>
      </c>
      <c r="Q271" s="18" t="s">
        <v>1501</v>
      </c>
      <c r="R271" s="18" t="s">
        <v>1500</v>
      </c>
      <c r="S271" s="18" t="s">
        <v>1499</v>
      </c>
      <c r="T271" s="18" t="s">
        <v>1498</v>
      </c>
      <c r="U271" s="18" t="s">
        <v>1497</v>
      </c>
      <c r="V271" s="18" t="s">
        <v>714</v>
      </c>
      <c r="W271" s="18"/>
      <c r="X271" s="18"/>
      <c r="Y271" s="18"/>
    </row>
    <row r="272" spans="1:25" s="1" customFormat="1" ht="27" x14ac:dyDescent="0.15">
      <c r="B272" s="1" t="s">
        <v>926</v>
      </c>
      <c r="C272" s="1" t="s">
        <v>927</v>
      </c>
      <c r="E272" s="1" t="s">
        <v>1684</v>
      </c>
      <c r="I272" s="1" t="s">
        <v>808</v>
      </c>
      <c r="K272" s="1" t="s">
        <v>187</v>
      </c>
      <c r="L272" s="1" t="s">
        <v>207</v>
      </c>
      <c r="M272" s="1">
        <v>0</v>
      </c>
      <c r="O272" s="1" t="s">
        <v>190</v>
      </c>
      <c r="P272" s="1" t="s">
        <v>1681</v>
      </c>
      <c r="Q272" s="1" t="s">
        <v>1682</v>
      </c>
      <c r="R272" s="1" t="s">
        <v>1683</v>
      </c>
    </row>
    <row r="273" spans="1:21" s="1" customFormat="1" ht="27" x14ac:dyDescent="0.15">
      <c r="B273" s="1" t="s">
        <v>928</v>
      </c>
      <c r="C273" s="1" t="s">
        <v>927</v>
      </c>
      <c r="I273" s="1" t="s">
        <v>808</v>
      </c>
      <c r="K273" s="1" t="s">
        <v>187</v>
      </c>
      <c r="L273" s="1" t="s">
        <v>207</v>
      </c>
      <c r="M273" s="1">
        <v>0</v>
      </c>
      <c r="O273" s="1" t="s">
        <v>190</v>
      </c>
      <c r="P273" s="1" t="s">
        <v>1681</v>
      </c>
      <c r="Q273" s="1" t="s">
        <v>1682</v>
      </c>
      <c r="R273" s="1" t="s">
        <v>1683</v>
      </c>
    </row>
    <row r="274" spans="1:21" s="1" customFormat="1" ht="27" x14ac:dyDescent="0.15">
      <c r="B274" s="1" t="s">
        <v>929</v>
      </c>
      <c r="C274" s="1" t="s">
        <v>927</v>
      </c>
      <c r="I274" s="1" t="s">
        <v>808</v>
      </c>
      <c r="K274" s="1" t="s">
        <v>187</v>
      </c>
      <c r="L274" s="1" t="s">
        <v>207</v>
      </c>
      <c r="M274" s="1">
        <v>0</v>
      </c>
      <c r="O274" s="1" t="s">
        <v>190</v>
      </c>
      <c r="P274" s="1" t="s">
        <v>1681</v>
      </c>
      <c r="Q274" s="1" t="s">
        <v>1682</v>
      </c>
      <c r="R274" s="1" t="s">
        <v>1683</v>
      </c>
    </row>
    <row r="275" spans="1:21" s="1" customFormat="1" ht="27" x14ac:dyDescent="0.15">
      <c r="B275" s="1" t="s">
        <v>930</v>
      </c>
      <c r="C275" s="1" t="s">
        <v>927</v>
      </c>
      <c r="I275" s="1" t="s">
        <v>808</v>
      </c>
      <c r="K275" s="1" t="s">
        <v>187</v>
      </c>
      <c r="L275" s="1" t="s">
        <v>207</v>
      </c>
      <c r="M275" s="1">
        <v>0</v>
      </c>
      <c r="O275" s="1" t="s">
        <v>190</v>
      </c>
      <c r="P275" s="1" t="s">
        <v>1681</v>
      </c>
      <c r="Q275" s="1" t="s">
        <v>1682</v>
      </c>
      <c r="R275" s="1" t="s">
        <v>1683</v>
      </c>
    </row>
    <row r="276" spans="1:21" s="1" customFormat="1" ht="27" x14ac:dyDescent="0.15">
      <c r="B276" s="1" t="s">
        <v>931</v>
      </c>
      <c r="C276" s="1" t="s">
        <v>927</v>
      </c>
      <c r="I276" s="1" t="s">
        <v>808</v>
      </c>
      <c r="K276" s="1" t="s">
        <v>187</v>
      </c>
      <c r="L276" s="1" t="s">
        <v>207</v>
      </c>
      <c r="M276" s="1">
        <v>0</v>
      </c>
      <c r="O276" s="1" t="s">
        <v>190</v>
      </c>
      <c r="P276" s="1" t="s">
        <v>1681</v>
      </c>
      <c r="Q276" s="1" t="s">
        <v>1682</v>
      </c>
      <c r="R276" s="1" t="s">
        <v>1683</v>
      </c>
    </row>
    <row r="277" spans="1:21" s="1" customFormat="1" ht="27" x14ac:dyDescent="0.15">
      <c r="B277" s="1" t="s">
        <v>933</v>
      </c>
      <c r="C277" s="1" t="s">
        <v>1685</v>
      </c>
      <c r="E277" s="1" t="str">
        <f t="shared" ref="E277:E286" si="0">P277&amp;","&amp;Q277&amp;","&amp;R277&amp;","&amp;S277&amp;","&amp;T277</f>
        <v>鉄道,バス,電動自転車,自転車,徒歩</v>
      </c>
      <c r="I277" s="1" t="s">
        <v>808</v>
      </c>
      <c r="K277" s="1" t="s">
        <v>187</v>
      </c>
      <c r="L277" s="1" t="s">
        <v>202</v>
      </c>
      <c r="M277" s="1">
        <v>0</v>
      </c>
      <c r="O277" s="1" t="s">
        <v>190</v>
      </c>
      <c r="P277" s="1" t="s">
        <v>934</v>
      </c>
      <c r="Q277" s="1" t="s">
        <v>935</v>
      </c>
      <c r="R277" s="1" t="s">
        <v>936</v>
      </c>
      <c r="S277" s="1" t="s">
        <v>937</v>
      </c>
      <c r="T277" s="1" t="s">
        <v>938</v>
      </c>
    </row>
    <row r="278" spans="1:21" s="1" customFormat="1" ht="27" x14ac:dyDescent="0.15">
      <c r="B278" s="1" t="s">
        <v>939</v>
      </c>
      <c r="C278" s="1" t="s">
        <v>1685</v>
      </c>
      <c r="E278" s="1" t="str">
        <f t="shared" si="0"/>
        <v>鉄道,バス,電動自転車,自転車,徒歩</v>
      </c>
      <c r="I278" s="1" t="s">
        <v>808</v>
      </c>
      <c r="K278" s="1" t="s">
        <v>187</v>
      </c>
      <c r="L278" s="1" t="s">
        <v>202</v>
      </c>
      <c r="M278" s="1">
        <v>0</v>
      </c>
      <c r="O278" s="1" t="s">
        <v>190</v>
      </c>
      <c r="P278" s="1" t="s">
        <v>934</v>
      </c>
      <c r="Q278" s="1" t="s">
        <v>935</v>
      </c>
      <c r="R278" s="1" t="s">
        <v>936</v>
      </c>
      <c r="S278" s="1" t="s">
        <v>937</v>
      </c>
      <c r="T278" s="1" t="s">
        <v>938</v>
      </c>
    </row>
    <row r="279" spans="1:21" s="1" customFormat="1" ht="27" x14ac:dyDescent="0.15">
      <c r="B279" s="1" t="s">
        <v>940</v>
      </c>
      <c r="C279" s="1" t="s">
        <v>1685</v>
      </c>
      <c r="E279" s="1" t="str">
        <f t="shared" si="0"/>
        <v>鉄道,バス,電動自転車,自転車,徒歩</v>
      </c>
      <c r="I279" s="1" t="s">
        <v>808</v>
      </c>
      <c r="K279" s="1" t="s">
        <v>187</v>
      </c>
      <c r="L279" s="1" t="s">
        <v>202</v>
      </c>
      <c r="M279" s="1">
        <v>0</v>
      </c>
      <c r="O279" s="1" t="s">
        <v>190</v>
      </c>
      <c r="P279" s="1" t="s">
        <v>934</v>
      </c>
      <c r="Q279" s="1" t="s">
        <v>935</v>
      </c>
      <c r="R279" s="1" t="s">
        <v>936</v>
      </c>
      <c r="S279" s="1" t="s">
        <v>937</v>
      </c>
      <c r="T279" s="1" t="s">
        <v>938</v>
      </c>
    </row>
    <row r="280" spans="1:21" s="1" customFormat="1" ht="27" x14ac:dyDescent="0.15">
      <c r="B280" s="1" t="s">
        <v>941</v>
      </c>
      <c r="C280" s="1" t="s">
        <v>1685</v>
      </c>
      <c r="E280" s="1" t="str">
        <f t="shared" si="0"/>
        <v>鉄道,バス,電動自転車,自転車,徒歩</v>
      </c>
      <c r="I280" s="1" t="s">
        <v>808</v>
      </c>
      <c r="K280" s="1" t="s">
        <v>187</v>
      </c>
      <c r="L280" s="1" t="s">
        <v>202</v>
      </c>
      <c r="M280" s="1">
        <v>0</v>
      </c>
      <c r="O280" s="1" t="s">
        <v>190</v>
      </c>
      <c r="P280" s="1" t="s">
        <v>934</v>
      </c>
      <c r="Q280" s="1" t="s">
        <v>935</v>
      </c>
      <c r="R280" s="1" t="s">
        <v>936</v>
      </c>
      <c r="S280" s="1" t="s">
        <v>937</v>
      </c>
      <c r="T280" s="1" t="s">
        <v>938</v>
      </c>
    </row>
    <row r="281" spans="1:21" s="30" customFormat="1" ht="27.75" thickBot="1" x14ac:dyDescent="0.2">
      <c r="B281" s="30" t="s">
        <v>1558</v>
      </c>
      <c r="C281" s="30" t="s">
        <v>1685</v>
      </c>
      <c r="E281" s="30" t="str">
        <f t="shared" si="0"/>
        <v>鉄道,バス,電動自転車,自転車,徒歩</v>
      </c>
      <c r="I281" s="30" t="s">
        <v>808</v>
      </c>
      <c r="K281" s="30" t="s">
        <v>187</v>
      </c>
      <c r="L281" s="30" t="s">
        <v>202</v>
      </c>
      <c r="M281" s="30">
        <v>0</v>
      </c>
      <c r="O281" s="30" t="s">
        <v>190</v>
      </c>
      <c r="P281" s="30" t="s">
        <v>934</v>
      </c>
      <c r="Q281" s="30" t="s">
        <v>935</v>
      </c>
      <c r="R281" s="30" t="s">
        <v>936</v>
      </c>
      <c r="S281" s="30" t="s">
        <v>937</v>
      </c>
      <c r="T281" s="30" t="s">
        <v>938</v>
      </c>
    </row>
    <row r="282" spans="1:21" s="1" customFormat="1" ht="27.75" thickTop="1" x14ac:dyDescent="0.15">
      <c r="A282" s="1" t="s">
        <v>1633</v>
      </c>
      <c r="B282" s="1" t="s">
        <v>488</v>
      </c>
      <c r="C282" s="1" t="s">
        <v>489</v>
      </c>
      <c r="E282" s="1" t="str">
        <f t="shared" si="0"/>
        <v>True:はい,False:いいえ,,,</v>
      </c>
      <c r="I282" s="1" t="s">
        <v>490</v>
      </c>
      <c r="K282" s="1" t="s">
        <v>193</v>
      </c>
      <c r="L282" s="1" t="s">
        <v>178</v>
      </c>
      <c r="M282" s="1" t="b">
        <v>0</v>
      </c>
      <c r="P282" s="1" t="s">
        <v>194</v>
      </c>
      <c r="Q282" s="1" t="s">
        <v>195</v>
      </c>
    </row>
    <row r="283" spans="1:21" s="1" customFormat="1" ht="40.5" x14ac:dyDescent="0.15">
      <c r="B283" s="1" t="s">
        <v>1341</v>
      </c>
      <c r="C283" s="1" t="s">
        <v>757</v>
      </c>
      <c r="E283" s="1" t="str">
        <f t="shared" si="0"/>
        <v>20度なだらかな傾斜,30度標準的な傾斜,40度やや急な傾斜,,</v>
      </c>
      <c r="I283" s="1" t="s">
        <v>808</v>
      </c>
      <c r="J283" s="1" t="s">
        <v>932</v>
      </c>
      <c r="K283" s="1" t="s">
        <v>185</v>
      </c>
      <c r="L283" s="1" t="s">
        <v>207</v>
      </c>
      <c r="M283" s="1">
        <v>0</v>
      </c>
      <c r="O283" s="1" t="s">
        <v>190</v>
      </c>
      <c r="P283" s="1" t="s">
        <v>760</v>
      </c>
      <c r="Q283" s="1" t="s">
        <v>759</v>
      </c>
      <c r="R283" s="1" t="s">
        <v>758</v>
      </c>
    </row>
    <row r="284" spans="1:21" s="1" customFormat="1" ht="27" x14ac:dyDescent="0.15">
      <c r="B284" s="1" t="s">
        <v>491</v>
      </c>
      <c r="C284" s="1" t="s">
        <v>492</v>
      </c>
      <c r="E284" s="1" t="str">
        <f t="shared" si="0"/>
        <v>1：東,2：南東,3：南,4：南西,5：西</v>
      </c>
      <c r="I284" s="1" t="s">
        <v>808</v>
      </c>
      <c r="J284" s="1" t="s">
        <v>626</v>
      </c>
      <c r="K284" s="1" t="s">
        <v>187</v>
      </c>
      <c r="L284" s="1" t="s">
        <v>396</v>
      </c>
      <c r="M284" s="1">
        <v>0</v>
      </c>
      <c r="O284" s="1" t="s">
        <v>190</v>
      </c>
      <c r="P284" s="1" t="s">
        <v>493</v>
      </c>
      <c r="Q284" s="1" t="s">
        <v>494</v>
      </c>
      <c r="R284" s="1" t="s">
        <v>495</v>
      </c>
      <c r="S284" s="1" t="s">
        <v>496</v>
      </c>
      <c r="T284" s="1" t="s">
        <v>497</v>
      </c>
      <c r="U284" s="1" t="s">
        <v>498</v>
      </c>
    </row>
    <row r="285" spans="1:21" s="1" customFormat="1" ht="27" x14ac:dyDescent="0.15">
      <c r="B285" s="1" t="s">
        <v>1536</v>
      </c>
      <c r="C285" s="1" t="s">
        <v>1537</v>
      </c>
      <c r="E285" s="1" t="str">
        <f t="shared" si="0"/>
        <v>1：3kW（18畳）,2：4kW（24畳）,3：5kW（30畳）,4：6kW（36畳）,5:2kW（12畳）</v>
      </c>
      <c r="I285" s="1" t="s">
        <v>808</v>
      </c>
      <c r="J285" s="1" t="s">
        <v>626</v>
      </c>
      <c r="K285" s="1" t="s">
        <v>187</v>
      </c>
      <c r="L285" s="1" t="s">
        <v>202</v>
      </c>
      <c r="M285" s="1">
        <v>0</v>
      </c>
      <c r="O285" s="1" t="s">
        <v>190</v>
      </c>
      <c r="P285" s="1" t="s">
        <v>1538</v>
      </c>
      <c r="Q285" s="1" t="s">
        <v>1539</v>
      </c>
      <c r="R285" s="1" t="s">
        <v>1540</v>
      </c>
      <c r="S285" s="1" t="s">
        <v>1541</v>
      </c>
      <c r="T285" s="1" t="s">
        <v>1689</v>
      </c>
    </row>
    <row r="286" spans="1:21" s="1" customFormat="1" ht="27" x14ac:dyDescent="0.15">
      <c r="B286" s="1" t="s">
        <v>1342</v>
      </c>
      <c r="C286" s="1" t="s">
        <v>1343</v>
      </c>
      <c r="E286" s="1" t="str">
        <f t="shared" si="0"/>
        <v>1：いつもいる,2：時々いる,3：週1～2日いる,4：いない,</v>
      </c>
      <c r="I286" s="1" t="s">
        <v>808</v>
      </c>
      <c r="J286" s="1" t="s">
        <v>634</v>
      </c>
      <c r="K286" s="1" t="s">
        <v>187</v>
      </c>
      <c r="L286" s="1" t="s">
        <v>189</v>
      </c>
      <c r="M286" s="1">
        <v>0</v>
      </c>
      <c r="O286" s="1" t="s">
        <v>190</v>
      </c>
      <c r="P286" s="1" t="s">
        <v>1344</v>
      </c>
      <c r="Q286" s="1" t="s">
        <v>1345</v>
      </c>
      <c r="R286" s="1" t="s">
        <v>773</v>
      </c>
      <c r="S286" s="1" t="s">
        <v>774</v>
      </c>
    </row>
    <row r="287" spans="1:21" s="30" customFormat="1" ht="27.75" thickBot="1" x14ac:dyDescent="0.2">
      <c r="B287" s="30" t="s">
        <v>368</v>
      </c>
      <c r="C287" s="30" t="s">
        <v>370</v>
      </c>
      <c r="E287" s="30" t="s">
        <v>1690</v>
      </c>
      <c r="F287" s="30" t="s">
        <v>658</v>
      </c>
      <c r="I287" s="30" t="s">
        <v>1225</v>
      </c>
      <c r="J287" s="30" t="s">
        <v>174</v>
      </c>
      <c r="K287" s="30" t="s">
        <v>187</v>
      </c>
    </row>
    <row r="288" spans="1:21" s="1" customFormat="1" ht="27.75" thickTop="1" x14ac:dyDescent="0.15">
      <c r="A288" s="1" t="s">
        <v>1464</v>
      </c>
      <c r="B288" s="35" t="s">
        <v>1691</v>
      </c>
      <c r="C288" s="26" t="s">
        <v>1465</v>
      </c>
      <c r="D288" s="26"/>
      <c r="E288" s="26"/>
      <c r="I288" s="1" t="s">
        <v>400</v>
      </c>
      <c r="K288" s="1" t="s">
        <v>185</v>
      </c>
    </row>
    <row r="289" spans="2:13" s="1" customFormat="1" ht="27" x14ac:dyDescent="0.15">
      <c r="B289" s="1" t="s">
        <v>1466</v>
      </c>
      <c r="C289" s="26" t="s">
        <v>1467</v>
      </c>
      <c r="D289" s="26"/>
      <c r="E289" s="26"/>
      <c r="I289" s="1" t="s">
        <v>400</v>
      </c>
      <c r="K289" s="1" t="s">
        <v>185</v>
      </c>
    </row>
    <row r="290" spans="2:13" s="1" customFormat="1" ht="27" x14ac:dyDescent="0.15">
      <c r="B290" s="1" t="s">
        <v>1468</v>
      </c>
      <c r="C290" s="1" t="s">
        <v>1469</v>
      </c>
      <c r="I290" s="1" t="s">
        <v>400</v>
      </c>
      <c r="K290" s="1" t="s">
        <v>185</v>
      </c>
    </row>
    <row r="291" spans="2:13" s="1" customFormat="1" ht="27" x14ac:dyDescent="0.15">
      <c r="B291" s="1" t="s">
        <v>1533</v>
      </c>
      <c r="C291" s="1" t="s">
        <v>1534</v>
      </c>
      <c r="I291" s="1" t="s">
        <v>400</v>
      </c>
      <c r="K291" s="1" t="s">
        <v>185</v>
      </c>
    </row>
    <row r="292" spans="2:13" s="1" customFormat="1" ht="27" x14ac:dyDescent="0.15">
      <c r="B292" s="1" t="s">
        <v>1535</v>
      </c>
      <c r="C292" s="1" t="s">
        <v>911</v>
      </c>
      <c r="I292" s="1" t="s">
        <v>400</v>
      </c>
      <c r="K292" s="1" t="s">
        <v>185</v>
      </c>
    </row>
    <row r="293" spans="2:13" s="1" customFormat="1" ht="27" x14ac:dyDescent="0.15">
      <c r="B293" s="23" t="s">
        <v>1695</v>
      </c>
      <c r="C293" s="1" t="s">
        <v>912</v>
      </c>
      <c r="I293" s="1" t="s">
        <v>1225</v>
      </c>
      <c r="K293" s="1" t="s">
        <v>100</v>
      </c>
      <c r="L293" s="1" t="s">
        <v>453</v>
      </c>
      <c r="M293" s="1">
        <v>0</v>
      </c>
    </row>
    <row r="294" spans="2:13" s="1" customFormat="1" ht="27" x14ac:dyDescent="0.15">
      <c r="B294" s="23" t="s">
        <v>1696</v>
      </c>
      <c r="C294" s="1" t="s">
        <v>1185</v>
      </c>
      <c r="I294" s="1" t="s">
        <v>1191</v>
      </c>
      <c r="K294" s="1" t="s">
        <v>193</v>
      </c>
      <c r="L294" s="1" t="s">
        <v>99</v>
      </c>
      <c r="M294" s="1" t="b">
        <v>0</v>
      </c>
    </row>
    <row r="295" spans="2:13" s="1" customFormat="1" ht="27" x14ac:dyDescent="0.15">
      <c r="B295" s="23" t="s">
        <v>1697</v>
      </c>
      <c r="C295" s="1" t="s">
        <v>1186</v>
      </c>
      <c r="I295" s="1" t="s">
        <v>1191</v>
      </c>
      <c r="K295" s="1" t="s">
        <v>193</v>
      </c>
      <c r="L295" s="1" t="s">
        <v>99</v>
      </c>
      <c r="M295" s="1" t="b">
        <v>0</v>
      </c>
    </row>
    <row r="296" spans="2:13" s="1" customFormat="1" ht="27" x14ac:dyDescent="0.15">
      <c r="B296" s="23" t="s">
        <v>913</v>
      </c>
      <c r="C296" s="1" t="s">
        <v>1187</v>
      </c>
      <c r="I296" s="1" t="s">
        <v>1191</v>
      </c>
      <c r="K296" s="1" t="s">
        <v>193</v>
      </c>
      <c r="L296" s="1" t="s">
        <v>99</v>
      </c>
      <c r="M296" s="1" t="b">
        <v>0</v>
      </c>
    </row>
    <row r="297" spans="2:13" s="1" customFormat="1" ht="27" x14ac:dyDescent="0.15">
      <c r="B297" s="23" t="s">
        <v>1182</v>
      </c>
      <c r="C297" s="1" t="s">
        <v>1188</v>
      </c>
      <c r="I297" s="1" t="s">
        <v>1191</v>
      </c>
      <c r="K297" s="1" t="s">
        <v>193</v>
      </c>
      <c r="L297" s="1" t="s">
        <v>99</v>
      </c>
      <c r="M297" s="1" t="b">
        <v>0</v>
      </c>
    </row>
    <row r="298" spans="2:13" s="1" customFormat="1" ht="27" x14ac:dyDescent="0.15">
      <c r="B298" s="23" t="s">
        <v>1183</v>
      </c>
      <c r="C298" s="1" t="s">
        <v>1189</v>
      </c>
      <c r="I298" s="1" t="s">
        <v>1191</v>
      </c>
      <c r="K298" s="1" t="s">
        <v>193</v>
      </c>
      <c r="L298" s="1" t="s">
        <v>99</v>
      </c>
      <c r="M298" s="1" t="b">
        <v>0</v>
      </c>
    </row>
    <row r="299" spans="2:13" s="1" customFormat="1" ht="27" x14ac:dyDescent="0.15">
      <c r="B299" s="23" t="s">
        <v>1184</v>
      </c>
      <c r="C299" s="1" t="s">
        <v>1190</v>
      </c>
      <c r="I299" s="1" t="s">
        <v>1191</v>
      </c>
      <c r="K299" s="1" t="s">
        <v>193</v>
      </c>
      <c r="L299" s="1" t="s">
        <v>99</v>
      </c>
      <c r="M299" s="1" t="b">
        <v>0</v>
      </c>
    </row>
    <row r="300" spans="2:13" s="1" customFormat="1" ht="27" x14ac:dyDescent="0.15">
      <c r="B300" s="23" t="s">
        <v>1692</v>
      </c>
      <c r="C300" s="1" t="s">
        <v>1192</v>
      </c>
      <c r="I300" s="1" t="s">
        <v>400</v>
      </c>
      <c r="K300" s="1" t="s">
        <v>185</v>
      </c>
    </row>
    <row r="301" spans="2:13" s="1" customFormat="1" ht="25.5" x14ac:dyDescent="0.15">
      <c r="B301" s="36" t="s">
        <v>1193</v>
      </c>
      <c r="C301" s="1" t="s">
        <v>1194</v>
      </c>
      <c r="I301" s="1" t="s">
        <v>400</v>
      </c>
      <c r="K301" s="1" t="s">
        <v>185</v>
      </c>
    </row>
    <row r="302" spans="2:13" s="1" customFormat="1" ht="40.5" x14ac:dyDescent="0.15">
      <c r="B302" s="37" t="s">
        <v>1693</v>
      </c>
      <c r="C302" s="1" t="s">
        <v>954</v>
      </c>
      <c r="I302" s="1" t="s">
        <v>400</v>
      </c>
      <c r="K302" s="1" t="s">
        <v>185</v>
      </c>
    </row>
    <row r="303" spans="2:13" s="1" customFormat="1" ht="27" x14ac:dyDescent="0.15">
      <c r="B303" s="37" t="s">
        <v>1694</v>
      </c>
      <c r="C303" s="1" t="s">
        <v>955</v>
      </c>
      <c r="I303" s="1" t="s">
        <v>400</v>
      </c>
      <c r="K303" s="1" t="s">
        <v>185</v>
      </c>
    </row>
    <row r="304" spans="2:13" s="1" customFormat="1" ht="27" x14ac:dyDescent="0.15">
      <c r="B304" s="1" t="s">
        <v>956</v>
      </c>
      <c r="C304" s="1" t="s">
        <v>957</v>
      </c>
      <c r="I304" s="1" t="s">
        <v>400</v>
      </c>
      <c r="K304" s="1" t="s">
        <v>185</v>
      </c>
    </row>
    <row r="305" spans="1:13" s="1" customFormat="1" x14ac:dyDescent="0.15">
      <c r="B305" s="1" t="s">
        <v>959</v>
      </c>
      <c r="C305" s="1" t="s">
        <v>958</v>
      </c>
      <c r="I305" s="1" t="s">
        <v>400</v>
      </c>
      <c r="K305" s="1" t="s">
        <v>185</v>
      </c>
    </row>
    <row r="306" spans="1:13" s="1" customFormat="1" x14ac:dyDescent="0.15">
      <c r="B306" s="1" t="s">
        <v>366</v>
      </c>
      <c r="C306" s="1" t="s">
        <v>367</v>
      </c>
      <c r="I306" s="1" t="s">
        <v>400</v>
      </c>
      <c r="K306" s="1" t="s">
        <v>185</v>
      </c>
    </row>
    <row r="307" spans="1:13" s="18" customFormat="1" ht="27" x14ac:dyDescent="0.15">
      <c r="A307" s="1" t="s">
        <v>960</v>
      </c>
      <c r="B307" s="18" t="s">
        <v>91</v>
      </c>
      <c r="C307" s="18" t="s">
        <v>357</v>
      </c>
      <c r="E307" s="18" t="s">
        <v>1698</v>
      </c>
      <c r="I307" s="18" t="s">
        <v>1191</v>
      </c>
      <c r="K307" s="18" t="s">
        <v>193</v>
      </c>
      <c r="L307" s="18" t="s">
        <v>99</v>
      </c>
      <c r="M307" s="18" t="b">
        <v>0</v>
      </c>
    </row>
    <row r="308" spans="1:13" s="18" customFormat="1" x14ac:dyDescent="0.15">
      <c r="A308" s="1"/>
      <c r="B308" s="18" t="s">
        <v>92</v>
      </c>
      <c r="C308" s="27" t="s">
        <v>358</v>
      </c>
      <c r="D308" s="27"/>
      <c r="E308" s="27"/>
      <c r="I308" s="18" t="s">
        <v>1191</v>
      </c>
      <c r="K308" s="18" t="s">
        <v>193</v>
      </c>
      <c r="L308" s="18" t="s">
        <v>99</v>
      </c>
      <c r="M308" s="18" t="b">
        <v>0</v>
      </c>
    </row>
    <row r="309" spans="1:13" s="18" customFormat="1" x14ac:dyDescent="0.15">
      <c r="A309" s="1"/>
      <c r="B309" s="18" t="s">
        <v>93</v>
      </c>
      <c r="C309" s="18" t="s">
        <v>359</v>
      </c>
      <c r="I309" s="18" t="s">
        <v>1191</v>
      </c>
      <c r="K309" s="18" t="s">
        <v>193</v>
      </c>
      <c r="L309" s="18" t="s">
        <v>99</v>
      </c>
      <c r="M309" s="18" t="b">
        <v>0</v>
      </c>
    </row>
    <row r="310" spans="1:13" s="18" customFormat="1" x14ac:dyDescent="0.15">
      <c r="A310" s="1"/>
      <c r="B310" s="18" t="s">
        <v>94</v>
      </c>
      <c r="C310" s="18" t="s">
        <v>369</v>
      </c>
      <c r="I310" s="18" t="s">
        <v>1191</v>
      </c>
      <c r="K310" s="18" t="s">
        <v>193</v>
      </c>
      <c r="L310" s="18" t="s">
        <v>99</v>
      </c>
      <c r="M310" s="18" t="b">
        <v>0</v>
      </c>
    </row>
    <row r="311" spans="1:13" s="18" customFormat="1" x14ac:dyDescent="0.15">
      <c r="A311" s="1"/>
      <c r="B311" s="18" t="s">
        <v>95</v>
      </c>
      <c r="C311" s="18" t="s">
        <v>369</v>
      </c>
      <c r="I311" s="18" t="s">
        <v>1191</v>
      </c>
      <c r="K311" s="18" t="s">
        <v>193</v>
      </c>
      <c r="L311" s="18" t="s">
        <v>99</v>
      </c>
      <c r="M311" s="18" t="b">
        <v>0</v>
      </c>
    </row>
    <row r="312" spans="1:13" s="18" customFormat="1" x14ac:dyDescent="0.15">
      <c r="A312" s="1"/>
      <c r="B312" s="18" t="s">
        <v>96</v>
      </c>
      <c r="C312" s="18" t="s">
        <v>369</v>
      </c>
      <c r="I312" s="18" t="s">
        <v>1191</v>
      </c>
      <c r="K312" s="18" t="s">
        <v>193</v>
      </c>
      <c r="L312" s="18" t="s">
        <v>99</v>
      </c>
      <c r="M312" s="18" t="b">
        <v>0</v>
      </c>
    </row>
    <row r="313" spans="1:13" s="18" customFormat="1" x14ac:dyDescent="0.15">
      <c r="A313" s="1"/>
      <c r="B313" s="18" t="s">
        <v>97</v>
      </c>
      <c r="C313" s="18" t="s">
        <v>369</v>
      </c>
      <c r="I313" s="18" t="s">
        <v>1191</v>
      </c>
      <c r="K313" s="18" t="s">
        <v>193</v>
      </c>
      <c r="L313" s="18" t="s">
        <v>99</v>
      </c>
      <c r="M313" s="18" t="b">
        <v>0</v>
      </c>
    </row>
    <row r="314" spans="1:13" s="18" customFormat="1" x14ac:dyDescent="0.15">
      <c r="A314" s="1"/>
      <c r="B314" s="18" t="s">
        <v>98</v>
      </c>
      <c r="C314" s="18" t="s">
        <v>369</v>
      </c>
      <c r="I314" s="18" t="s">
        <v>1191</v>
      </c>
      <c r="K314" s="18" t="s">
        <v>193</v>
      </c>
      <c r="L314" s="18" t="s">
        <v>99</v>
      </c>
      <c r="M314" s="18" t="b">
        <v>0</v>
      </c>
    </row>
    <row r="315" spans="1:13" s="18" customFormat="1" x14ac:dyDescent="0.15">
      <c r="A315" s="1"/>
      <c r="B315" s="18" t="s">
        <v>360</v>
      </c>
      <c r="C315" s="18" t="s">
        <v>369</v>
      </c>
      <c r="I315" s="18" t="s">
        <v>1191</v>
      </c>
      <c r="K315" s="18" t="s">
        <v>193</v>
      </c>
      <c r="L315" s="18" t="s">
        <v>99</v>
      </c>
      <c r="M315" s="18" t="b">
        <v>0</v>
      </c>
    </row>
    <row r="316" spans="1:13" s="18" customFormat="1" x14ac:dyDescent="0.15">
      <c r="A316" s="1"/>
      <c r="B316" s="18" t="s">
        <v>361</v>
      </c>
      <c r="C316" s="18" t="s">
        <v>369</v>
      </c>
      <c r="I316" s="18" t="s">
        <v>1191</v>
      </c>
      <c r="K316" s="18" t="s">
        <v>193</v>
      </c>
      <c r="L316" s="18" t="s">
        <v>99</v>
      </c>
      <c r="M316" s="18" t="b">
        <v>0</v>
      </c>
    </row>
    <row r="317" spans="1:13" s="18" customFormat="1" x14ac:dyDescent="0.15">
      <c r="A317" s="1"/>
      <c r="B317" s="18" t="s">
        <v>362</v>
      </c>
      <c r="C317" s="18" t="s">
        <v>369</v>
      </c>
      <c r="I317" s="18" t="s">
        <v>1191</v>
      </c>
      <c r="K317" s="18" t="s">
        <v>193</v>
      </c>
      <c r="L317" s="18" t="s">
        <v>99</v>
      </c>
      <c r="M317" s="18" t="b">
        <v>0</v>
      </c>
    </row>
    <row r="318" spans="1:13" s="18" customFormat="1" x14ac:dyDescent="0.15">
      <c r="A318" s="1"/>
      <c r="B318" s="18" t="s">
        <v>363</v>
      </c>
      <c r="C318" s="18" t="s">
        <v>369</v>
      </c>
      <c r="I318" s="18" t="s">
        <v>1191</v>
      </c>
      <c r="K318" s="18" t="s">
        <v>193</v>
      </c>
      <c r="L318" s="18" t="s">
        <v>99</v>
      </c>
      <c r="M318" s="18" t="b">
        <v>0</v>
      </c>
    </row>
    <row r="319" spans="1:13" s="18" customFormat="1" x14ac:dyDescent="0.15">
      <c r="A319" s="1"/>
      <c r="B319" s="18" t="s">
        <v>364</v>
      </c>
      <c r="C319" s="18" t="s">
        <v>369</v>
      </c>
      <c r="I319" s="18" t="s">
        <v>1191</v>
      </c>
      <c r="K319" s="18" t="s">
        <v>193</v>
      </c>
      <c r="L319" s="18" t="s">
        <v>99</v>
      </c>
      <c r="M319" s="18" t="b">
        <v>0</v>
      </c>
    </row>
    <row r="320" spans="1:13" s="18" customFormat="1" x14ac:dyDescent="0.15">
      <c r="A320" s="1"/>
      <c r="B320" s="18" t="s">
        <v>365</v>
      </c>
      <c r="C320" s="18" t="s">
        <v>369</v>
      </c>
      <c r="I320" s="18" t="s">
        <v>1191</v>
      </c>
      <c r="K320" s="18" t="s">
        <v>193</v>
      </c>
      <c r="L320" s="18" t="s">
        <v>99</v>
      </c>
      <c r="M320" s="18" t="b">
        <v>0</v>
      </c>
    </row>
    <row r="321" spans="1:22" s="1" customFormat="1" x14ac:dyDescent="0.15">
      <c r="B321" s="1" t="s">
        <v>372</v>
      </c>
      <c r="C321" s="1" t="s">
        <v>776</v>
      </c>
      <c r="F321" s="1" t="s">
        <v>376</v>
      </c>
      <c r="I321" s="1" t="s">
        <v>400</v>
      </c>
      <c r="J321" s="1" t="s">
        <v>174</v>
      </c>
      <c r="K321" s="1" t="s">
        <v>187</v>
      </c>
    </row>
    <row r="322" spans="1:22" s="1" customFormat="1" ht="27" x14ac:dyDescent="0.15">
      <c r="B322" s="1" t="s">
        <v>373</v>
      </c>
      <c r="C322" s="1" t="s">
        <v>775</v>
      </c>
      <c r="F322" s="1" t="s">
        <v>228</v>
      </c>
      <c r="I322" s="1" t="s">
        <v>400</v>
      </c>
      <c r="J322" s="1" t="s">
        <v>174</v>
      </c>
      <c r="K322" s="1" t="s">
        <v>187</v>
      </c>
    </row>
    <row r="323" spans="1:22" s="1" customFormat="1" x14ac:dyDescent="0.15">
      <c r="B323" s="1" t="s">
        <v>374</v>
      </c>
      <c r="C323" s="1" t="s">
        <v>777</v>
      </c>
      <c r="F323" s="1" t="s">
        <v>778</v>
      </c>
      <c r="I323" s="1" t="s">
        <v>808</v>
      </c>
      <c r="K323" s="1" t="s">
        <v>187</v>
      </c>
      <c r="L323" s="1" t="s">
        <v>1711</v>
      </c>
      <c r="M323" s="1">
        <v>60</v>
      </c>
      <c r="P323" s="1" t="s">
        <v>1704</v>
      </c>
      <c r="Q323" s="1" t="s">
        <v>1705</v>
      </c>
      <c r="R323" s="1" t="s">
        <v>1706</v>
      </c>
      <c r="S323" s="1" t="s">
        <v>1707</v>
      </c>
      <c r="T323" s="1" t="s">
        <v>1708</v>
      </c>
      <c r="U323" s="1" t="s">
        <v>1709</v>
      </c>
      <c r="V323" s="1" t="s">
        <v>1710</v>
      </c>
    </row>
    <row r="324" spans="1:22" s="1" customFormat="1" ht="27" x14ac:dyDescent="0.15">
      <c r="B324" s="1" t="s">
        <v>375</v>
      </c>
      <c r="C324" s="1" t="s">
        <v>1470</v>
      </c>
      <c r="F324" s="1" t="s">
        <v>228</v>
      </c>
      <c r="I324" s="1" t="s">
        <v>400</v>
      </c>
      <c r="J324" s="1" t="s">
        <v>174</v>
      </c>
      <c r="K324" s="1" t="s">
        <v>187</v>
      </c>
    </row>
    <row r="325" spans="1:22" s="1" customFormat="1" x14ac:dyDescent="0.15">
      <c r="B325" s="1" t="s">
        <v>1471</v>
      </c>
      <c r="C325" s="1" t="s">
        <v>1472</v>
      </c>
      <c r="F325" s="1" t="s">
        <v>228</v>
      </c>
      <c r="I325" s="1" t="s">
        <v>400</v>
      </c>
      <c r="J325" s="1" t="s">
        <v>174</v>
      </c>
      <c r="K325" s="1" t="s">
        <v>187</v>
      </c>
    </row>
    <row r="326" spans="1:22" s="1" customFormat="1" ht="27" x14ac:dyDescent="0.15">
      <c r="B326" s="1" t="s">
        <v>1473</v>
      </c>
      <c r="C326" s="1" t="s">
        <v>1474</v>
      </c>
      <c r="F326" s="1" t="s">
        <v>228</v>
      </c>
      <c r="I326" s="1" t="s">
        <v>400</v>
      </c>
      <c r="J326" s="1" t="s">
        <v>174</v>
      </c>
      <c r="K326" s="1" t="s">
        <v>187</v>
      </c>
    </row>
    <row r="327" spans="1:22" s="1" customFormat="1" x14ac:dyDescent="0.15">
      <c r="B327" s="1" t="s">
        <v>1475</v>
      </c>
      <c r="C327" s="1" t="s">
        <v>1476</v>
      </c>
      <c r="F327" s="1" t="s">
        <v>228</v>
      </c>
      <c r="I327" s="1" t="s">
        <v>400</v>
      </c>
      <c r="J327" s="1" t="s">
        <v>174</v>
      </c>
      <c r="K327" s="1" t="s">
        <v>187</v>
      </c>
    </row>
    <row r="328" spans="1:22" s="1" customFormat="1" ht="27" x14ac:dyDescent="0.15">
      <c r="B328" s="1" t="s">
        <v>1477</v>
      </c>
      <c r="C328" s="1" t="s">
        <v>1478</v>
      </c>
      <c r="F328" s="1" t="s">
        <v>228</v>
      </c>
      <c r="I328" s="1" t="s">
        <v>400</v>
      </c>
      <c r="J328" s="1" t="s">
        <v>174</v>
      </c>
      <c r="K328" s="1" t="s">
        <v>187</v>
      </c>
    </row>
    <row r="329" spans="1:22" s="1" customFormat="1" x14ac:dyDescent="0.15">
      <c r="B329" s="1" t="s">
        <v>1479</v>
      </c>
      <c r="C329" s="1" t="s">
        <v>1480</v>
      </c>
      <c r="F329" s="1" t="s">
        <v>1481</v>
      </c>
      <c r="I329" s="1" t="s">
        <v>400</v>
      </c>
      <c r="J329" s="1" t="s">
        <v>174</v>
      </c>
      <c r="K329" s="1" t="s">
        <v>187</v>
      </c>
    </row>
    <row r="330" spans="1:22" s="1" customFormat="1" ht="27" x14ac:dyDescent="0.15">
      <c r="B330" s="1" t="s">
        <v>1482</v>
      </c>
      <c r="C330" s="1" t="s">
        <v>1483</v>
      </c>
      <c r="F330" s="1" t="s">
        <v>376</v>
      </c>
      <c r="I330" s="1" t="s">
        <v>808</v>
      </c>
      <c r="K330" s="1" t="s">
        <v>187</v>
      </c>
      <c r="L330" s="29" t="s">
        <v>1703</v>
      </c>
      <c r="M330" s="1">
        <v>10</v>
      </c>
      <c r="P330" s="1" t="s">
        <v>1699</v>
      </c>
      <c r="Q330" s="1" t="s">
        <v>1700</v>
      </c>
      <c r="R330" s="1" t="s">
        <v>1701</v>
      </c>
      <c r="S330" s="1" t="s">
        <v>1702</v>
      </c>
    </row>
    <row r="331" spans="1:22" s="30" customFormat="1" ht="27.75" thickBot="1" x14ac:dyDescent="0.2">
      <c r="B331" s="30" t="s">
        <v>1484</v>
      </c>
      <c r="C331" s="30" t="s">
        <v>1485</v>
      </c>
      <c r="F331" s="30" t="s">
        <v>228</v>
      </c>
      <c r="I331" s="30" t="s">
        <v>400</v>
      </c>
      <c r="J331" s="30" t="s">
        <v>174</v>
      </c>
      <c r="K331" s="30" t="s">
        <v>187</v>
      </c>
    </row>
    <row r="332" spans="1:22" s="1" customFormat="1" ht="27.75" thickTop="1" x14ac:dyDescent="0.15">
      <c r="A332" s="1" t="s">
        <v>1495</v>
      </c>
      <c r="B332" s="1" t="s">
        <v>1486</v>
      </c>
      <c r="C332" s="1" t="s">
        <v>1490</v>
      </c>
      <c r="E332" s="1" t="s">
        <v>996</v>
      </c>
      <c r="F332" s="1" t="s">
        <v>1494</v>
      </c>
      <c r="I332" s="1" t="s">
        <v>1715</v>
      </c>
      <c r="K332" s="1" t="s">
        <v>187</v>
      </c>
    </row>
    <row r="333" spans="1:22" s="1" customFormat="1" x14ac:dyDescent="0.15">
      <c r="B333" s="1" t="s">
        <v>1487</v>
      </c>
      <c r="C333" s="1" t="s">
        <v>1491</v>
      </c>
      <c r="E333" s="1" t="s">
        <v>996</v>
      </c>
      <c r="F333" s="1" t="s">
        <v>1494</v>
      </c>
      <c r="I333" s="1" t="s">
        <v>1715</v>
      </c>
      <c r="K333" s="1" t="s">
        <v>187</v>
      </c>
    </row>
    <row r="334" spans="1:22" s="1" customFormat="1" x14ac:dyDescent="0.15">
      <c r="B334" s="1" t="s">
        <v>1488</v>
      </c>
      <c r="C334" s="1" t="s">
        <v>1492</v>
      </c>
      <c r="E334" s="1" t="s">
        <v>996</v>
      </c>
      <c r="F334" s="1" t="s">
        <v>1712</v>
      </c>
      <c r="I334" s="1" t="s">
        <v>1715</v>
      </c>
      <c r="K334" s="1" t="s">
        <v>187</v>
      </c>
    </row>
    <row r="335" spans="1:22" s="1" customFormat="1" x14ac:dyDescent="0.15">
      <c r="B335" s="1" t="s">
        <v>1489</v>
      </c>
      <c r="C335" s="1" t="s">
        <v>1493</v>
      </c>
      <c r="E335" s="1" t="s">
        <v>996</v>
      </c>
      <c r="F335" s="1" t="s">
        <v>1712</v>
      </c>
      <c r="I335" s="1" t="s">
        <v>1715</v>
      </c>
      <c r="K335" s="1" t="s">
        <v>187</v>
      </c>
    </row>
    <row r="336" spans="1:22" s="1" customFormat="1" ht="27" x14ac:dyDescent="0.15">
      <c r="B336" s="1" t="s">
        <v>1439</v>
      </c>
      <c r="C336" s="1" t="s">
        <v>1496</v>
      </c>
      <c r="E336" s="1" t="s">
        <v>1717</v>
      </c>
      <c r="I336" s="1" t="s">
        <v>1715</v>
      </c>
      <c r="K336" s="1" t="s">
        <v>187</v>
      </c>
      <c r="L336" s="1" t="s">
        <v>207</v>
      </c>
    </row>
    <row r="337" spans="2:11" s="1" customFormat="1" ht="27" x14ac:dyDescent="0.15">
      <c r="B337" s="1" t="s">
        <v>1713</v>
      </c>
      <c r="C337" s="1" t="s">
        <v>1714</v>
      </c>
      <c r="E337" s="1" t="s">
        <v>1716</v>
      </c>
      <c r="I337" s="1" t="s">
        <v>1715</v>
      </c>
      <c r="K337" s="1" t="s">
        <v>185</v>
      </c>
    </row>
  </sheetData>
  <phoneticPr fontId="2"/>
  <pageMargins left="0.78740157480314965" right="0.78740157480314965" top="0.98425196850393704" bottom="0.98425196850393704" header="0.51181102362204722" footer="0.51181102362204722"/>
  <pageSetup paperSize="8" scale="90" orientation="landscape" r:id="rId1"/>
  <headerFooter alignWithMargins="0">
    <oddFooter>&amp;L&amp;D&amp;C兵庫省エネ診断ソフト　&amp;A&amp;RPage &amp;P</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12"/>
  <dimension ref="A1:G78"/>
  <sheetViews>
    <sheetView workbookViewId="0">
      <pane ySplit="1" topLeftCell="A14" activePane="bottomLeft" state="frozen"/>
      <selection pane="bottomLeft" activeCell="C28" sqref="C28"/>
    </sheetView>
  </sheetViews>
  <sheetFormatPr defaultRowHeight="13.5" x14ac:dyDescent="0.15"/>
  <cols>
    <col min="1" max="1" width="14.375" customWidth="1"/>
    <col min="2" max="2" width="17.5" customWidth="1"/>
    <col min="3" max="3" width="14.625" customWidth="1"/>
    <col min="4" max="4" width="40.125" customWidth="1"/>
    <col min="5" max="5" width="30.375" customWidth="1"/>
    <col min="6" max="6" width="28.625" customWidth="1"/>
    <col min="7" max="7" width="12.5" customWidth="1"/>
  </cols>
  <sheetData>
    <row r="1" spans="1:7" x14ac:dyDescent="0.15">
      <c r="A1" t="s">
        <v>732</v>
      </c>
      <c r="B1" t="s">
        <v>731</v>
      </c>
      <c r="C1" t="s">
        <v>107</v>
      </c>
      <c r="D1" t="s">
        <v>727</v>
      </c>
      <c r="E1" t="s">
        <v>761</v>
      </c>
      <c r="F1" t="s">
        <v>108</v>
      </c>
      <c r="G1" t="s">
        <v>738</v>
      </c>
    </row>
    <row r="2" spans="1:7" x14ac:dyDescent="0.15">
      <c r="A2" t="s">
        <v>743</v>
      </c>
      <c r="B2" t="s">
        <v>105</v>
      </c>
      <c r="C2" t="s">
        <v>728</v>
      </c>
      <c r="D2" t="s">
        <v>726</v>
      </c>
      <c r="E2" s="38" t="s">
        <v>762</v>
      </c>
      <c r="G2" t="s">
        <v>729</v>
      </c>
    </row>
    <row r="4" spans="1:7" x14ac:dyDescent="0.15">
      <c r="A4" t="s">
        <v>1149</v>
      </c>
      <c r="B4" t="s">
        <v>1150</v>
      </c>
      <c r="C4" t="s">
        <v>734</v>
      </c>
      <c r="D4" t="s">
        <v>746</v>
      </c>
      <c r="E4" s="38" t="s">
        <v>769</v>
      </c>
    </row>
    <row r="5" spans="1:7" x14ac:dyDescent="0.15">
      <c r="D5" t="s">
        <v>1156</v>
      </c>
      <c r="E5" t="s">
        <v>763</v>
      </c>
      <c r="F5" t="s">
        <v>109</v>
      </c>
    </row>
    <row r="7" spans="1:7" x14ac:dyDescent="0.15">
      <c r="A7" t="s">
        <v>764</v>
      </c>
      <c r="B7" t="s">
        <v>765</v>
      </c>
      <c r="C7" t="s">
        <v>766</v>
      </c>
      <c r="E7" t="s">
        <v>768</v>
      </c>
    </row>
    <row r="10" spans="1:7" x14ac:dyDescent="0.15">
      <c r="A10" t="s">
        <v>730</v>
      </c>
      <c r="B10" t="s">
        <v>869</v>
      </c>
      <c r="C10" t="s">
        <v>870</v>
      </c>
      <c r="D10" t="s">
        <v>739</v>
      </c>
      <c r="E10" s="38" t="s">
        <v>767</v>
      </c>
      <c r="F10" t="s">
        <v>109</v>
      </c>
      <c r="G10" t="s">
        <v>872</v>
      </c>
    </row>
    <row r="11" spans="1:7" x14ac:dyDescent="0.15">
      <c r="D11" t="s">
        <v>740</v>
      </c>
      <c r="F11" t="s">
        <v>109</v>
      </c>
    </row>
    <row r="12" spans="1:7" x14ac:dyDescent="0.15">
      <c r="D12" t="s">
        <v>741</v>
      </c>
      <c r="F12" t="s">
        <v>109</v>
      </c>
    </row>
    <row r="13" spans="1:7" x14ac:dyDescent="0.15">
      <c r="F13" t="s">
        <v>109</v>
      </c>
    </row>
    <row r="15" spans="1:7" x14ac:dyDescent="0.15">
      <c r="A15" t="s">
        <v>730</v>
      </c>
      <c r="B15" t="s">
        <v>733</v>
      </c>
      <c r="C15" t="s">
        <v>734</v>
      </c>
      <c r="D15" t="s">
        <v>746</v>
      </c>
      <c r="E15" s="38" t="s">
        <v>769</v>
      </c>
      <c r="G15" t="s">
        <v>742</v>
      </c>
    </row>
    <row r="16" spans="1:7" x14ac:dyDescent="0.15">
      <c r="D16" t="s">
        <v>739</v>
      </c>
      <c r="E16" s="38" t="s">
        <v>767</v>
      </c>
      <c r="F16" t="s">
        <v>109</v>
      </c>
    </row>
    <row r="17" spans="1:7" x14ac:dyDescent="0.15">
      <c r="D17" t="s">
        <v>740</v>
      </c>
      <c r="F17" t="s">
        <v>109</v>
      </c>
    </row>
    <row r="18" spans="1:7" x14ac:dyDescent="0.15">
      <c r="D18" t="s">
        <v>741</v>
      </c>
      <c r="F18" t="s">
        <v>109</v>
      </c>
    </row>
    <row r="19" spans="1:7" x14ac:dyDescent="0.15">
      <c r="F19" t="s">
        <v>109</v>
      </c>
    </row>
    <row r="21" spans="1:7" x14ac:dyDescent="0.15">
      <c r="A21" t="s">
        <v>730</v>
      </c>
      <c r="B21" t="s">
        <v>881</v>
      </c>
      <c r="C21" t="s">
        <v>745</v>
      </c>
      <c r="D21" t="s">
        <v>1148</v>
      </c>
      <c r="E21" t="s">
        <v>1148</v>
      </c>
      <c r="G21" t="s">
        <v>880</v>
      </c>
    </row>
    <row r="23" spans="1:7" x14ac:dyDescent="0.15">
      <c r="A23" t="s">
        <v>730</v>
      </c>
      <c r="B23" t="s">
        <v>873</v>
      </c>
      <c r="C23" t="s">
        <v>874</v>
      </c>
      <c r="D23" t="s">
        <v>1147</v>
      </c>
    </row>
    <row r="25" spans="1:7" x14ac:dyDescent="0.15">
      <c r="A25" t="s">
        <v>730</v>
      </c>
      <c r="B25" t="s">
        <v>1151</v>
      </c>
      <c r="C25" t="s">
        <v>174</v>
      </c>
      <c r="D25" t="s">
        <v>1152</v>
      </c>
      <c r="E25" t="s">
        <v>1152</v>
      </c>
      <c r="F25" t="s">
        <v>1153</v>
      </c>
    </row>
    <row r="26" spans="1:7" x14ac:dyDescent="0.15">
      <c r="F26" t="s">
        <v>1154</v>
      </c>
    </row>
    <row r="27" spans="1:7" x14ac:dyDescent="0.15">
      <c r="F27" t="s">
        <v>1155</v>
      </c>
    </row>
    <row r="29" spans="1:7" x14ac:dyDescent="0.15">
      <c r="A29" t="s">
        <v>871</v>
      </c>
      <c r="B29" t="s">
        <v>869</v>
      </c>
      <c r="C29" t="s">
        <v>876</v>
      </c>
      <c r="D29" t="s">
        <v>670</v>
      </c>
      <c r="E29" t="s">
        <v>670</v>
      </c>
    </row>
    <row r="30" spans="1:7" x14ac:dyDescent="0.15">
      <c r="D30" t="s">
        <v>239</v>
      </c>
      <c r="E30" t="s">
        <v>239</v>
      </c>
      <c r="G30" t="s">
        <v>877</v>
      </c>
    </row>
    <row r="31" spans="1:7" x14ac:dyDescent="0.15">
      <c r="D31" t="s">
        <v>246</v>
      </c>
      <c r="G31" t="s">
        <v>878</v>
      </c>
    </row>
    <row r="32" spans="1:7" x14ac:dyDescent="0.15">
      <c r="D32" t="s">
        <v>578</v>
      </c>
      <c r="E32" t="s">
        <v>578</v>
      </c>
      <c r="G32" t="s">
        <v>879</v>
      </c>
    </row>
    <row r="34" spans="1:7" x14ac:dyDescent="0.15">
      <c r="A34" t="s">
        <v>882</v>
      </c>
      <c r="B34" t="s">
        <v>869</v>
      </c>
      <c r="C34" t="s">
        <v>870</v>
      </c>
      <c r="D34" t="s">
        <v>883</v>
      </c>
      <c r="F34" t="s">
        <v>109</v>
      </c>
      <c r="G34" t="s">
        <v>872</v>
      </c>
    </row>
    <row r="36" spans="1:7" x14ac:dyDescent="0.15">
      <c r="A36" t="s">
        <v>882</v>
      </c>
      <c r="B36" t="s">
        <v>744</v>
      </c>
      <c r="C36" t="s">
        <v>745</v>
      </c>
      <c r="D36" t="s">
        <v>736</v>
      </c>
      <c r="E36" t="s">
        <v>736</v>
      </c>
      <c r="G36" t="s">
        <v>884</v>
      </c>
    </row>
    <row r="38" spans="1:7" x14ac:dyDescent="0.15">
      <c r="A38" t="s">
        <v>882</v>
      </c>
      <c r="B38" t="s">
        <v>873</v>
      </c>
      <c r="C38" t="s">
        <v>874</v>
      </c>
      <c r="D38" t="s">
        <v>875</v>
      </c>
    </row>
    <row r="40" spans="1:7" x14ac:dyDescent="0.15">
      <c r="A40" t="s">
        <v>885</v>
      </c>
      <c r="B40" t="s">
        <v>869</v>
      </c>
      <c r="C40" t="s">
        <v>876</v>
      </c>
      <c r="D40" t="s">
        <v>886</v>
      </c>
      <c r="E40" t="s">
        <v>886</v>
      </c>
      <c r="F40" t="s">
        <v>887</v>
      </c>
    </row>
    <row r="41" spans="1:7" x14ac:dyDescent="0.15">
      <c r="C41" t="s">
        <v>889</v>
      </c>
      <c r="D41" t="s">
        <v>1525</v>
      </c>
      <c r="E41" t="s">
        <v>1525</v>
      </c>
      <c r="G41" t="s">
        <v>888</v>
      </c>
    </row>
    <row r="43" spans="1:7" ht="40.5" x14ac:dyDescent="0.15">
      <c r="A43" t="s">
        <v>885</v>
      </c>
      <c r="B43" t="s">
        <v>0</v>
      </c>
      <c r="C43" t="s">
        <v>876</v>
      </c>
      <c r="D43" t="s">
        <v>922</v>
      </c>
      <c r="E43" t="s">
        <v>922</v>
      </c>
      <c r="F43" s="6" t="s">
        <v>830</v>
      </c>
    </row>
    <row r="44" spans="1:7" x14ac:dyDescent="0.15">
      <c r="C44" t="s">
        <v>889</v>
      </c>
      <c r="D44" t="s">
        <v>1525</v>
      </c>
      <c r="E44" t="s">
        <v>1525</v>
      </c>
      <c r="F44" t="s">
        <v>110</v>
      </c>
      <c r="G44" t="s">
        <v>888</v>
      </c>
    </row>
    <row r="47" spans="1:7" ht="40.5" x14ac:dyDescent="0.15">
      <c r="A47" t="s">
        <v>885</v>
      </c>
      <c r="B47" t="s">
        <v>1</v>
      </c>
      <c r="C47" t="s">
        <v>876</v>
      </c>
      <c r="D47" t="s">
        <v>923</v>
      </c>
      <c r="E47" t="s">
        <v>923</v>
      </c>
      <c r="F47" s="6" t="s">
        <v>830</v>
      </c>
    </row>
    <row r="48" spans="1:7" x14ac:dyDescent="0.15">
      <c r="C48" t="s">
        <v>876</v>
      </c>
      <c r="D48" t="s">
        <v>886</v>
      </c>
      <c r="E48" t="s">
        <v>886</v>
      </c>
      <c r="F48" t="s">
        <v>887</v>
      </c>
    </row>
    <row r="49" spans="1:7" x14ac:dyDescent="0.15">
      <c r="C49" t="s">
        <v>889</v>
      </c>
      <c r="D49" t="s">
        <v>1525</v>
      </c>
      <c r="E49" t="s">
        <v>1525</v>
      </c>
      <c r="F49" t="s">
        <v>110</v>
      </c>
      <c r="G49" t="s">
        <v>888</v>
      </c>
    </row>
    <row r="52" spans="1:7" x14ac:dyDescent="0.15">
      <c r="A52" t="s">
        <v>885</v>
      </c>
      <c r="B52" t="s">
        <v>1158</v>
      </c>
      <c r="C52" t="s">
        <v>876</v>
      </c>
      <c r="D52" t="s">
        <v>1381</v>
      </c>
      <c r="E52" t="s">
        <v>1381</v>
      </c>
      <c r="F52" t="s">
        <v>887</v>
      </c>
    </row>
    <row r="53" spans="1:7" x14ac:dyDescent="0.15">
      <c r="C53" t="s">
        <v>889</v>
      </c>
      <c r="D53" t="s">
        <v>1525</v>
      </c>
      <c r="E53" t="s">
        <v>1525</v>
      </c>
      <c r="F53" t="s">
        <v>110</v>
      </c>
      <c r="G53" t="s">
        <v>888</v>
      </c>
    </row>
    <row r="55" spans="1:7" x14ac:dyDescent="0.15">
      <c r="A55" t="s">
        <v>885</v>
      </c>
      <c r="B55" t="s">
        <v>1157</v>
      </c>
      <c r="C55" t="s">
        <v>876</v>
      </c>
      <c r="D55" t="s">
        <v>829</v>
      </c>
      <c r="E55" t="s">
        <v>769</v>
      </c>
      <c r="F55" t="s">
        <v>887</v>
      </c>
    </row>
    <row r="56" spans="1:7" x14ac:dyDescent="0.15">
      <c r="C56" t="s">
        <v>889</v>
      </c>
      <c r="D56" t="s">
        <v>1525</v>
      </c>
      <c r="E56" t="s">
        <v>886</v>
      </c>
      <c r="F56" t="s">
        <v>110</v>
      </c>
      <c r="G56" t="s">
        <v>888</v>
      </c>
    </row>
    <row r="57" spans="1:7" x14ac:dyDescent="0.15">
      <c r="E57" t="s">
        <v>1525</v>
      </c>
    </row>
    <row r="59" spans="1:7" ht="40.5" x14ac:dyDescent="0.15">
      <c r="A59" t="s">
        <v>885</v>
      </c>
      <c r="B59" t="s">
        <v>832</v>
      </c>
      <c r="C59" t="s">
        <v>889</v>
      </c>
      <c r="D59" t="s">
        <v>963</v>
      </c>
      <c r="E59" t="s">
        <v>963</v>
      </c>
      <c r="F59" s="6" t="s">
        <v>830</v>
      </c>
      <c r="G59" t="s">
        <v>833</v>
      </c>
    </row>
    <row r="61" spans="1:7" x14ac:dyDescent="0.15">
      <c r="A61" t="s">
        <v>885</v>
      </c>
      <c r="B61" t="s">
        <v>1385</v>
      </c>
      <c r="G61" t="s">
        <v>1389</v>
      </c>
    </row>
    <row r="64" spans="1:7" x14ac:dyDescent="0.15">
      <c r="A64" t="s">
        <v>1386</v>
      </c>
      <c r="B64" t="s">
        <v>869</v>
      </c>
      <c r="C64" t="s">
        <v>876</v>
      </c>
      <c r="D64" t="s">
        <v>1366</v>
      </c>
      <c r="E64" t="s">
        <v>1366</v>
      </c>
      <c r="G64" t="s">
        <v>1387</v>
      </c>
    </row>
    <row r="65" spans="1:7" x14ac:dyDescent="0.15">
      <c r="D65" t="s">
        <v>1525</v>
      </c>
      <c r="E65" t="s">
        <v>1525</v>
      </c>
      <c r="F65" t="s">
        <v>887</v>
      </c>
      <c r="G65" t="s">
        <v>1365</v>
      </c>
    </row>
    <row r="67" spans="1:7" x14ac:dyDescent="0.15">
      <c r="A67" t="s">
        <v>1386</v>
      </c>
      <c r="B67" t="s">
        <v>1159</v>
      </c>
      <c r="C67" t="s">
        <v>876</v>
      </c>
      <c r="D67" t="s">
        <v>1367</v>
      </c>
      <c r="E67" t="s">
        <v>1367</v>
      </c>
    </row>
    <row r="68" spans="1:7" x14ac:dyDescent="0.15">
      <c r="D68" t="s">
        <v>1368</v>
      </c>
      <c r="E68" t="s">
        <v>1368</v>
      </c>
    </row>
    <row r="70" spans="1:7" x14ac:dyDescent="0.15">
      <c r="A70" t="s">
        <v>1386</v>
      </c>
      <c r="B70" t="s">
        <v>1388</v>
      </c>
      <c r="C70" t="s">
        <v>876</v>
      </c>
      <c r="D70" t="s">
        <v>1366</v>
      </c>
      <c r="E70" t="s">
        <v>1366</v>
      </c>
      <c r="G70" t="s">
        <v>1387</v>
      </c>
    </row>
    <row r="71" spans="1:7" x14ac:dyDescent="0.15">
      <c r="D71" t="s">
        <v>1525</v>
      </c>
      <c r="E71" t="s">
        <v>1525</v>
      </c>
      <c r="F71" t="s">
        <v>887</v>
      </c>
      <c r="G71" t="s">
        <v>1365</v>
      </c>
    </row>
    <row r="73" spans="1:7" ht="40.5" x14ac:dyDescent="0.15">
      <c r="A73" t="s">
        <v>1065</v>
      </c>
      <c r="B73" t="s">
        <v>869</v>
      </c>
      <c r="C73" t="s">
        <v>889</v>
      </c>
      <c r="D73" t="s">
        <v>1000</v>
      </c>
      <c r="F73" s="6" t="s">
        <v>831</v>
      </c>
    </row>
    <row r="75" spans="1:7" x14ac:dyDescent="0.15">
      <c r="A75" t="s">
        <v>747</v>
      </c>
      <c r="B75" t="s">
        <v>748</v>
      </c>
      <c r="C75" t="s">
        <v>1362</v>
      </c>
      <c r="D75" t="s">
        <v>737</v>
      </c>
    </row>
    <row r="77" spans="1:7" x14ac:dyDescent="0.15">
      <c r="A77" t="s">
        <v>1068</v>
      </c>
      <c r="B77" t="s">
        <v>884</v>
      </c>
      <c r="C77" t="s">
        <v>745</v>
      </c>
      <c r="D77" t="s">
        <v>736</v>
      </c>
      <c r="E77" t="s">
        <v>736</v>
      </c>
    </row>
    <row r="78" spans="1:7" x14ac:dyDescent="0.15">
      <c r="B78" t="s">
        <v>770</v>
      </c>
      <c r="C78" t="s">
        <v>770</v>
      </c>
      <c r="E78" t="s">
        <v>771</v>
      </c>
    </row>
  </sheetData>
  <phoneticPr fontId="2"/>
  <pageMargins left="0.75" right="0.75" top="1" bottom="1" header="0.51200000000000001" footer="0.51200000000000001"/>
  <pageSetup paperSize="9" orientation="portrait" verticalDpi="0"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13"/>
  <dimension ref="A1:L129"/>
  <sheetViews>
    <sheetView workbookViewId="0">
      <selection activeCell="B27" sqref="B27"/>
    </sheetView>
  </sheetViews>
  <sheetFormatPr defaultRowHeight="13.5" x14ac:dyDescent="0.15"/>
  <cols>
    <col min="1" max="1" width="31.375" customWidth="1"/>
    <col min="2" max="2" width="10.625" customWidth="1"/>
    <col min="3" max="3" width="37.625" customWidth="1"/>
    <col min="4" max="4" width="25.375" customWidth="1"/>
    <col min="5" max="5" width="10.875" customWidth="1"/>
    <col min="6" max="6" width="25.875" customWidth="1"/>
    <col min="7" max="7" width="16.875" customWidth="1"/>
  </cols>
  <sheetData>
    <row r="1" spans="1:4" x14ac:dyDescent="0.15">
      <c r="A1" t="s">
        <v>637</v>
      </c>
      <c r="C1" t="s">
        <v>1061</v>
      </c>
    </row>
    <row r="2" spans="1:4" x14ac:dyDescent="0.15">
      <c r="C2" t="s">
        <v>1270</v>
      </c>
    </row>
    <row r="3" spans="1:4" x14ac:dyDescent="0.15">
      <c r="C3" t="s">
        <v>1269</v>
      </c>
    </row>
    <row r="4" spans="1:4" x14ac:dyDescent="0.15">
      <c r="C4" t="s">
        <v>1597</v>
      </c>
    </row>
    <row r="5" spans="1:4" x14ac:dyDescent="0.15">
      <c r="C5" t="s">
        <v>1598</v>
      </c>
      <c r="D5" t="s">
        <v>1599</v>
      </c>
    </row>
    <row r="7" spans="1:4" x14ac:dyDescent="0.15">
      <c r="B7" t="s">
        <v>636</v>
      </c>
      <c r="C7" t="s">
        <v>1543</v>
      </c>
      <c r="D7" t="s">
        <v>1550</v>
      </c>
    </row>
    <row r="8" spans="1:4" x14ac:dyDescent="0.15">
      <c r="A8" t="s">
        <v>674</v>
      </c>
      <c r="B8" t="s">
        <v>635</v>
      </c>
      <c r="C8" t="s">
        <v>735</v>
      </c>
      <c r="D8" t="s">
        <v>1551</v>
      </c>
    </row>
    <row r="10" spans="1:4" x14ac:dyDescent="0.15">
      <c r="A10" t="s">
        <v>1271</v>
      </c>
      <c r="B10" t="s">
        <v>635</v>
      </c>
      <c r="C10" t="s">
        <v>736</v>
      </c>
      <c r="D10" t="s">
        <v>1551</v>
      </c>
    </row>
    <row r="12" spans="1:4" x14ac:dyDescent="0.15">
      <c r="A12" t="s">
        <v>1542</v>
      </c>
      <c r="B12" t="s">
        <v>635</v>
      </c>
      <c r="C12" t="s">
        <v>737</v>
      </c>
      <c r="D12" t="s">
        <v>1551</v>
      </c>
    </row>
    <row r="14" spans="1:4" x14ac:dyDescent="0.15">
      <c r="A14" t="s">
        <v>895</v>
      </c>
      <c r="B14" t="s">
        <v>1390</v>
      </c>
      <c r="C14" t="s">
        <v>746</v>
      </c>
    </row>
    <row r="17" spans="1:12" x14ac:dyDescent="0.15">
      <c r="A17" t="s">
        <v>673</v>
      </c>
      <c r="B17" t="s">
        <v>1390</v>
      </c>
      <c r="C17" t="s">
        <v>670</v>
      </c>
      <c r="D17" t="s">
        <v>1057</v>
      </c>
    </row>
    <row r="19" spans="1:12" x14ac:dyDescent="0.15">
      <c r="A19" t="s">
        <v>577</v>
      </c>
      <c r="B19" t="s">
        <v>1390</v>
      </c>
      <c r="C19" t="s">
        <v>1595</v>
      </c>
      <c r="D19" t="s">
        <v>1596</v>
      </c>
      <c r="E19" t="s">
        <v>1041</v>
      </c>
      <c r="F19" t="s">
        <v>7</v>
      </c>
      <c r="G19" t="s">
        <v>8</v>
      </c>
    </row>
    <row r="20" spans="1:12" x14ac:dyDescent="0.15">
      <c r="F20" t="s">
        <v>713</v>
      </c>
      <c r="G20" t="s">
        <v>9</v>
      </c>
    </row>
    <row r="21" spans="1:12" x14ac:dyDescent="0.15">
      <c r="F21" t="s">
        <v>10</v>
      </c>
    </row>
    <row r="23" spans="1:12" x14ac:dyDescent="0.15">
      <c r="H23" t="s">
        <v>1281</v>
      </c>
      <c r="I23" t="s">
        <v>900</v>
      </c>
      <c r="J23" t="s">
        <v>905</v>
      </c>
      <c r="K23" t="s">
        <v>906</v>
      </c>
      <c r="L23" t="s">
        <v>1359</v>
      </c>
    </row>
    <row r="24" spans="1:12" x14ac:dyDescent="0.15">
      <c r="A24" t="s">
        <v>237</v>
      </c>
      <c r="B24" t="s">
        <v>1390</v>
      </c>
      <c r="C24" t="s">
        <v>1594</v>
      </c>
      <c r="D24" t="s">
        <v>238</v>
      </c>
      <c r="E24" t="s">
        <v>896</v>
      </c>
      <c r="F24" t="s">
        <v>1285</v>
      </c>
      <c r="G24" t="s">
        <v>1275</v>
      </c>
      <c r="H24" t="s">
        <v>1282</v>
      </c>
      <c r="I24" t="s">
        <v>240</v>
      </c>
      <c r="J24" t="s">
        <v>901</v>
      </c>
      <c r="K24" t="s">
        <v>901</v>
      </c>
    </row>
    <row r="25" spans="1:12" x14ac:dyDescent="0.15">
      <c r="F25" t="s">
        <v>1286</v>
      </c>
      <c r="G25" t="s">
        <v>1276</v>
      </c>
      <c r="H25" t="s">
        <v>241</v>
      </c>
      <c r="I25" t="s">
        <v>242</v>
      </c>
      <c r="J25" t="s">
        <v>902</v>
      </c>
      <c r="K25" t="s">
        <v>902</v>
      </c>
    </row>
    <row r="26" spans="1:12" x14ac:dyDescent="0.15">
      <c r="F26" t="s">
        <v>1287</v>
      </c>
      <c r="G26" t="s">
        <v>1277</v>
      </c>
      <c r="H26" t="s">
        <v>243</v>
      </c>
      <c r="I26" t="s">
        <v>897</v>
      </c>
      <c r="J26" t="s">
        <v>903</v>
      </c>
      <c r="K26" t="s">
        <v>903</v>
      </c>
    </row>
    <row r="27" spans="1:12" x14ac:dyDescent="0.15">
      <c r="F27" t="s">
        <v>1288</v>
      </c>
      <c r="G27" t="s">
        <v>1278</v>
      </c>
      <c r="H27" t="s">
        <v>244</v>
      </c>
      <c r="I27" t="s">
        <v>898</v>
      </c>
      <c r="J27" t="s">
        <v>904</v>
      </c>
      <c r="K27" t="s">
        <v>904</v>
      </c>
    </row>
    <row r="28" spans="1:12" x14ac:dyDescent="0.15">
      <c r="F28" t="s">
        <v>1289</v>
      </c>
      <c r="G28" t="s">
        <v>1279</v>
      </c>
      <c r="H28" t="s">
        <v>1283</v>
      </c>
      <c r="I28" t="s">
        <v>899</v>
      </c>
      <c r="J28" t="s">
        <v>723</v>
      </c>
      <c r="K28" t="s">
        <v>724</v>
      </c>
      <c r="L28" t="s">
        <v>914</v>
      </c>
    </row>
    <row r="29" spans="1:12" x14ac:dyDescent="0.15">
      <c r="F29" t="s">
        <v>1527</v>
      </c>
      <c r="G29" t="s">
        <v>1280</v>
      </c>
    </row>
    <row r="30" spans="1:12" x14ac:dyDescent="0.15">
      <c r="F30" t="s">
        <v>1528</v>
      </c>
      <c r="G30" t="s">
        <v>1530</v>
      </c>
    </row>
    <row r="31" spans="1:12" x14ac:dyDescent="0.15">
      <c r="F31" t="s">
        <v>1529</v>
      </c>
      <c r="G31" t="s">
        <v>1531</v>
      </c>
    </row>
    <row r="32" spans="1:12" x14ac:dyDescent="0.15">
      <c r="F32" t="s">
        <v>1353</v>
      </c>
      <c r="G32" t="s">
        <v>1284</v>
      </c>
      <c r="I32" t="s">
        <v>1355</v>
      </c>
      <c r="J32" t="s">
        <v>1356</v>
      </c>
      <c r="K32" t="s">
        <v>1357</v>
      </c>
    </row>
    <row r="33" spans="1:11" x14ac:dyDescent="0.15">
      <c r="F33" t="s">
        <v>1354</v>
      </c>
      <c r="G33" t="s">
        <v>1274</v>
      </c>
      <c r="I33" t="s">
        <v>1397</v>
      </c>
      <c r="J33" t="s">
        <v>1398</v>
      </c>
      <c r="K33" t="s">
        <v>1635</v>
      </c>
    </row>
    <row r="34" spans="1:11" x14ac:dyDescent="0.15">
      <c r="F34" t="s">
        <v>1351</v>
      </c>
      <c r="G34" t="s">
        <v>1564</v>
      </c>
    </row>
    <row r="35" spans="1:11" x14ac:dyDescent="0.15">
      <c r="F35" t="s">
        <v>1352</v>
      </c>
      <c r="G35" t="s">
        <v>1348</v>
      </c>
      <c r="I35" t="s">
        <v>1349</v>
      </c>
      <c r="J35" t="s">
        <v>1350</v>
      </c>
      <c r="K35" t="s">
        <v>1350</v>
      </c>
    </row>
    <row r="36" spans="1:11" x14ac:dyDescent="0.15">
      <c r="F36" t="s">
        <v>722</v>
      </c>
      <c r="G36" t="s">
        <v>1290</v>
      </c>
      <c r="H36" t="s">
        <v>1283</v>
      </c>
      <c r="I36" t="s">
        <v>899</v>
      </c>
      <c r="J36" t="s">
        <v>1636</v>
      </c>
    </row>
    <row r="40" spans="1:11" x14ac:dyDescent="0.15">
      <c r="A40" t="s">
        <v>245</v>
      </c>
      <c r="B40" t="s">
        <v>1390</v>
      </c>
      <c r="C40" t="s">
        <v>246</v>
      </c>
      <c r="D40" t="s">
        <v>247</v>
      </c>
    </row>
    <row r="43" spans="1:11" x14ac:dyDescent="0.15">
      <c r="A43" t="s">
        <v>672</v>
      </c>
      <c r="B43" t="s">
        <v>1390</v>
      </c>
      <c r="C43" t="s">
        <v>79</v>
      </c>
      <c r="D43" t="s">
        <v>671</v>
      </c>
    </row>
    <row r="44" spans="1:11" x14ac:dyDescent="0.15">
      <c r="D44" t="s">
        <v>6</v>
      </c>
    </row>
    <row r="46" spans="1:11" x14ac:dyDescent="0.15">
      <c r="A46" t="s">
        <v>252</v>
      </c>
      <c r="B46" t="s">
        <v>1390</v>
      </c>
      <c r="C46" t="s">
        <v>1525</v>
      </c>
      <c r="D46" t="s">
        <v>671</v>
      </c>
    </row>
    <row r="47" spans="1:11" x14ac:dyDescent="0.15">
      <c r="D47" t="s">
        <v>6</v>
      </c>
      <c r="E47" t="s">
        <v>1069</v>
      </c>
      <c r="F47" t="s">
        <v>1042</v>
      </c>
      <c r="G47" t="s">
        <v>1043</v>
      </c>
    </row>
    <row r="48" spans="1:11" x14ac:dyDescent="0.15">
      <c r="F48" t="s">
        <v>795</v>
      </c>
      <c r="G48" t="s">
        <v>1044</v>
      </c>
    </row>
    <row r="49" spans="1:7" x14ac:dyDescent="0.15">
      <c r="F49" t="s">
        <v>80</v>
      </c>
      <c r="G49" t="s">
        <v>907</v>
      </c>
    </row>
    <row r="50" spans="1:7" x14ac:dyDescent="0.15">
      <c r="F50" t="s">
        <v>1006</v>
      </c>
      <c r="G50" t="s">
        <v>908</v>
      </c>
    </row>
    <row r="51" spans="1:7" x14ac:dyDescent="0.15">
      <c r="F51" t="s">
        <v>909</v>
      </c>
      <c r="G51" t="s">
        <v>1346</v>
      </c>
    </row>
    <row r="52" spans="1:7" x14ac:dyDescent="0.15">
      <c r="F52" t="s">
        <v>1347</v>
      </c>
      <c r="G52" t="s">
        <v>569</v>
      </c>
    </row>
    <row r="53" spans="1:7" x14ac:dyDescent="0.15">
      <c r="F53" t="s">
        <v>88</v>
      </c>
      <c r="G53" t="s">
        <v>570</v>
      </c>
    </row>
    <row r="54" spans="1:7" x14ac:dyDescent="0.15">
      <c r="F54" t="s">
        <v>571</v>
      </c>
      <c r="G54" t="s">
        <v>572</v>
      </c>
    </row>
    <row r="55" spans="1:7" x14ac:dyDescent="0.15">
      <c r="F55" t="s">
        <v>573</v>
      </c>
      <c r="G55" t="s">
        <v>575</v>
      </c>
    </row>
    <row r="56" spans="1:7" x14ac:dyDescent="0.15">
      <c r="F56" t="s">
        <v>574</v>
      </c>
      <c r="G56" t="s">
        <v>576</v>
      </c>
    </row>
    <row r="57" spans="1:7" x14ac:dyDescent="0.15">
      <c r="F57" t="s">
        <v>1055</v>
      </c>
      <c r="G57" t="s">
        <v>1056</v>
      </c>
    </row>
    <row r="58" spans="1:7" x14ac:dyDescent="0.15">
      <c r="F58" t="s">
        <v>253</v>
      </c>
      <c r="G58" t="s">
        <v>254</v>
      </c>
    </row>
    <row r="61" spans="1:7" x14ac:dyDescent="0.15">
      <c r="A61" t="s">
        <v>1058</v>
      </c>
      <c r="B61" t="s">
        <v>1552</v>
      </c>
      <c r="C61" t="s">
        <v>1380</v>
      </c>
      <c r="D61" t="s">
        <v>1059</v>
      </c>
    </row>
    <row r="62" spans="1:7" x14ac:dyDescent="0.15">
      <c r="D62" t="s">
        <v>1060</v>
      </c>
    </row>
    <row r="65" spans="1:10" x14ac:dyDescent="0.15">
      <c r="A65" t="s">
        <v>1370</v>
      </c>
      <c r="B65" t="s">
        <v>1552</v>
      </c>
      <c r="C65" t="s">
        <v>925</v>
      </c>
      <c r="D65" t="s">
        <v>1062</v>
      </c>
    </row>
    <row r="66" spans="1:10" x14ac:dyDescent="0.15">
      <c r="D66" t="s">
        <v>1369</v>
      </c>
    </row>
    <row r="68" spans="1:10" x14ac:dyDescent="0.15">
      <c r="A68" t="s">
        <v>1371</v>
      </c>
      <c r="B68" t="s">
        <v>1552</v>
      </c>
      <c r="C68" t="s">
        <v>924</v>
      </c>
      <c r="D68" t="s">
        <v>1062</v>
      </c>
    </row>
    <row r="69" spans="1:10" x14ac:dyDescent="0.15">
      <c r="D69" t="s">
        <v>1369</v>
      </c>
    </row>
    <row r="71" spans="1:10" x14ac:dyDescent="0.15">
      <c r="A71" t="s">
        <v>1382</v>
      </c>
      <c r="B71" t="s">
        <v>1552</v>
      </c>
      <c r="C71" t="s">
        <v>1383</v>
      </c>
      <c r="D71" t="s">
        <v>1384</v>
      </c>
    </row>
    <row r="73" spans="1:10" x14ac:dyDescent="0.15">
      <c r="A73" t="s">
        <v>1066</v>
      </c>
      <c r="B73" t="s">
        <v>89</v>
      </c>
      <c r="C73" t="s">
        <v>1040</v>
      </c>
      <c r="D73" t="s">
        <v>1369</v>
      </c>
      <c r="F73" t="s">
        <v>1360</v>
      </c>
      <c r="G73" t="s">
        <v>1526</v>
      </c>
    </row>
    <row r="74" spans="1:10" x14ac:dyDescent="0.15">
      <c r="F74" t="s">
        <v>1361</v>
      </c>
      <c r="G74" t="s">
        <v>1067</v>
      </c>
    </row>
    <row r="75" spans="1:10" x14ac:dyDescent="0.15">
      <c r="F75" t="s">
        <v>997</v>
      </c>
      <c r="G75" t="s">
        <v>560</v>
      </c>
    </row>
    <row r="76" spans="1:10" x14ac:dyDescent="0.15">
      <c r="F76" t="s">
        <v>998</v>
      </c>
      <c r="G76" t="s">
        <v>561</v>
      </c>
    </row>
    <row r="77" spans="1:10" x14ac:dyDescent="0.15">
      <c r="F77" t="s">
        <v>999</v>
      </c>
      <c r="G77" t="s">
        <v>562</v>
      </c>
    </row>
    <row r="78" spans="1:10" x14ac:dyDescent="0.15">
      <c r="F78" t="s">
        <v>1527</v>
      </c>
      <c r="G78" t="s">
        <v>782</v>
      </c>
      <c r="J78" t="s">
        <v>783</v>
      </c>
    </row>
    <row r="79" spans="1:10" x14ac:dyDescent="0.15">
      <c r="J79" t="s">
        <v>784</v>
      </c>
    </row>
    <row r="80" spans="1:10" x14ac:dyDescent="0.15">
      <c r="A80" t="s">
        <v>1001</v>
      </c>
      <c r="B80" t="s">
        <v>89</v>
      </c>
      <c r="C80" t="s">
        <v>1039</v>
      </c>
      <c r="D80" t="s">
        <v>1369</v>
      </c>
      <c r="G80" t="s">
        <v>964</v>
      </c>
    </row>
    <row r="83" spans="1:9" x14ac:dyDescent="0.15">
      <c r="A83" t="s">
        <v>1560</v>
      </c>
      <c r="B83" t="s">
        <v>236</v>
      </c>
      <c r="C83" t="s">
        <v>380</v>
      </c>
      <c r="D83" t="s">
        <v>379</v>
      </c>
      <c r="F83" t="s">
        <v>1085</v>
      </c>
      <c r="G83" t="s">
        <v>1084</v>
      </c>
    </row>
    <row r="84" spans="1:9" x14ac:dyDescent="0.15">
      <c r="G84" t="s">
        <v>1086</v>
      </c>
    </row>
    <row r="85" spans="1:9" x14ac:dyDescent="0.15">
      <c r="G85" t="s">
        <v>1559</v>
      </c>
    </row>
    <row r="87" spans="1:9" x14ac:dyDescent="0.15">
      <c r="A87" t="s">
        <v>1561</v>
      </c>
      <c r="B87" t="s">
        <v>236</v>
      </c>
      <c r="C87" t="s">
        <v>704</v>
      </c>
      <c r="D87" t="s">
        <v>671</v>
      </c>
      <c r="F87" t="s">
        <v>1360</v>
      </c>
      <c r="G87" t="s">
        <v>705</v>
      </c>
    </row>
    <row r="88" spans="1:9" x14ac:dyDescent="0.15">
      <c r="F88" t="s">
        <v>1361</v>
      </c>
      <c r="G88" t="s">
        <v>1562</v>
      </c>
      <c r="I88" t="s">
        <v>828</v>
      </c>
    </row>
    <row r="89" spans="1:9" x14ac:dyDescent="0.15">
      <c r="F89" t="s">
        <v>997</v>
      </c>
      <c r="G89" t="s">
        <v>706</v>
      </c>
    </row>
    <row r="90" spans="1:9" x14ac:dyDescent="0.15">
      <c r="F90" t="s">
        <v>998</v>
      </c>
      <c r="G90" t="s">
        <v>1563</v>
      </c>
    </row>
    <row r="91" spans="1:9" x14ac:dyDescent="0.15">
      <c r="F91" t="s">
        <v>999</v>
      </c>
      <c r="G91" t="s">
        <v>708</v>
      </c>
    </row>
    <row r="92" spans="1:9" x14ac:dyDescent="0.15">
      <c r="F92" t="s">
        <v>707</v>
      </c>
      <c r="G92" t="s">
        <v>1639</v>
      </c>
    </row>
    <row r="93" spans="1:9" x14ac:dyDescent="0.15">
      <c r="F93" t="s">
        <v>1528</v>
      </c>
      <c r="G93" t="s">
        <v>1640</v>
      </c>
    </row>
    <row r="94" spans="1:9" x14ac:dyDescent="0.15">
      <c r="F94" t="s">
        <v>1529</v>
      </c>
      <c r="G94" t="s">
        <v>675</v>
      </c>
    </row>
    <row r="95" spans="1:9" x14ac:dyDescent="0.15">
      <c r="F95" t="s">
        <v>676</v>
      </c>
      <c r="G95" t="s">
        <v>677</v>
      </c>
    </row>
    <row r="96" spans="1:9" x14ac:dyDescent="0.15">
      <c r="F96" t="s">
        <v>1273</v>
      </c>
      <c r="G96" t="s">
        <v>721</v>
      </c>
    </row>
    <row r="97" spans="1:9" x14ac:dyDescent="0.15">
      <c r="F97" t="s">
        <v>1637</v>
      </c>
      <c r="G97" t="s">
        <v>1638</v>
      </c>
    </row>
    <row r="99" spans="1:9" x14ac:dyDescent="0.15">
      <c r="A99" t="s">
        <v>716</v>
      </c>
      <c r="B99" t="s">
        <v>236</v>
      </c>
      <c r="C99" t="s">
        <v>377</v>
      </c>
      <c r="F99" t="s">
        <v>717</v>
      </c>
      <c r="G99" t="s">
        <v>718</v>
      </c>
    </row>
    <row r="100" spans="1:9" x14ac:dyDescent="0.15">
      <c r="G100" t="s">
        <v>378</v>
      </c>
    </row>
    <row r="102" spans="1:9" x14ac:dyDescent="0.15">
      <c r="A102" s="5" t="s">
        <v>111</v>
      </c>
      <c r="B102" s="5" t="s">
        <v>1552</v>
      </c>
      <c r="C102" s="5" t="s">
        <v>112</v>
      </c>
      <c r="F102" t="s">
        <v>1360</v>
      </c>
      <c r="G102" t="s">
        <v>1046</v>
      </c>
      <c r="H102" t="s">
        <v>1047</v>
      </c>
    </row>
    <row r="103" spans="1:9" x14ac:dyDescent="0.15">
      <c r="F103" t="s">
        <v>1048</v>
      </c>
      <c r="G103" t="s">
        <v>1049</v>
      </c>
      <c r="I103" t="s">
        <v>659</v>
      </c>
    </row>
    <row r="104" spans="1:9" x14ac:dyDescent="0.15">
      <c r="F104" t="s">
        <v>1052</v>
      </c>
      <c r="G104" t="s">
        <v>1050</v>
      </c>
      <c r="I104" t="s">
        <v>659</v>
      </c>
    </row>
    <row r="105" spans="1:9" x14ac:dyDescent="0.15">
      <c r="F105" t="s">
        <v>1053</v>
      </c>
      <c r="G105" t="s">
        <v>1051</v>
      </c>
      <c r="I105" t="s">
        <v>659</v>
      </c>
    </row>
    <row r="106" spans="1:9" x14ac:dyDescent="0.15">
      <c r="F106" t="s">
        <v>999</v>
      </c>
      <c r="G106" t="s">
        <v>1054</v>
      </c>
    </row>
    <row r="108" spans="1:9" x14ac:dyDescent="0.15">
      <c r="A108" s="5" t="s">
        <v>978</v>
      </c>
      <c r="B108" s="5" t="s">
        <v>236</v>
      </c>
      <c r="C108" s="5" t="s">
        <v>980</v>
      </c>
      <c r="E108" t="s">
        <v>979</v>
      </c>
      <c r="F108" t="s">
        <v>248</v>
      </c>
    </row>
    <row r="109" spans="1:9" x14ac:dyDescent="0.15">
      <c r="F109" t="s">
        <v>981</v>
      </c>
    </row>
    <row r="110" spans="1:9" x14ac:dyDescent="0.15">
      <c r="F110" t="s">
        <v>982</v>
      </c>
    </row>
    <row r="111" spans="1:9" x14ac:dyDescent="0.15">
      <c r="F111" t="s">
        <v>983</v>
      </c>
      <c r="G111" t="s">
        <v>987</v>
      </c>
    </row>
    <row r="112" spans="1:9" x14ac:dyDescent="0.15">
      <c r="F112" t="s">
        <v>984</v>
      </c>
      <c r="G112" t="s">
        <v>985</v>
      </c>
      <c r="H112" t="s">
        <v>986</v>
      </c>
    </row>
    <row r="114" spans="1:10" x14ac:dyDescent="0.15">
      <c r="F114" t="s">
        <v>249</v>
      </c>
    </row>
    <row r="115" spans="1:10" x14ac:dyDescent="0.15">
      <c r="F115" t="s">
        <v>250</v>
      </c>
      <c r="G115" t="s">
        <v>251</v>
      </c>
    </row>
    <row r="117" spans="1:10" s="5" customFormat="1" x14ac:dyDescent="0.15">
      <c r="A117" s="5" t="s">
        <v>785</v>
      </c>
      <c r="B117" s="5" t="s">
        <v>1552</v>
      </c>
      <c r="C117" s="5" t="s">
        <v>1396</v>
      </c>
      <c r="F117" s="5" t="s">
        <v>248</v>
      </c>
    </row>
    <row r="118" spans="1:10" x14ac:dyDescent="0.15">
      <c r="F118" t="s">
        <v>786</v>
      </c>
      <c r="G118" t="s">
        <v>789</v>
      </c>
      <c r="J118" t="s">
        <v>793</v>
      </c>
    </row>
    <row r="119" spans="1:10" x14ac:dyDescent="0.15">
      <c r="F119" t="s">
        <v>787</v>
      </c>
      <c r="G119" t="s">
        <v>790</v>
      </c>
      <c r="J119" t="s">
        <v>792</v>
      </c>
    </row>
    <row r="120" spans="1:10" x14ac:dyDescent="0.15">
      <c r="F120" t="s">
        <v>788</v>
      </c>
      <c r="G120" t="s">
        <v>1091</v>
      </c>
      <c r="J120" t="s">
        <v>791</v>
      </c>
    </row>
    <row r="122" spans="1:10" x14ac:dyDescent="0.15">
      <c r="A122" t="s">
        <v>660</v>
      </c>
      <c r="C122" t="s">
        <v>83</v>
      </c>
      <c r="F122" t="s">
        <v>667</v>
      </c>
      <c r="G122" t="s">
        <v>668</v>
      </c>
    </row>
    <row r="123" spans="1:10" x14ac:dyDescent="0.15">
      <c r="F123" t="s">
        <v>661</v>
      </c>
      <c r="G123" t="s">
        <v>662</v>
      </c>
    </row>
    <row r="124" spans="1:10" x14ac:dyDescent="0.15">
      <c r="F124" t="s">
        <v>84</v>
      </c>
      <c r="G124" t="s">
        <v>85</v>
      </c>
    </row>
    <row r="126" spans="1:10" x14ac:dyDescent="0.15">
      <c r="F126" t="s">
        <v>663</v>
      </c>
      <c r="G126" t="s">
        <v>666</v>
      </c>
    </row>
    <row r="127" spans="1:10" x14ac:dyDescent="0.15">
      <c r="F127" t="s">
        <v>664</v>
      </c>
      <c r="G127" t="s">
        <v>665</v>
      </c>
    </row>
    <row r="128" spans="1:10" x14ac:dyDescent="0.15">
      <c r="F128" t="s">
        <v>669</v>
      </c>
      <c r="G128" t="s">
        <v>81</v>
      </c>
    </row>
    <row r="129" spans="6:7" x14ac:dyDescent="0.15">
      <c r="F129" t="s">
        <v>82</v>
      </c>
      <c r="G129" t="s">
        <v>86</v>
      </c>
    </row>
  </sheetData>
  <phoneticPr fontId="2"/>
  <pageMargins left="0.75" right="0.75" top="1" bottom="1" header="0.51200000000000001" footer="0.5120000000000000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17"/>
  <dimension ref="A3:H39"/>
  <sheetViews>
    <sheetView workbookViewId="0">
      <selection activeCell="G26" sqref="G26"/>
    </sheetView>
  </sheetViews>
  <sheetFormatPr defaultRowHeight="13.5" x14ac:dyDescent="0.15"/>
  <sheetData>
    <row r="3" spans="1:8" x14ac:dyDescent="0.15">
      <c r="C3" t="s">
        <v>1114</v>
      </c>
      <c r="D3" t="s">
        <v>1132</v>
      </c>
      <c r="E3" t="s">
        <v>1134</v>
      </c>
      <c r="F3" t="s">
        <v>1133</v>
      </c>
      <c r="G3" t="s">
        <v>1114</v>
      </c>
    </row>
    <row r="4" spans="1:8" x14ac:dyDescent="0.15">
      <c r="H4" t="s">
        <v>966</v>
      </c>
    </row>
    <row r="5" spans="1:8" x14ac:dyDescent="0.15">
      <c r="A5">
        <v>1</v>
      </c>
      <c r="B5" t="s">
        <v>1118</v>
      </c>
      <c r="C5">
        <f>A5</f>
        <v>1</v>
      </c>
      <c r="D5">
        <f>A5</f>
        <v>1</v>
      </c>
      <c r="E5">
        <f>A5</f>
        <v>1</v>
      </c>
      <c r="F5">
        <f>A5</f>
        <v>1</v>
      </c>
      <c r="H5" t="s">
        <v>967</v>
      </c>
    </row>
    <row r="6" spans="1:8" x14ac:dyDescent="0.15">
      <c r="A6">
        <v>2</v>
      </c>
      <c r="B6" t="s">
        <v>1119</v>
      </c>
      <c r="C6">
        <f t="shared" ref="C6:C13" si="0">A6</f>
        <v>2</v>
      </c>
      <c r="D6">
        <f t="shared" ref="D6:D17" si="1">A6</f>
        <v>2</v>
      </c>
      <c r="E6">
        <f t="shared" ref="E6:E13" si="2">A6</f>
        <v>2</v>
      </c>
      <c r="F6">
        <f>A6</f>
        <v>2</v>
      </c>
      <c r="H6" t="s">
        <v>968</v>
      </c>
    </row>
    <row r="7" spans="1:8" x14ac:dyDescent="0.15">
      <c r="A7">
        <v>3</v>
      </c>
      <c r="B7" t="s">
        <v>1120</v>
      </c>
      <c r="C7">
        <f t="shared" si="0"/>
        <v>3</v>
      </c>
      <c r="D7">
        <f t="shared" si="1"/>
        <v>3</v>
      </c>
      <c r="E7">
        <f t="shared" si="2"/>
        <v>3</v>
      </c>
      <c r="F7">
        <f>A7</f>
        <v>3</v>
      </c>
      <c r="H7" t="s">
        <v>969</v>
      </c>
    </row>
    <row r="8" spans="1:8" x14ac:dyDescent="0.15">
      <c r="A8">
        <v>4</v>
      </c>
      <c r="B8" t="s">
        <v>1121</v>
      </c>
      <c r="C8">
        <f t="shared" si="0"/>
        <v>4</v>
      </c>
      <c r="D8">
        <f t="shared" si="1"/>
        <v>4</v>
      </c>
      <c r="E8">
        <f t="shared" si="2"/>
        <v>4</v>
      </c>
      <c r="H8" t="s">
        <v>970</v>
      </c>
    </row>
    <row r="9" spans="1:8" x14ac:dyDescent="0.15">
      <c r="A9">
        <v>5</v>
      </c>
      <c r="B9" t="s">
        <v>1122</v>
      </c>
      <c r="C9">
        <f t="shared" si="0"/>
        <v>5</v>
      </c>
      <c r="D9">
        <f t="shared" si="1"/>
        <v>5</v>
      </c>
      <c r="E9">
        <f t="shared" si="2"/>
        <v>5</v>
      </c>
      <c r="H9" t="s">
        <v>971</v>
      </c>
    </row>
    <row r="10" spans="1:8" x14ac:dyDescent="0.15">
      <c r="A10">
        <v>6</v>
      </c>
      <c r="B10" t="s">
        <v>1123</v>
      </c>
      <c r="C10">
        <f t="shared" si="0"/>
        <v>6</v>
      </c>
      <c r="D10">
        <f t="shared" si="1"/>
        <v>6</v>
      </c>
      <c r="E10">
        <f t="shared" si="2"/>
        <v>6</v>
      </c>
      <c r="H10" t="s">
        <v>972</v>
      </c>
    </row>
    <row r="11" spans="1:8" x14ac:dyDescent="0.15">
      <c r="A11">
        <v>7</v>
      </c>
      <c r="B11" t="s">
        <v>1124</v>
      </c>
      <c r="C11">
        <f t="shared" si="0"/>
        <v>7</v>
      </c>
      <c r="D11">
        <f t="shared" si="1"/>
        <v>7</v>
      </c>
      <c r="E11">
        <f t="shared" si="2"/>
        <v>7</v>
      </c>
      <c r="F11">
        <f>A11</f>
        <v>7</v>
      </c>
      <c r="H11" t="s">
        <v>973</v>
      </c>
    </row>
    <row r="12" spans="1:8" x14ac:dyDescent="0.15">
      <c r="A12">
        <v>8</v>
      </c>
      <c r="B12" t="s">
        <v>1125</v>
      </c>
      <c r="C12">
        <f t="shared" si="0"/>
        <v>8</v>
      </c>
      <c r="D12">
        <f t="shared" si="1"/>
        <v>8</v>
      </c>
      <c r="E12">
        <f t="shared" si="2"/>
        <v>8</v>
      </c>
      <c r="H12" t="s">
        <v>974</v>
      </c>
    </row>
    <row r="13" spans="1:8" x14ac:dyDescent="0.15">
      <c r="A13">
        <v>9</v>
      </c>
      <c r="B13" t="s">
        <v>1126</v>
      </c>
      <c r="C13">
        <f t="shared" si="0"/>
        <v>9</v>
      </c>
      <c r="D13">
        <f t="shared" si="1"/>
        <v>9</v>
      </c>
      <c r="E13">
        <f t="shared" si="2"/>
        <v>9</v>
      </c>
      <c r="F13">
        <f>A13</f>
        <v>9</v>
      </c>
      <c r="H13" t="s">
        <v>975</v>
      </c>
    </row>
    <row r="14" spans="1:8" x14ac:dyDescent="0.15">
      <c r="A14">
        <v>10</v>
      </c>
      <c r="B14" t="s">
        <v>1127</v>
      </c>
      <c r="D14">
        <f t="shared" si="1"/>
        <v>10</v>
      </c>
      <c r="G14" t="s">
        <v>1115</v>
      </c>
    </row>
    <row r="15" spans="1:8" x14ac:dyDescent="0.15">
      <c r="A15">
        <v>11</v>
      </c>
      <c r="B15" t="s">
        <v>1128</v>
      </c>
      <c r="D15">
        <f t="shared" si="1"/>
        <v>11</v>
      </c>
      <c r="F15">
        <f>A15</f>
        <v>11</v>
      </c>
      <c r="H15" t="s">
        <v>966</v>
      </c>
    </row>
    <row r="16" spans="1:8" x14ac:dyDescent="0.15">
      <c r="A16">
        <v>12</v>
      </c>
      <c r="B16" t="s">
        <v>1129</v>
      </c>
      <c r="D16">
        <f t="shared" si="1"/>
        <v>12</v>
      </c>
      <c r="F16">
        <f>A16</f>
        <v>12</v>
      </c>
      <c r="H16" t="s">
        <v>967</v>
      </c>
    </row>
    <row r="17" spans="1:8" x14ac:dyDescent="0.15">
      <c r="A17">
        <v>13</v>
      </c>
      <c r="B17" t="s">
        <v>1130</v>
      </c>
      <c r="D17">
        <f t="shared" si="1"/>
        <v>13</v>
      </c>
      <c r="F17">
        <f>A17</f>
        <v>13</v>
      </c>
      <c r="H17" t="s">
        <v>968</v>
      </c>
    </row>
    <row r="18" spans="1:8" x14ac:dyDescent="0.15">
      <c r="A18">
        <v>14</v>
      </c>
      <c r="B18" t="s">
        <v>1131</v>
      </c>
      <c r="F18">
        <f>A18</f>
        <v>14</v>
      </c>
      <c r="H18" t="s">
        <v>969</v>
      </c>
    </row>
    <row r="19" spans="1:8" x14ac:dyDescent="0.15">
      <c r="H19" t="s">
        <v>970</v>
      </c>
    </row>
    <row r="20" spans="1:8" x14ac:dyDescent="0.15">
      <c r="H20" t="s">
        <v>971</v>
      </c>
    </row>
    <row r="21" spans="1:8" x14ac:dyDescent="0.15">
      <c r="H21" t="s">
        <v>972</v>
      </c>
    </row>
    <row r="22" spans="1:8" x14ac:dyDescent="0.15">
      <c r="H22" t="s">
        <v>973</v>
      </c>
    </row>
    <row r="23" spans="1:8" x14ac:dyDescent="0.15">
      <c r="H23" t="s">
        <v>974</v>
      </c>
    </row>
    <row r="24" spans="1:8" x14ac:dyDescent="0.15">
      <c r="H24" t="s">
        <v>975</v>
      </c>
    </row>
    <row r="25" spans="1:8" x14ac:dyDescent="0.15">
      <c r="H25" t="s">
        <v>976</v>
      </c>
    </row>
    <row r="26" spans="1:8" x14ac:dyDescent="0.15">
      <c r="H26" t="s">
        <v>977</v>
      </c>
    </row>
    <row r="27" spans="1:8" x14ac:dyDescent="0.15">
      <c r="H27" t="s">
        <v>1112</v>
      </c>
    </row>
    <row r="28" spans="1:8" x14ac:dyDescent="0.15">
      <c r="H28" t="s">
        <v>1113</v>
      </c>
    </row>
    <row r="29" spans="1:8" x14ac:dyDescent="0.15">
      <c r="G29" t="s">
        <v>1117</v>
      </c>
    </row>
    <row r="30" spans="1:8" x14ac:dyDescent="0.15">
      <c r="H30" t="s">
        <v>966</v>
      </c>
    </row>
    <row r="31" spans="1:8" x14ac:dyDescent="0.15">
      <c r="H31" t="s">
        <v>977</v>
      </c>
    </row>
    <row r="32" spans="1:8" x14ac:dyDescent="0.15">
      <c r="H32" t="s">
        <v>1112</v>
      </c>
    </row>
    <row r="33" spans="8:8" x14ac:dyDescent="0.15">
      <c r="H33" t="s">
        <v>1113</v>
      </c>
    </row>
    <row r="34" spans="8:8" x14ac:dyDescent="0.15">
      <c r="H34" t="s">
        <v>1116</v>
      </c>
    </row>
    <row r="35" spans="8:8" x14ac:dyDescent="0.15">
      <c r="H35" t="s">
        <v>967</v>
      </c>
    </row>
    <row r="36" spans="8:8" x14ac:dyDescent="0.15">
      <c r="H36" t="s">
        <v>968</v>
      </c>
    </row>
    <row r="37" spans="8:8" x14ac:dyDescent="0.15">
      <c r="H37" t="s">
        <v>969</v>
      </c>
    </row>
    <row r="38" spans="8:8" x14ac:dyDescent="0.15">
      <c r="H38" t="s">
        <v>972</v>
      </c>
    </row>
    <row r="39" spans="8:8" x14ac:dyDescent="0.15">
      <c r="H39" t="s">
        <v>975</v>
      </c>
    </row>
  </sheetData>
  <phoneticPr fontId="2"/>
  <pageMargins left="0.75" right="0.75" top="1" bottom="1" header="0.51200000000000001" footer="0.51200000000000001"/>
  <pageSetup paperSize="9" orientation="portrait" r:id="rId1"/>
  <headerFooter alignWithMargins="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18"/>
  <dimension ref="A1:F28"/>
  <sheetViews>
    <sheetView workbookViewId="0">
      <selection activeCell="C29" sqref="C29"/>
    </sheetView>
  </sheetViews>
  <sheetFormatPr defaultRowHeight="13.5" x14ac:dyDescent="0.15"/>
  <cols>
    <col min="2" max="2" width="29.375" customWidth="1"/>
    <col min="3" max="3" width="10.75" customWidth="1"/>
    <col min="4" max="4" width="30.875" customWidth="1"/>
    <col min="6" max="6" width="25.875" customWidth="1"/>
  </cols>
  <sheetData>
    <row r="1" spans="1:6" x14ac:dyDescent="0.15">
      <c r="A1" t="s">
        <v>1002</v>
      </c>
    </row>
    <row r="2" spans="1:6" x14ac:dyDescent="0.15">
      <c r="F2" t="s">
        <v>1004</v>
      </c>
    </row>
    <row r="3" spans="1:6" x14ac:dyDescent="0.15">
      <c r="B3" s="12" t="s">
        <v>1552</v>
      </c>
      <c r="F3" t="s">
        <v>1005</v>
      </c>
    </row>
    <row r="4" spans="1:6" x14ac:dyDescent="0.15">
      <c r="B4" s="13" t="s">
        <v>1409</v>
      </c>
    </row>
    <row r="5" spans="1:6" x14ac:dyDescent="0.15">
      <c r="B5" s="13" t="s">
        <v>1407</v>
      </c>
      <c r="D5" s="12" t="s">
        <v>24</v>
      </c>
      <c r="F5" s="12" t="s">
        <v>20</v>
      </c>
    </row>
    <row r="6" spans="1:6" x14ac:dyDescent="0.15">
      <c r="B6" s="14" t="s">
        <v>1406</v>
      </c>
      <c r="D6" s="7" t="s">
        <v>25</v>
      </c>
      <c r="F6" s="7" t="s">
        <v>21</v>
      </c>
    </row>
    <row r="7" spans="1:6" x14ac:dyDescent="0.15">
      <c r="B7" s="11" t="s">
        <v>1408</v>
      </c>
      <c r="D7" s="7" t="s">
        <v>1506</v>
      </c>
      <c r="F7" s="7"/>
    </row>
    <row r="10" spans="1:6" x14ac:dyDescent="0.15">
      <c r="B10" s="12" t="s">
        <v>635</v>
      </c>
      <c r="D10" s="12" t="s">
        <v>22</v>
      </c>
    </row>
    <row r="11" spans="1:6" x14ac:dyDescent="0.15">
      <c r="B11" s="7" t="s">
        <v>1508</v>
      </c>
      <c r="D11" s="7" t="s">
        <v>23</v>
      </c>
    </row>
    <row r="12" spans="1:6" x14ac:dyDescent="0.15">
      <c r="B12" s="7" t="s">
        <v>1509</v>
      </c>
      <c r="D12" s="7" t="s">
        <v>1507</v>
      </c>
    </row>
    <row r="17" spans="2:4" x14ac:dyDescent="0.15">
      <c r="B17" s="12" t="s">
        <v>1402</v>
      </c>
      <c r="D17" s="12" t="s">
        <v>1401</v>
      </c>
    </row>
    <row r="18" spans="2:4" x14ac:dyDescent="0.15">
      <c r="B18" s="13" t="s">
        <v>1404</v>
      </c>
      <c r="D18" s="13" t="s">
        <v>1412</v>
      </c>
    </row>
    <row r="19" spans="2:4" x14ac:dyDescent="0.15">
      <c r="B19" s="13" t="s">
        <v>1403</v>
      </c>
      <c r="D19" s="13" t="s">
        <v>1415</v>
      </c>
    </row>
    <row r="20" spans="2:4" x14ac:dyDescent="0.15">
      <c r="B20" s="11" t="s">
        <v>1405</v>
      </c>
      <c r="D20" s="11" t="s">
        <v>1414</v>
      </c>
    </row>
    <row r="22" spans="2:4" x14ac:dyDescent="0.15">
      <c r="B22" s="15" t="s">
        <v>1003</v>
      </c>
      <c r="D22" s="15" t="s">
        <v>1003</v>
      </c>
    </row>
    <row r="23" spans="2:4" x14ac:dyDescent="0.15">
      <c r="B23" s="12" t="s">
        <v>26</v>
      </c>
      <c r="D23" s="12" t="s">
        <v>1505</v>
      </c>
    </row>
    <row r="24" spans="2:4" x14ac:dyDescent="0.15">
      <c r="B24" s="7" t="s">
        <v>1510</v>
      </c>
      <c r="D24" s="13" t="s">
        <v>1400</v>
      </c>
    </row>
    <row r="25" spans="2:4" x14ac:dyDescent="0.15">
      <c r="B25" s="7" t="s">
        <v>1504</v>
      </c>
      <c r="D25" s="13" t="s">
        <v>1399</v>
      </c>
    </row>
    <row r="26" spans="2:4" x14ac:dyDescent="0.15">
      <c r="D26" s="14" t="s">
        <v>1410</v>
      </c>
    </row>
    <row r="27" spans="2:4" x14ac:dyDescent="0.15">
      <c r="D27" s="14" t="s">
        <v>1411</v>
      </c>
    </row>
    <row r="28" spans="2:4" x14ac:dyDescent="0.15">
      <c r="D28" s="11" t="s">
        <v>1413</v>
      </c>
    </row>
  </sheetData>
  <phoneticPr fontId="2"/>
  <pageMargins left="0.75" right="0.75" top="1" bottom="1" header="0.51200000000000001" footer="0.51200000000000001"/>
  <pageSetup paperSize="9" orientation="landscape" r:id="rId1"/>
  <headerFooter alignWithMargins="0"/>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B1:F15"/>
  <sheetViews>
    <sheetView showGridLines="0" workbookViewId="0">
      <selection activeCell="B16" sqref="B16"/>
    </sheetView>
  </sheetViews>
  <sheetFormatPr defaultRowHeight="13.5" x14ac:dyDescent="0.15"/>
  <cols>
    <col min="1" max="1" width="1" customWidth="1"/>
    <col min="2" max="2" width="56.375" customWidth="1"/>
    <col min="3" max="3" width="1.375" customWidth="1"/>
    <col min="4" max="4" width="4.875" customWidth="1"/>
    <col min="5" max="6" width="14" customWidth="1"/>
  </cols>
  <sheetData>
    <row r="1" spans="2:6" x14ac:dyDescent="0.15">
      <c r="B1" s="81" t="s">
        <v>3086</v>
      </c>
      <c r="C1" s="81"/>
      <c r="D1" s="88"/>
      <c r="E1" s="88"/>
      <c r="F1" s="88"/>
    </row>
    <row r="2" spans="2:6" x14ac:dyDescent="0.15">
      <c r="B2" s="81" t="s">
        <v>3087</v>
      </c>
      <c r="C2" s="81"/>
      <c r="D2" s="88"/>
      <c r="E2" s="88"/>
      <c r="F2" s="88"/>
    </row>
    <row r="3" spans="2:6" x14ac:dyDescent="0.15">
      <c r="B3" s="1"/>
      <c r="C3" s="1"/>
      <c r="D3" s="89"/>
      <c r="E3" s="89"/>
      <c r="F3" s="89"/>
    </row>
    <row r="4" spans="2:6" ht="54" x14ac:dyDescent="0.15">
      <c r="B4" s="1" t="s">
        <v>3088</v>
      </c>
      <c r="C4" s="1"/>
      <c r="D4" s="89"/>
      <c r="E4" s="89"/>
      <c r="F4" s="89"/>
    </row>
    <row r="5" spans="2:6" x14ac:dyDescent="0.15">
      <c r="B5" s="1"/>
      <c r="C5" s="1"/>
      <c r="D5" s="89"/>
      <c r="E5" s="89"/>
      <c r="F5" s="89"/>
    </row>
    <row r="6" spans="2:6" x14ac:dyDescent="0.15">
      <c r="B6" s="81" t="s">
        <v>3089</v>
      </c>
      <c r="C6" s="81"/>
      <c r="D6" s="88"/>
      <c r="E6" s="88" t="s">
        <v>3090</v>
      </c>
      <c r="F6" s="88" t="s">
        <v>3091</v>
      </c>
    </row>
    <row r="7" spans="2:6" ht="14.25" thickBot="1" x14ac:dyDescent="0.2">
      <c r="B7" s="1"/>
      <c r="C7" s="1"/>
      <c r="D7" s="89"/>
      <c r="E7" s="89"/>
      <c r="F7" s="89"/>
    </row>
    <row r="8" spans="2:6" ht="40.5" x14ac:dyDescent="0.15">
      <c r="B8" s="82" t="s">
        <v>3092</v>
      </c>
      <c r="C8" s="83"/>
      <c r="D8" s="90"/>
      <c r="E8" s="90">
        <v>1</v>
      </c>
      <c r="F8" s="91"/>
    </row>
    <row r="9" spans="2:6" ht="14.25" thickBot="1" x14ac:dyDescent="0.2">
      <c r="B9" s="84"/>
      <c r="C9" s="85"/>
      <c r="D9" s="92"/>
      <c r="E9" s="93" t="s">
        <v>3093</v>
      </c>
      <c r="F9" s="94" t="s">
        <v>3094</v>
      </c>
    </row>
    <row r="10" spans="2:6" x14ac:dyDescent="0.15">
      <c r="B10" s="1"/>
      <c r="C10" s="1"/>
      <c r="D10" s="89"/>
      <c r="E10" s="89"/>
      <c r="F10" s="89"/>
    </row>
    <row r="11" spans="2:6" x14ac:dyDescent="0.15">
      <c r="B11" s="1"/>
      <c r="C11" s="1"/>
      <c r="D11" s="89"/>
      <c r="E11" s="89"/>
      <c r="F11" s="89"/>
    </row>
    <row r="12" spans="2:6" x14ac:dyDescent="0.15">
      <c r="B12" s="81" t="s">
        <v>3095</v>
      </c>
      <c r="C12" s="81"/>
      <c r="D12" s="88"/>
      <c r="E12" s="88"/>
      <c r="F12" s="88"/>
    </row>
    <row r="13" spans="2:6" ht="14.25" thickBot="1" x14ac:dyDescent="0.2">
      <c r="B13" s="1"/>
      <c r="C13" s="1"/>
      <c r="D13" s="89"/>
      <c r="E13" s="89"/>
      <c r="F13" s="89"/>
    </row>
    <row r="14" spans="2:6" ht="41.25" thickBot="1" x14ac:dyDescent="0.2">
      <c r="B14" s="86" t="s">
        <v>3096</v>
      </c>
      <c r="C14" s="87"/>
      <c r="D14" s="95"/>
      <c r="E14" s="95">
        <v>28</v>
      </c>
      <c r="F14" s="96" t="s">
        <v>3094</v>
      </c>
    </row>
    <row r="15" spans="2:6" x14ac:dyDescent="0.15">
      <c r="B15" s="1"/>
      <c r="C15" s="1"/>
      <c r="D15" s="89"/>
      <c r="E15" s="89"/>
      <c r="F15" s="89"/>
    </row>
  </sheetData>
  <phoneticPr fontId="2"/>
  <hyperlinks>
    <hyperlink ref="E9" location="'考え方'!B38" display="'考え方'!B38" xr:uid="{00000000-0004-0000-1900-000000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
  <dimension ref="A1:G21"/>
  <sheetViews>
    <sheetView workbookViewId="0">
      <selection activeCell="D3" sqref="D3"/>
    </sheetView>
  </sheetViews>
  <sheetFormatPr defaultRowHeight="13.5" x14ac:dyDescent="0.15"/>
  <cols>
    <col min="1" max="1" width="9" customWidth="1"/>
    <col min="2" max="2" width="5.75" customWidth="1"/>
    <col min="3" max="4" width="16.125" customWidth="1"/>
    <col min="5" max="5" width="8.875" customWidth="1"/>
    <col min="6" max="6" width="14.75" customWidth="1"/>
    <col min="7" max="7" width="15.375" customWidth="1"/>
  </cols>
  <sheetData>
    <row r="1" spans="1:7" x14ac:dyDescent="0.15">
      <c r="A1" t="s">
        <v>3490</v>
      </c>
      <c r="F1" s="123" t="s">
        <v>3668</v>
      </c>
    </row>
    <row r="3" spans="1:7" x14ac:dyDescent="0.15">
      <c r="B3" s="16" t="s">
        <v>106</v>
      </c>
      <c r="C3" s="7" t="s">
        <v>3491</v>
      </c>
      <c r="D3" s="7" t="s">
        <v>3492</v>
      </c>
      <c r="E3" s="7" t="s">
        <v>2155</v>
      </c>
      <c r="F3" s="7" t="s">
        <v>3493</v>
      </c>
      <c r="G3" s="7" t="s">
        <v>3494</v>
      </c>
    </row>
    <row r="4" spans="1:7" x14ac:dyDescent="0.15">
      <c r="B4" s="7">
        <v>0</v>
      </c>
      <c r="C4" s="124" t="s">
        <v>1803</v>
      </c>
      <c r="D4" s="124" t="s">
        <v>814</v>
      </c>
      <c r="E4" s="7" t="s">
        <v>30</v>
      </c>
      <c r="F4" s="125" t="s">
        <v>1803</v>
      </c>
      <c r="G4" s="125" t="s">
        <v>814</v>
      </c>
    </row>
    <row r="5" spans="1:7" x14ac:dyDescent="0.15">
      <c r="B5" s="7">
        <v>1</v>
      </c>
      <c r="C5" s="124" t="s">
        <v>1801</v>
      </c>
      <c r="D5" s="124" t="s">
        <v>1801</v>
      </c>
      <c r="E5" s="7" t="s">
        <v>945</v>
      </c>
      <c r="F5" s="125" t="s">
        <v>1801</v>
      </c>
      <c r="G5" s="125" t="s">
        <v>1801</v>
      </c>
    </row>
    <row r="6" spans="1:7" x14ac:dyDescent="0.15">
      <c r="B6" s="7">
        <v>2</v>
      </c>
      <c r="C6" s="124" t="s">
        <v>1632</v>
      </c>
      <c r="D6" s="124" t="s">
        <v>1632</v>
      </c>
      <c r="E6" s="7" t="s">
        <v>942</v>
      </c>
      <c r="F6" s="125" t="s">
        <v>1114</v>
      </c>
      <c r="G6" s="125" t="s">
        <v>1114</v>
      </c>
    </row>
    <row r="7" spans="1:7" x14ac:dyDescent="0.15">
      <c r="B7" s="7">
        <v>3</v>
      </c>
      <c r="C7" s="124" t="s">
        <v>55</v>
      </c>
      <c r="D7" s="124"/>
      <c r="E7" s="7" t="s">
        <v>946</v>
      </c>
      <c r="F7" s="125" t="s">
        <v>55</v>
      </c>
      <c r="G7" s="125"/>
    </row>
    <row r="8" spans="1:7" x14ac:dyDescent="0.15">
      <c r="B8" s="7">
        <v>4</v>
      </c>
      <c r="C8" s="124" t="s">
        <v>1629</v>
      </c>
      <c r="D8" s="124" t="s">
        <v>1804</v>
      </c>
      <c r="E8" s="7" t="s">
        <v>947</v>
      </c>
      <c r="F8" s="125" t="s">
        <v>1629</v>
      </c>
      <c r="G8" s="125" t="s">
        <v>1804</v>
      </c>
    </row>
    <row r="9" spans="1:7" x14ac:dyDescent="0.15">
      <c r="B9" s="7">
        <v>5</v>
      </c>
      <c r="C9" s="124" t="s">
        <v>1627</v>
      </c>
      <c r="D9" s="124" t="s">
        <v>1627</v>
      </c>
      <c r="E9" s="7" t="s">
        <v>944</v>
      </c>
      <c r="F9" s="125" t="s">
        <v>1627</v>
      </c>
      <c r="G9" s="125" t="s">
        <v>1627</v>
      </c>
    </row>
    <row r="10" spans="1:7" x14ac:dyDescent="0.15">
      <c r="B10" s="7">
        <v>6</v>
      </c>
      <c r="C10" s="124" t="s">
        <v>1631</v>
      </c>
      <c r="D10" s="124" t="s">
        <v>815</v>
      </c>
      <c r="E10" s="7" t="s">
        <v>948</v>
      </c>
      <c r="F10" s="125" t="s">
        <v>1631</v>
      </c>
      <c r="G10" s="125" t="s">
        <v>815</v>
      </c>
    </row>
    <row r="11" spans="1:7" x14ac:dyDescent="0.15">
      <c r="B11" s="7">
        <v>7</v>
      </c>
      <c r="C11" s="124" t="s">
        <v>1626</v>
      </c>
      <c r="D11" s="124" t="s">
        <v>1626</v>
      </c>
      <c r="E11" s="7" t="s">
        <v>943</v>
      </c>
      <c r="F11" s="125" t="s">
        <v>1626</v>
      </c>
      <c r="G11" s="125" t="s">
        <v>1626</v>
      </c>
    </row>
    <row r="12" spans="1:7" x14ac:dyDescent="0.15">
      <c r="B12" s="7">
        <v>8</v>
      </c>
      <c r="C12" s="124" t="s">
        <v>1634</v>
      </c>
      <c r="D12" s="124"/>
      <c r="E12" s="7" t="s">
        <v>949</v>
      </c>
      <c r="F12" s="125" t="s">
        <v>1634</v>
      </c>
      <c r="G12" s="125"/>
    </row>
    <row r="13" spans="1:7" x14ac:dyDescent="0.15">
      <c r="B13" s="7">
        <v>9</v>
      </c>
      <c r="C13" s="124" t="s">
        <v>1802</v>
      </c>
      <c r="D13" s="124"/>
      <c r="E13" s="7" t="s">
        <v>1805</v>
      </c>
      <c r="F13" s="125" t="s">
        <v>1802</v>
      </c>
      <c r="G13" s="125"/>
    </row>
    <row r="14" spans="1:7" x14ac:dyDescent="0.15">
      <c r="B14" s="7"/>
      <c r="C14" s="124" t="s">
        <v>87</v>
      </c>
      <c r="D14" s="124" t="s">
        <v>87</v>
      </c>
      <c r="E14" s="7" t="s">
        <v>38</v>
      </c>
      <c r="F14" s="125" t="s">
        <v>87</v>
      </c>
      <c r="G14" s="125" t="s">
        <v>87</v>
      </c>
    </row>
    <row r="15" spans="1:7" x14ac:dyDescent="0.15">
      <c r="B15" s="7"/>
      <c r="C15" s="124" t="s">
        <v>962</v>
      </c>
      <c r="D15" s="124" t="s">
        <v>962</v>
      </c>
      <c r="E15" s="7" t="s">
        <v>39</v>
      </c>
      <c r="F15" s="125" t="s">
        <v>962</v>
      </c>
      <c r="G15" s="125" t="s">
        <v>962</v>
      </c>
    </row>
    <row r="17" spans="1:6" x14ac:dyDescent="0.15">
      <c r="A17" t="s">
        <v>3495</v>
      </c>
      <c r="C17" t="s">
        <v>3496</v>
      </c>
      <c r="E17" t="s">
        <v>1798</v>
      </c>
      <c r="F17" t="s">
        <v>1797</v>
      </c>
    </row>
    <row r="20" spans="1:6" x14ac:dyDescent="0.15">
      <c r="A20" t="s">
        <v>3497</v>
      </c>
    </row>
    <row r="21" spans="1:6" x14ac:dyDescent="0.15">
      <c r="C21" t="s">
        <v>3498</v>
      </c>
      <c r="E21" t="s">
        <v>1798</v>
      </c>
      <c r="F21" t="s">
        <v>1799</v>
      </c>
    </row>
  </sheetData>
  <phoneticPr fontId="2"/>
  <pageMargins left="0.75" right="0.75" top="1" bottom="1" header="0.51200000000000001" footer="0.51200000000000001"/>
  <pageSetup paperSize="9"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101"/>
  <sheetViews>
    <sheetView topLeftCell="A92" workbookViewId="0">
      <selection activeCell="C105" sqref="C105"/>
    </sheetView>
  </sheetViews>
  <sheetFormatPr defaultRowHeight="13.5" x14ac:dyDescent="0.15"/>
  <cols>
    <col min="2" max="2" width="18.125" customWidth="1"/>
    <col min="3" max="3" width="15.375" customWidth="1"/>
    <col min="4" max="4" width="39.875" customWidth="1"/>
    <col min="5" max="5" width="5.875" customWidth="1"/>
    <col min="6" max="6" width="4.75" customWidth="1"/>
  </cols>
  <sheetData>
    <row r="1" spans="1:6" x14ac:dyDescent="0.15">
      <c r="A1" s="65" t="s">
        <v>2165</v>
      </c>
      <c r="B1" s="65"/>
      <c r="C1" s="65"/>
      <c r="D1" s="65"/>
      <c r="E1" s="65"/>
      <c r="F1" s="65"/>
    </row>
    <row r="2" spans="1:6" x14ac:dyDescent="0.15">
      <c r="B2" t="s">
        <v>2217</v>
      </c>
    </row>
    <row r="4" spans="1:6" x14ac:dyDescent="0.15">
      <c r="B4" t="s">
        <v>2165</v>
      </c>
      <c r="C4" t="s">
        <v>2167</v>
      </c>
    </row>
    <row r="5" spans="1:6" x14ac:dyDescent="0.15">
      <c r="B5" s="58" t="s">
        <v>2166</v>
      </c>
      <c r="C5" t="s">
        <v>2168</v>
      </c>
      <c r="D5" t="s">
        <v>2169</v>
      </c>
    </row>
    <row r="6" spans="1:6" x14ac:dyDescent="0.15">
      <c r="D6" t="s">
        <v>2170</v>
      </c>
    </row>
    <row r="7" spans="1:6" x14ac:dyDescent="0.15">
      <c r="D7" t="s">
        <v>2171</v>
      </c>
    </row>
    <row r="8" spans="1:6" x14ac:dyDescent="0.15">
      <c r="D8" t="s">
        <v>2178</v>
      </c>
    </row>
    <row r="9" spans="1:6" x14ac:dyDescent="0.15">
      <c r="D9" t="s">
        <v>2173</v>
      </c>
    </row>
    <row r="10" spans="1:6" x14ac:dyDescent="0.15">
      <c r="D10" t="s">
        <v>2174</v>
      </c>
    </row>
    <row r="13" spans="1:6" x14ac:dyDescent="0.15">
      <c r="B13" t="s">
        <v>2177</v>
      </c>
      <c r="C13" t="s">
        <v>2172</v>
      </c>
      <c r="D13" t="s">
        <v>2176</v>
      </c>
    </row>
    <row r="16" spans="1:6" x14ac:dyDescent="0.15">
      <c r="B16" t="s">
        <v>2181</v>
      </c>
      <c r="C16" t="s">
        <v>2175</v>
      </c>
    </row>
    <row r="18" spans="2:4" x14ac:dyDescent="0.15">
      <c r="B18" t="s">
        <v>2179</v>
      </c>
      <c r="C18" t="s">
        <v>2180</v>
      </c>
      <c r="D18" t="s">
        <v>2170</v>
      </c>
    </row>
    <row r="19" spans="2:4" x14ac:dyDescent="0.15">
      <c r="D19" t="s">
        <v>2171</v>
      </c>
    </row>
    <row r="20" spans="2:4" x14ac:dyDescent="0.15">
      <c r="D20" t="s">
        <v>2182</v>
      </c>
    </row>
    <row r="21" spans="2:4" x14ac:dyDescent="0.15">
      <c r="D21" t="s">
        <v>2183</v>
      </c>
    </row>
    <row r="23" spans="2:4" x14ac:dyDescent="0.15">
      <c r="B23" t="s">
        <v>2190</v>
      </c>
      <c r="C23" t="s">
        <v>2186</v>
      </c>
      <c r="D23" t="s">
        <v>2260</v>
      </c>
    </row>
    <row r="24" spans="2:4" x14ac:dyDescent="0.15">
      <c r="D24" t="s">
        <v>2259</v>
      </c>
    </row>
    <row r="26" spans="2:4" x14ac:dyDescent="0.15">
      <c r="B26" s="58" t="s">
        <v>2184</v>
      </c>
      <c r="C26" t="s">
        <v>2185</v>
      </c>
      <c r="D26" t="s">
        <v>2187</v>
      </c>
    </row>
    <row r="27" spans="2:4" x14ac:dyDescent="0.15">
      <c r="D27" t="s">
        <v>2188</v>
      </c>
    </row>
    <row r="28" spans="2:4" x14ac:dyDescent="0.15">
      <c r="D28" t="s">
        <v>2189</v>
      </c>
    </row>
    <row r="29" spans="2:4" x14ac:dyDescent="0.15">
      <c r="D29" t="s">
        <v>2191</v>
      </c>
    </row>
    <row r="30" spans="2:4" x14ac:dyDescent="0.15">
      <c r="D30" t="s">
        <v>2192</v>
      </c>
    </row>
    <row r="33" spans="2:4" x14ac:dyDescent="0.15">
      <c r="B33" s="58" t="s">
        <v>2193</v>
      </c>
      <c r="C33" t="s">
        <v>2194</v>
      </c>
      <c r="D33" t="s">
        <v>2195</v>
      </c>
    </row>
    <row r="34" spans="2:4" x14ac:dyDescent="0.15">
      <c r="D34" t="s">
        <v>2196</v>
      </c>
    </row>
    <row r="35" spans="2:4" x14ac:dyDescent="0.15">
      <c r="D35" t="s">
        <v>2197</v>
      </c>
    </row>
    <row r="36" spans="2:4" x14ac:dyDescent="0.15">
      <c r="D36" t="s">
        <v>2198</v>
      </c>
    </row>
    <row r="38" spans="2:4" x14ac:dyDescent="0.15">
      <c r="B38" t="s">
        <v>2199</v>
      </c>
      <c r="C38" t="s">
        <v>2200</v>
      </c>
    </row>
    <row r="40" spans="2:4" x14ac:dyDescent="0.15">
      <c r="B40" t="s">
        <v>2208</v>
      </c>
      <c r="C40" t="s">
        <v>2201</v>
      </c>
      <c r="D40" t="s">
        <v>2202</v>
      </c>
    </row>
    <row r="42" spans="2:4" x14ac:dyDescent="0.15">
      <c r="B42" s="58" t="s">
        <v>2203</v>
      </c>
      <c r="C42" t="s">
        <v>2205</v>
      </c>
      <c r="D42" t="s">
        <v>2207</v>
      </c>
    </row>
    <row r="43" spans="2:4" x14ac:dyDescent="0.15">
      <c r="D43" t="s">
        <v>2209</v>
      </c>
    </row>
    <row r="45" spans="2:4" x14ac:dyDescent="0.15">
      <c r="B45" s="58" t="s">
        <v>2204</v>
      </c>
      <c r="C45" t="s">
        <v>2206</v>
      </c>
      <c r="D45" t="s">
        <v>2207</v>
      </c>
    </row>
    <row r="46" spans="2:4" x14ac:dyDescent="0.15">
      <c r="D46" t="s">
        <v>2210</v>
      </c>
    </row>
    <row r="48" spans="2:4" x14ac:dyDescent="0.15">
      <c r="B48" s="58" t="s">
        <v>2211</v>
      </c>
      <c r="C48" t="s">
        <v>2212</v>
      </c>
      <c r="D48" t="s">
        <v>2213</v>
      </c>
    </row>
    <row r="49" spans="1:6" x14ac:dyDescent="0.15">
      <c r="D49" t="s">
        <v>2209</v>
      </c>
    </row>
    <row r="51" spans="1:6" x14ac:dyDescent="0.15">
      <c r="B51" t="s">
        <v>2214</v>
      </c>
      <c r="C51" t="s">
        <v>2215</v>
      </c>
      <c r="D51" t="s">
        <v>2216</v>
      </c>
    </row>
    <row r="54" spans="1:6" x14ac:dyDescent="0.15">
      <c r="A54" s="65" t="s">
        <v>2218</v>
      </c>
      <c r="B54" s="65"/>
      <c r="C54" s="65"/>
      <c r="D54" s="65"/>
      <c r="E54" s="65"/>
      <c r="F54" s="65"/>
    </row>
    <row r="55" spans="1:6" x14ac:dyDescent="0.15">
      <c r="B55" t="s">
        <v>2238</v>
      </c>
    </row>
    <row r="56" spans="1:6" x14ac:dyDescent="0.15">
      <c r="B56" t="s">
        <v>2246</v>
      </c>
    </row>
    <row r="58" spans="1:6" x14ac:dyDescent="0.15">
      <c r="B58" t="s">
        <v>2229</v>
      </c>
      <c r="D58" t="s">
        <v>2230</v>
      </c>
    </row>
    <row r="59" spans="1:6" x14ac:dyDescent="0.15">
      <c r="B59" t="s">
        <v>2231</v>
      </c>
      <c r="D59" t="s">
        <v>2232</v>
      </c>
    </row>
    <row r="60" spans="1:6" x14ac:dyDescent="0.15">
      <c r="B60" t="s">
        <v>2233</v>
      </c>
      <c r="D60" t="s">
        <v>2234</v>
      </c>
    </row>
    <row r="61" spans="1:6" x14ac:dyDescent="0.15">
      <c r="B61" t="s">
        <v>2235</v>
      </c>
      <c r="D61" t="s">
        <v>2236</v>
      </c>
    </row>
    <row r="63" spans="1:6" x14ac:dyDescent="0.15">
      <c r="B63" t="s">
        <v>2219</v>
      </c>
      <c r="C63" t="s">
        <v>2185</v>
      </c>
      <c r="D63" t="s">
        <v>2225</v>
      </c>
    </row>
    <row r="65" spans="1:6" x14ac:dyDescent="0.15">
      <c r="B65" t="s">
        <v>2220</v>
      </c>
      <c r="C65" t="s">
        <v>2221</v>
      </c>
      <c r="D65" t="s">
        <v>2225</v>
      </c>
    </row>
    <row r="67" spans="1:6" x14ac:dyDescent="0.15">
      <c r="B67" t="s">
        <v>2222</v>
      </c>
      <c r="C67" t="s">
        <v>2223</v>
      </c>
      <c r="D67" t="s">
        <v>2226</v>
      </c>
    </row>
    <row r="69" spans="1:6" x14ac:dyDescent="0.15">
      <c r="B69" t="s">
        <v>2257</v>
      </c>
      <c r="C69" t="s">
        <v>2258</v>
      </c>
      <c r="D69" t="s">
        <v>2261</v>
      </c>
    </row>
    <row r="70" spans="1:6" x14ac:dyDescent="0.15">
      <c r="D70" t="s">
        <v>2262</v>
      </c>
    </row>
    <row r="72" spans="1:6" x14ac:dyDescent="0.15">
      <c r="A72" s="65" t="s">
        <v>2227</v>
      </c>
      <c r="B72" s="65"/>
      <c r="C72" s="65"/>
      <c r="D72" s="65"/>
      <c r="E72" s="65"/>
      <c r="F72" s="65"/>
    </row>
    <row r="73" spans="1:6" x14ac:dyDescent="0.15">
      <c r="B73" t="s">
        <v>2228</v>
      </c>
    </row>
    <row r="74" spans="1:6" x14ac:dyDescent="0.15">
      <c r="B74" t="s">
        <v>2247</v>
      </c>
    </row>
    <row r="76" spans="1:6" x14ac:dyDescent="0.15">
      <c r="B76" t="s">
        <v>1830</v>
      </c>
      <c r="D76" t="s">
        <v>2243</v>
      </c>
    </row>
    <row r="77" spans="1:6" x14ac:dyDescent="0.15">
      <c r="B77" t="s">
        <v>2244</v>
      </c>
      <c r="D77" t="s">
        <v>2245</v>
      </c>
    </row>
    <row r="79" spans="1:6" x14ac:dyDescent="0.15">
      <c r="B79" s="58" t="s">
        <v>2219</v>
      </c>
      <c r="C79" t="s">
        <v>2185</v>
      </c>
      <c r="D79" t="s">
        <v>2239</v>
      </c>
    </row>
    <row r="81" spans="1:6" x14ac:dyDescent="0.15">
      <c r="B81" t="s">
        <v>2220</v>
      </c>
      <c r="C81" t="s">
        <v>2221</v>
      </c>
      <c r="D81" t="s">
        <v>2240</v>
      </c>
    </row>
    <row r="83" spans="1:6" x14ac:dyDescent="0.15">
      <c r="B83" s="58" t="s">
        <v>2222</v>
      </c>
      <c r="C83" t="s">
        <v>2223</v>
      </c>
      <c r="D83" t="s">
        <v>2241</v>
      </c>
    </row>
    <row r="84" spans="1:6" x14ac:dyDescent="0.15">
      <c r="D84" t="s">
        <v>2264</v>
      </c>
    </row>
    <row r="86" spans="1:6" x14ac:dyDescent="0.15">
      <c r="B86" t="s">
        <v>2263</v>
      </c>
      <c r="C86" t="s">
        <v>2224</v>
      </c>
      <c r="D86" t="s">
        <v>2242</v>
      </c>
    </row>
    <row r="93" spans="1:6" x14ac:dyDescent="0.15">
      <c r="A93" s="65" t="s">
        <v>2237</v>
      </c>
      <c r="B93" s="65"/>
      <c r="C93" s="65"/>
      <c r="D93" s="65"/>
      <c r="E93" s="65"/>
      <c r="F93" s="65"/>
    </row>
    <row r="94" spans="1:6" x14ac:dyDescent="0.15">
      <c r="B94" t="s">
        <v>2251</v>
      </c>
    </row>
    <row r="95" spans="1:6" x14ac:dyDescent="0.15">
      <c r="B95" t="s">
        <v>2252</v>
      </c>
    </row>
    <row r="96" spans="1:6" x14ac:dyDescent="0.15">
      <c r="B96" t="s">
        <v>2254</v>
      </c>
    </row>
    <row r="99" spans="2:4" x14ac:dyDescent="0.15">
      <c r="B99" t="s">
        <v>2248</v>
      </c>
      <c r="C99" t="s">
        <v>2249</v>
      </c>
      <c r="D99" t="s">
        <v>2253</v>
      </c>
    </row>
    <row r="101" spans="2:4" x14ac:dyDescent="0.15">
      <c r="B101" s="58" t="s">
        <v>2250</v>
      </c>
      <c r="C101" t="s">
        <v>2255</v>
      </c>
      <c r="D101" t="s">
        <v>2256</v>
      </c>
    </row>
  </sheetData>
  <phoneticPr fontId="2"/>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15"/>
  <dimension ref="A1:X38"/>
  <sheetViews>
    <sheetView workbookViewId="0">
      <selection activeCell="C13" sqref="C13"/>
    </sheetView>
  </sheetViews>
  <sheetFormatPr defaultRowHeight="13.5" x14ac:dyDescent="0.15"/>
  <cols>
    <col min="2" max="2" width="4.625" customWidth="1"/>
    <col min="3" max="3" width="15.875" customWidth="1"/>
    <col min="5" max="5" width="10.25" customWidth="1"/>
    <col min="7" max="7" width="11" customWidth="1"/>
    <col min="8" max="9" width="13.125" customWidth="1"/>
    <col min="10" max="11" width="11" customWidth="1"/>
    <col min="12" max="12" width="9.625" customWidth="1"/>
    <col min="14" max="15" width="3.75" customWidth="1"/>
    <col min="18" max="18" width="47.5" customWidth="1"/>
    <col min="19" max="20" width="6.375" customWidth="1"/>
    <col min="21" max="21" width="30.625" customWidth="1"/>
  </cols>
  <sheetData>
    <row r="1" spans="1:24" x14ac:dyDescent="0.15">
      <c r="A1" t="s">
        <v>3464</v>
      </c>
      <c r="G1" t="s">
        <v>617</v>
      </c>
      <c r="P1" t="s">
        <v>1844</v>
      </c>
      <c r="R1" s="58" t="s">
        <v>2387</v>
      </c>
      <c r="S1" t="s">
        <v>1838</v>
      </c>
      <c r="X1" t="s">
        <v>2159</v>
      </c>
    </row>
    <row r="2" spans="1:24" s="1" customFormat="1" ht="54" x14ac:dyDescent="0.15">
      <c r="B2" s="2" t="s">
        <v>106</v>
      </c>
      <c r="C2" s="2" t="s">
        <v>27</v>
      </c>
      <c r="D2" s="2" t="s">
        <v>29</v>
      </c>
      <c r="E2" s="2" t="s">
        <v>32</v>
      </c>
      <c r="F2" s="2" t="s">
        <v>1837</v>
      </c>
      <c r="G2" s="2" t="s">
        <v>613</v>
      </c>
      <c r="H2" s="2" t="s">
        <v>267</v>
      </c>
      <c r="I2" s="2" t="s">
        <v>281</v>
      </c>
      <c r="J2" s="2" t="s">
        <v>1045</v>
      </c>
      <c r="K2" s="2" t="s">
        <v>1808</v>
      </c>
      <c r="L2" s="2" t="s">
        <v>1824</v>
      </c>
      <c r="R2" s="1" t="s">
        <v>2063</v>
      </c>
      <c r="U2" s="1" t="s">
        <v>2162</v>
      </c>
    </row>
    <row r="3" spans="1:24" s="1" customFormat="1" x14ac:dyDescent="0.15">
      <c r="B3" s="63"/>
      <c r="C3" s="63" t="s">
        <v>2151</v>
      </c>
      <c r="D3" s="63" t="s">
        <v>2160</v>
      </c>
      <c r="E3" s="63" t="s">
        <v>2152</v>
      </c>
      <c r="F3" s="63" t="s">
        <v>2161</v>
      </c>
      <c r="G3" s="63" t="s">
        <v>2153</v>
      </c>
      <c r="H3" s="63" t="s">
        <v>2154</v>
      </c>
      <c r="I3" s="63" t="s">
        <v>2158</v>
      </c>
      <c r="J3" s="63" t="s">
        <v>2155</v>
      </c>
      <c r="K3" s="64" t="s">
        <v>2156</v>
      </c>
      <c r="L3" s="63" t="s">
        <v>2157</v>
      </c>
    </row>
    <row r="4" spans="1:24" x14ac:dyDescent="0.15">
      <c r="B4" s="7">
        <v>0</v>
      </c>
      <c r="C4" s="7" t="s">
        <v>1909</v>
      </c>
      <c r="D4" s="7" t="s">
        <v>30</v>
      </c>
      <c r="E4" s="7" t="s">
        <v>31</v>
      </c>
      <c r="F4" s="7">
        <v>0</v>
      </c>
      <c r="G4" s="7"/>
      <c r="H4" s="7"/>
      <c r="I4" s="7"/>
      <c r="J4" s="7">
        <v>0</v>
      </c>
      <c r="K4" s="45" t="s">
        <v>1809</v>
      </c>
      <c r="L4" s="7">
        <v>1</v>
      </c>
      <c r="P4" s="56"/>
      <c r="Q4" s="56"/>
      <c r="R4" s="56" t="str">
        <f>IF($R$1="AS","consCalcList['","$consCalcList['")&amp;C4&amp;IF($R$1="AS","'] = new logic.C","'] = new C")&amp;MID(C4,2,20)&amp;"();"</f>
        <v>consCalcList['consTotal'] = new logic.ConsTotal();</v>
      </c>
      <c r="S4" s="57" t="s">
        <v>1825</v>
      </c>
      <c r="T4" s="57"/>
      <c r="U4" s="57" t="str">
        <f>IF($R$1="AS","defCons['"&amp;C4&amp;"'] = { "&amp;C$3&amp;":'"&amp;C4&amp;"', "&amp;D$3&amp;": '"&amp;D4&amp;"',  "&amp;E$3&amp;":'"&amp;E4&amp;"',  "&amp;F$3&amp;":"&amp;F4&amp;",  "&amp;G$3&amp;":'"&amp;G4&amp;"',  "&amp;H$3&amp;":'"&amp;H4&amp;"',  "&amp;I$3&amp;":'"&amp;I4&amp;"',  "&amp;J$3&amp;":"&amp;J4&amp;",  "&amp;K$3&amp;":'"&amp;K4&amp;"' };","$this-&gt;defCons['"&amp;C4&amp;"'] = [ '"&amp;C4&amp;"', '"&amp;D4&amp;"', '"&amp;E4&amp;"', "&amp;F4&amp;", '"&amp;G4&amp;"', '"&amp;H4&amp;"', '"&amp;I4&amp;"', "&amp;J4&amp;", '"&amp;K4&amp;"' ];")</f>
        <v>defCons['consTotal'] = { name:'consTotal', nameCode: 'TO',  title:'全体',  count:0,  sumClass:'',  refClass:'',  substituteClass:'',  code:0,  color:'0xa9a9a9' };</v>
      </c>
    </row>
    <row r="5" spans="1:24" x14ac:dyDescent="0.15">
      <c r="B5" s="7">
        <v>1</v>
      </c>
      <c r="C5" s="7" t="s">
        <v>1937</v>
      </c>
      <c r="D5" s="7" t="s">
        <v>50</v>
      </c>
      <c r="E5" s="7" t="s">
        <v>1801</v>
      </c>
      <c r="F5" s="7">
        <v>0</v>
      </c>
      <c r="G5" s="7" t="s">
        <v>1909</v>
      </c>
      <c r="H5" s="7"/>
      <c r="I5" s="7"/>
      <c r="J5" s="7">
        <v>1</v>
      </c>
      <c r="K5" s="48" t="s">
        <v>1812</v>
      </c>
      <c r="L5" s="7">
        <v>1</v>
      </c>
      <c r="P5" s="56"/>
      <c r="Q5" s="56"/>
      <c r="R5" s="56" t="str">
        <f t="shared" ref="R5:R34" si="0">IF($R$1="AS","consCalcList['","$consCalcList['")&amp;C5&amp;IF($R$1="AS","'] = new logic.C","'] = new C")&amp;MID(C5,2,20)&amp;"();"</f>
        <v>consCalcList['consHWsum'] = new logic.ConsHWsum();</v>
      </c>
      <c r="S5" s="57" t="s">
        <v>1825</v>
      </c>
      <c r="T5" s="57"/>
      <c r="U5" s="57" t="str">
        <f t="shared" ref="U5:U34" si="1">IF($R$1="AS","defCons['"&amp;C5&amp;"'] = { "&amp;C$3&amp;":'"&amp;C5&amp;"', "&amp;D$3&amp;": '"&amp;D5&amp;"',  "&amp;E$3&amp;":'"&amp;E5&amp;"',  "&amp;F$3&amp;":"&amp;F5&amp;",  "&amp;G$3&amp;":'"&amp;G5&amp;"',  "&amp;H$3&amp;":'"&amp;H5&amp;"',  "&amp;I$3&amp;":'"&amp;I5&amp;"',  "&amp;J$3&amp;":"&amp;J5&amp;",  "&amp;K$3&amp;":'"&amp;K5&amp;"' };","$this-&gt;defCons['"&amp;C5&amp;"'] = [ '"&amp;C5&amp;"', '"&amp;D5&amp;"', '"&amp;E5&amp;"', "&amp;F5&amp;", '"&amp;G5&amp;"', '"&amp;H5&amp;"', '"&amp;I5&amp;"', "&amp;J5&amp;", '"&amp;K5&amp;"' ];")</f>
        <v>defCons['consHWsum'] = { name:'consHWsum', nameCode: 'HW',  title:'給湯・水道',  count:0,  sumClass:'consTotal',  refClass:'',  substituteClass:'',  code:1,  color:'0xffb700' };</v>
      </c>
    </row>
    <row r="6" spans="1:24" x14ac:dyDescent="0.15">
      <c r="B6" s="7">
        <v>2</v>
      </c>
      <c r="C6" s="7" t="s">
        <v>2146</v>
      </c>
      <c r="D6" s="7"/>
      <c r="E6" s="7" t="s">
        <v>60</v>
      </c>
      <c r="F6" s="7">
        <v>0</v>
      </c>
      <c r="G6" s="7" t="s">
        <v>1937</v>
      </c>
      <c r="H6" s="7" t="s">
        <v>2092</v>
      </c>
      <c r="I6" s="7"/>
      <c r="J6" s="7">
        <v>1</v>
      </c>
      <c r="K6" s="7"/>
      <c r="L6" s="7">
        <v>2</v>
      </c>
      <c r="P6" s="56"/>
      <c r="Q6" s="56"/>
      <c r="R6" s="56" t="str">
        <f t="shared" si="0"/>
        <v>consCalcList['consHWtub'] = new logic.ConsHWtub();</v>
      </c>
      <c r="S6" s="57" t="s">
        <v>1825</v>
      </c>
      <c r="T6" s="57"/>
      <c r="U6" s="57" t="str">
        <f t="shared" si="1"/>
        <v>defCons['consHWtub'] = { name:'consHWtub', nameCode: '',  title:'浴槽',  count:0,  sumClass:'consHWsum',  refClass:'consHWshower',  substituteClass:'',  code:1,  color:'' };</v>
      </c>
    </row>
    <row r="7" spans="1:24" x14ac:dyDescent="0.15">
      <c r="B7" s="7">
        <v>3</v>
      </c>
      <c r="C7" s="7" t="s">
        <v>2092</v>
      </c>
      <c r="D7" s="7"/>
      <c r="E7" s="7" t="s">
        <v>61</v>
      </c>
      <c r="F7" s="7">
        <v>0</v>
      </c>
      <c r="G7" s="7" t="s">
        <v>1937</v>
      </c>
      <c r="H7" s="7"/>
      <c r="I7" s="7"/>
      <c r="J7" s="7">
        <v>1</v>
      </c>
      <c r="K7" s="7"/>
      <c r="L7" s="7">
        <v>2</v>
      </c>
      <c r="P7" s="56"/>
      <c r="Q7" s="56"/>
      <c r="R7" s="56" t="str">
        <f t="shared" si="0"/>
        <v>consCalcList['consHWshower'] = new logic.ConsHWshower();</v>
      </c>
      <c r="S7" s="57" t="s">
        <v>1825</v>
      </c>
      <c r="T7" s="57"/>
      <c r="U7" s="57" t="str">
        <f t="shared" si="1"/>
        <v>defCons['consHWshower'] = { name:'consHWshower', nameCode: '',  title:'シャワー',  count:0,  sumClass:'consHWsum',  refClass:'',  substituteClass:'',  code:1,  color:'' };</v>
      </c>
    </row>
    <row r="8" spans="1:24" x14ac:dyDescent="0.15">
      <c r="B8" s="7">
        <v>15</v>
      </c>
      <c r="C8" s="7" t="s">
        <v>2145</v>
      </c>
      <c r="D8" s="7"/>
      <c r="E8" s="7" t="s">
        <v>56</v>
      </c>
      <c r="F8" s="7">
        <v>0</v>
      </c>
      <c r="G8" s="7" t="s">
        <v>1937</v>
      </c>
      <c r="H8" s="7"/>
      <c r="I8" s="7"/>
      <c r="J8" s="7">
        <v>1</v>
      </c>
      <c r="K8" s="7"/>
      <c r="L8" s="7">
        <v>2</v>
      </c>
      <c r="P8" s="56"/>
      <c r="Q8" s="56"/>
      <c r="R8" s="56" t="str">
        <f t="shared" si="0"/>
        <v>consCalcList['consHWdishwash'] = new logic.ConsHWdishwash();</v>
      </c>
      <c r="S8" s="57" t="s">
        <v>1825</v>
      </c>
      <c r="T8" s="57"/>
      <c r="U8" s="57" t="str">
        <f t="shared" si="1"/>
        <v>defCons['consHWdishwash'] = { name:'consHWdishwash', nameCode: '',  title:'食洗',  count:0,  sumClass:'consHWsum',  refClass:'',  substituteClass:'',  code:1,  color:'' };</v>
      </c>
    </row>
    <row r="9" spans="1:24" x14ac:dyDescent="0.15">
      <c r="B9" s="7">
        <v>4</v>
      </c>
      <c r="C9" s="7" t="s">
        <v>2149</v>
      </c>
      <c r="D9" s="7"/>
      <c r="E9" s="7" t="s">
        <v>62</v>
      </c>
      <c r="F9" s="7">
        <v>0</v>
      </c>
      <c r="G9" s="7" t="s">
        <v>1937</v>
      </c>
      <c r="H9" s="7"/>
      <c r="I9" s="7"/>
      <c r="J9" s="7">
        <v>1</v>
      </c>
      <c r="K9" s="7"/>
      <c r="L9" s="7">
        <v>3</v>
      </c>
      <c r="P9" s="56"/>
      <c r="Q9" s="56"/>
      <c r="R9" s="56" t="str">
        <f t="shared" si="0"/>
        <v>consCalcList['consHWdresser'] = new logic.ConsHWdresser();</v>
      </c>
      <c r="S9" s="57" t="s">
        <v>1825</v>
      </c>
      <c r="T9" s="57"/>
      <c r="U9" s="57" t="str">
        <f t="shared" si="1"/>
        <v>defCons['consHWdresser'] = { name:'consHWdresser', nameCode: '',  title:'洗面',  count:0,  sumClass:'consHWsum',  refClass:'',  substituteClass:'',  code:1,  color:'' };</v>
      </c>
    </row>
    <row r="10" spans="1:24" x14ac:dyDescent="0.15">
      <c r="B10" s="7">
        <v>5</v>
      </c>
      <c r="C10" s="7" t="s">
        <v>2093</v>
      </c>
      <c r="D10" s="7"/>
      <c r="E10" s="7" t="s">
        <v>1127</v>
      </c>
      <c r="F10" s="7">
        <v>0</v>
      </c>
      <c r="G10" s="7" t="s">
        <v>1937</v>
      </c>
      <c r="H10" s="7"/>
      <c r="I10" s="7"/>
      <c r="J10" s="7">
        <v>1</v>
      </c>
      <c r="K10" s="7"/>
      <c r="L10" s="7">
        <v>3</v>
      </c>
      <c r="P10" s="56"/>
      <c r="Q10" s="56"/>
      <c r="R10" s="56" t="str">
        <f t="shared" si="0"/>
        <v>consCalcList['consHWtoilet'] = new logic.ConsHWtoilet();</v>
      </c>
      <c r="S10" s="57" t="s">
        <v>1825</v>
      </c>
      <c r="T10" s="57"/>
      <c r="U10" s="57" t="str">
        <f t="shared" si="1"/>
        <v>defCons['consHWtoilet'] = { name:'consHWtoilet', nameCode: '',  title:'トイレ',  count:0,  sumClass:'consHWsum',  refClass:'',  substituteClass:'',  code:1,  color:'' };</v>
      </c>
    </row>
    <row r="11" spans="1:24" x14ac:dyDescent="0.15">
      <c r="B11" s="7">
        <v>6</v>
      </c>
      <c r="C11" s="7" t="s">
        <v>2094</v>
      </c>
      <c r="D11" s="7" t="s">
        <v>38</v>
      </c>
      <c r="E11" s="7" t="s">
        <v>87</v>
      </c>
      <c r="F11" s="7">
        <v>0</v>
      </c>
      <c r="G11" s="7" t="s">
        <v>1909</v>
      </c>
      <c r="H11" s="7" t="s">
        <v>2095</v>
      </c>
      <c r="I11" s="7"/>
      <c r="J11" s="7">
        <v>2</v>
      </c>
      <c r="K11" s="46" t="s">
        <v>1810</v>
      </c>
      <c r="L11" s="7">
        <v>1</v>
      </c>
      <c r="M11" s="14" t="s">
        <v>487</v>
      </c>
      <c r="P11" s="56"/>
      <c r="Q11" s="56"/>
      <c r="R11" s="56" t="str">
        <f t="shared" si="0"/>
        <v>consCalcList['consHTsum'] = new logic.ConsHTsum();</v>
      </c>
      <c r="S11" s="57" t="s">
        <v>1825</v>
      </c>
      <c r="T11" s="57"/>
      <c r="U11" s="57" t="str">
        <f t="shared" si="1"/>
        <v>defCons['consHTsum'] = { name:'consHTsum', nameCode: 'HT',  title:'暖房',  count:0,  sumClass:'consTotal',  refClass:'consHW',  substituteClass:'',  code:2,  color:'0xff0000' };</v>
      </c>
    </row>
    <row r="12" spans="1:24" x14ac:dyDescent="0.15">
      <c r="B12" s="7">
        <v>7</v>
      </c>
      <c r="C12" s="7" t="s">
        <v>2096</v>
      </c>
      <c r="D12" s="7" t="s">
        <v>39</v>
      </c>
      <c r="E12" s="7" t="s">
        <v>612</v>
      </c>
      <c r="F12" s="7">
        <v>0</v>
      </c>
      <c r="G12" s="7" t="s">
        <v>1909</v>
      </c>
      <c r="H12" s="7"/>
      <c r="I12" s="7"/>
      <c r="J12" s="7">
        <v>2</v>
      </c>
      <c r="K12" s="47" t="s">
        <v>1811</v>
      </c>
      <c r="L12" s="7">
        <v>1</v>
      </c>
      <c r="P12" s="56"/>
      <c r="Q12" s="56"/>
      <c r="R12" s="56" t="str">
        <f t="shared" si="0"/>
        <v>consCalcList['consCOsum'] = new logic.ConsCOsum();</v>
      </c>
      <c r="S12" s="57" t="s">
        <v>1825</v>
      </c>
      <c r="T12" s="57"/>
      <c r="U12" s="57" t="str">
        <f t="shared" si="1"/>
        <v>defCons['consCOsum'] = { name:'consCOsum', nameCode: 'CO',  title:'冷房除湿',  count:0,  sumClass:'consTotal',  refClass:'',  substituteClass:'',  code:2,  color:'0x0000ff' };</v>
      </c>
    </row>
    <row r="13" spans="1:24" x14ac:dyDescent="0.15">
      <c r="B13" s="7">
        <v>8</v>
      </c>
      <c r="C13" s="7" t="s">
        <v>2097</v>
      </c>
      <c r="D13" s="7"/>
      <c r="E13" s="7" t="s">
        <v>42</v>
      </c>
      <c r="F13" s="7">
        <v>3</v>
      </c>
      <c r="G13" s="7"/>
      <c r="H13" s="7"/>
      <c r="I13" s="7"/>
      <c r="J13" s="7">
        <v>2</v>
      </c>
      <c r="K13" s="7"/>
      <c r="L13" s="7">
        <v>3</v>
      </c>
      <c r="P13" s="56"/>
      <c r="Q13" s="56"/>
      <c r="R13" s="56" t="str">
        <f t="shared" si="0"/>
        <v>consCalcList['consAC'] = new logic.ConsAC();</v>
      </c>
      <c r="S13" s="57" t="s">
        <v>1825</v>
      </c>
      <c r="T13" s="57"/>
      <c r="U13" s="57" t="str">
        <f t="shared" si="1"/>
        <v>defCons['consAC'] = { name:'consAC', nameCode: '',  title:'個別冷暖房',  count:3,  sumClass:'',  refClass:'',  substituteClass:'',  code:2,  color:'' };</v>
      </c>
    </row>
    <row r="14" spans="1:24" x14ac:dyDescent="0.15">
      <c r="B14" s="7">
        <v>9</v>
      </c>
      <c r="C14" s="7" t="s">
        <v>2098</v>
      </c>
      <c r="D14" s="7"/>
      <c r="E14" s="7" t="s">
        <v>40</v>
      </c>
      <c r="F14" s="7">
        <v>3</v>
      </c>
      <c r="G14" s="7" t="s">
        <v>2094</v>
      </c>
      <c r="H14" s="7" t="s">
        <v>2097</v>
      </c>
      <c r="I14" s="7"/>
      <c r="J14" s="7">
        <v>2</v>
      </c>
      <c r="K14" s="7"/>
      <c r="L14" s="7">
        <v>2</v>
      </c>
      <c r="P14" s="56"/>
      <c r="Q14" s="56"/>
      <c r="R14" s="56" t="str">
        <f t="shared" si="0"/>
        <v>consCalcList['consACheat'] = new logic.ConsACheat();</v>
      </c>
      <c r="S14" s="57" t="s">
        <v>1825</v>
      </c>
      <c r="T14" s="57"/>
      <c r="U14" s="57" t="str">
        <f t="shared" si="1"/>
        <v>defCons['consACheat'] = { name:'consACheat', nameCode: '',  title:'個別暖房',  count:3,  sumClass:'consHTsum',  refClass:'consAC',  substituteClass:'',  code:2,  color:'' };</v>
      </c>
    </row>
    <row r="15" spans="1:24" x14ac:dyDescent="0.15">
      <c r="B15" s="7">
        <v>10</v>
      </c>
      <c r="C15" s="7" t="s">
        <v>2099</v>
      </c>
      <c r="D15" s="7"/>
      <c r="E15" s="7" t="s">
        <v>41</v>
      </c>
      <c r="F15" s="7">
        <v>3</v>
      </c>
      <c r="G15" s="7" t="s">
        <v>2096</v>
      </c>
      <c r="H15" s="7" t="s">
        <v>2097</v>
      </c>
      <c r="I15" s="7"/>
      <c r="J15" s="7">
        <v>2</v>
      </c>
      <c r="K15" s="7"/>
      <c r="L15" s="7">
        <v>2</v>
      </c>
      <c r="P15" s="56"/>
      <c r="Q15" s="56"/>
      <c r="R15" s="56" t="str">
        <f t="shared" si="0"/>
        <v>consCalcList['consACcool'] = new logic.ConsACcool();</v>
      </c>
      <c r="S15" s="57" t="s">
        <v>1825</v>
      </c>
      <c r="T15" s="57"/>
      <c r="U15" s="57" t="str">
        <f t="shared" si="1"/>
        <v>defCons['consACcool'] = { name:'consACcool', nameCode: '',  title:'個別冷房',  count:3,  sumClass:'consCOsum',  refClass:'consAC',  substituteClass:'',  code:2,  color:'' };</v>
      </c>
    </row>
    <row r="16" spans="1:24" x14ac:dyDescent="0.15">
      <c r="B16" s="7">
        <v>11</v>
      </c>
      <c r="C16" s="7" t="s">
        <v>1948</v>
      </c>
      <c r="D16" s="7" t="s">
        <v>44</v>
      </c>
      <c r="E16" s="7" t="s">
        <v>1626</v>
      </c>
      <c r="F16" s="7">
        <v>0</v>
      </c>
      <c r="G16" s="7" t="s">
        <v>1909</v>
      </c>
      <c r="H16" s="7"/>
      <c r="I16" s="7" t="s">
        <v>2100</v>
      </c>
      <c r="J16" s="7">
        <v>3</v>
      </c>
      <c r="K16" s="49" t="s">
        <v>1813</v>
      </c>
      <c r="L16" s="7">
        <v>1</v>
      </c>
      <c r="P16" s="56"/>
      <c r="Q16" s="56"/>
      <c r="R16" s="56" t="str">
        <f t="shared" si="0"/>
        <v>consCalcList['consRFsum'] = new logic.ConsRFsum();</v>
      </c>
      <c r="S16" s="57" t="s">
        <v>1825</v>
      </c>
      <c r="T16" s="57"/>
      <c r="U16" s="57" t="str">
        <f t="shared" si="1"/>
        <v>defCons['consRFsum'] = { name:'consRFsum', nameCode: 'RF',  title:'冷蔵庫',  count:0,  sumClass:'consTotal',  refClass:'',  substituteClass:'consSum',  code:3,  color:'0x80ff80' };</v>
      </c>
    </row>
    <row r="17" spans="2:21" x14ac:dyDescent="0.15">
      <c r="B17" s="7">
        <v>12</v>
      </c>
      <c r="C17" s="7" t="s">
        <v>2101</v>
      </c>
      <c r="D17" s="7"/>
      <c r="E17" s="7" t="s">
        <v>1626</v>
      </c>
      <c r="F17" s="7">
        <v>2</v>
      </c>
      <c r="G17" s="7" t="s">
        <v>1948</v>
      </c>
      <c r="H17" s="7"/>
      <c r="I17" s="7"/>
      <c r="J17" s="7">
        <v>3</v>
      </c>
      <c r="K17" s="7"/>
      <c r="L17" s="7">
        <v>2</v>
      </c>
      <c r="P17" s="56"/>
      <c r="Q17" s="56"/>
      <c r="R17" s="56" t="str">
        <f t="shared" si="0"/>
        <v>consCalcList['consRF'] = new logic.ConsRF();</v>
      </c>
      <c r="S17" s="57" t="s">
        <v>1825</v>
      </c>
      <c r="T17" s="57"/>
      <c r="U17" s="57" t="str">
        <f t="shared" si="1"/>
        <v>defCons['consRF'] = { name:'consRF', nameCode: '',  title:'冷蔵庫',  count:2,  sumClass:'consRFsum',  refClass:'',  substituteClass:'',  code:3,  color:'' };</v>
      </c>
    </row>
    <row r="18" spans="2:21" x14ac:dyDescent="0.15">
      <c r="B18" s="7">
        <v>13</v>
      </c>
      <c r="C18" s="7" t="s">
        <v>2102</v>
      </c>
      <c r="D18" s="7" t="s">
        <v>52</v>
      </c>
      <c r="E18" s="7" t="s">
        <v>55</v>
      </c>
      <c r="F18" s="7">
        <v>0</v>
      </c>
      <c r="G18" s="7" t="s">
        <v>1909</v>
      </c>
      <c r="H18" s="7"/>
      <c r="I18" s="7" t="s">
        <v>2100</v>
      </c>
      <c r="J18" s="7">
        <v>4</v>
      </c>
      <c r="K18" s="55" t="s">
        <v>1819</v>
      </c>
      <c r="L18" s="7">
        <v>1</v>
      </c>
      <c r="P18" s="56"/>
      <c r="Q18" s="56"/>
      <c r="R18" s="56" t="str">
        <f t="shared" si="0"/>
        <v>consCalcList['consCKsum'] = new logic.ConsCKsum();</v>
      </c>
      <c r="S18" s="57" t="s">
        <v>1825</v>
      </c>
      <c r="T18" s="57"/>
      <c r="U18" s="57" t="str">
        <f t="shared" si="1"/>
        <v>defCons['consCKsum'] = { name:'consCKsum', nameCode: 'CK',  title:'調理',  count:0,  sumClass:'consTotal',  refClass:'',  substituteClass:'consSum',  code:4,  color:'0xffe4b5' };</v>
      </c>
    </row>
    <row r="19" spans="2:21" x14ac:dyDescent="0.15">
      <c r="B19" s="7">
        <v>14</v>
      </c>
      <c r="C19" s="7" t="s">
        <v>2103</v>
      </c>
      <c r="D19" s="7"/>
      <c r="E19" s="7" t="s">
        <v>55</v>
      </c>
      <c r="F19" s="7">
        <v>0</v>
      </c>
      <c r="G19" s="7" t="s">
        <v>2102</v>
      </c>
      <c r="H19" s="7"/>
      <c r="I19" s="7"/>
      <c r="J19" s="7">
        <v>4</v>
      </c>
      <c r="K19" s="7"/>
      <c r="L19" s="7">
        <v>3</v>
      </c>
      <c r="P19" s="56"/>
      <c r="Q19" s="56"/>
      <c r="R19" s="56" t="str">
        <f t="shared" si="0"/>
        <v>consCalcList['consCKcook'] = new logic.ConsCKcook();</v>
      </c>
      <c r="S19" s="57" t="s">
        <v>1825</v>
      </c>
      <c r="T19" s="57"/>
      <c r="U19" s="57" t="str">
        <f t="shared" si="1"/>
        <v>defCons['consCKcook'] = { name:'consCKcook', nameCode: '',  title:'調理',  count:0,  sumClass:'consCKsum',  refClass:'',  substituteClass:'',  code:4,  color:'' };</v>
      </c>
    </row>
    <row r="20" spans="2:21" x14ac:dyDescent="0.15">
      <c r="B20" s="7">
        <v>16</v>
      </c>
      <c r="C20" s="7" t="s">
        <v>2104</v>
      </c>
      <c r="D20" s="7"/>
      <c r="E20" s="7" t="s">
        <v>598</v>
      </c>
      <c r="F20" s="7">
        <v>0</v>
      </c>
      <c r="G20" s="7" t="s">
        <v>2102</v>
      </c>
      <c r="H20" s="7"/>
      <c r="I20" s="7"/>
      <c r="J20" s="7">
        <v>4</v>
      </c>
      <c r="K20" s="7"/>
      <c r="L20" s="7">
        <v>3</v>
      </c>
      <c r="P20" s="56"/>
      <c r="Q20" s="56"/>
      <c r="R20" s="56" t="str">
        <f t="shared" si="0"/>
        <v>consCalcList['consCKplug'] = new logic.ConsCKplug();</v>
      </c>
      <c r="S20" s="57" t="s">
        <v>1825</v>
      </c>
      <c r="T20" s="57"/>
      <c r="U20" s="57" t="str">
        <f t="shared" si="1"/>
        <v>defCons['consCKplug'] = { name:'consCKplug', nameCode: '',  title:'待機',  count:0,  sumClass:'consCKsum',  refClass:'',  substituteClass:'',  code:4,  color:'' };</v>
      </c>
    </row>
    <row r="21" spans="2:21" x14ac:dyDescent="0.15">
      <c r="B21" s="7">
        <v>17</v>
      </c>
      <c r="C21" s="7" t="s">
        <v>2105</v>
      </c>
      <c r="D21" s="7"/>
      <c r="E21" s="7" t="s">
        <v>603</v>
      </c>
      <c r="F21" s="7">
        <v>0</v>
      </c>
      <c r="G21" s="7" t="s">
        <v>2102</v>
      </c>
      <c r="H21" s="7"/>
      <c r="I21" s="7"/>
      <c r="J21" s="7">
        <v>4</v>
      </c>
      <c r="K21" s="7"/>
      <c r="L21" s="7">
        <v>3</v>
      </c>
      <c r="P21" s="56"/>
      <c r="Q21" s="56"/>
      <c r="R21" s="56" t="str">
        <f t="shared" si="0"/>
        <v>consCalcList['consCKpot'] = new logic.ConsCKpot();</v>
      </c>
      <c r="S21" s="57" t="s">
        <v>1825</v>
      </c>
      <c r="T21" s="57"/>
      <c r="U21" s="57" t="str">
        <f t="shared" si="1"/>
        <v>defCons['consCKpot'] = { name:'consCKpot', nameCode: '',  title:'ポット',  count:0,  sumClass:'consCKsum',  refClass:'',  substituteClass:'',  code:4,  color:'' };</v>
      </c>
    </row>
    <row r="22" spans="2:21" x14ac:dyDescent="0.15">
      <c r="B22" s="7">
        <v>18</v>
      </c>
      <c r="C22" s="7" t="s">
        <v>2106</v>
      </c>
      <c r="D22" s="7"/>
      <c r="E22" s="7" t="s">
        <v>602</v>
      </c>
      <c r="F22" s="7">
        <v>0</v>
      </c>
      <c r="G22" s="7" t="s">
        <v>2102</v>
      </c>
      <c r="H22" s="7"/>
      <c r="I22" s="7"/>
      <c r="J22" s="7">
        <v>4</v>
      </c>
      <c r="K22" s="7"/>
      <c r="L22" s="7">
        <v>3</v>
      </c>
      <c r="P22" s="56"/>
      <c r="Q22" s="56"/>
      <c r="R22" s="56" t="str">
        <f t="shared" si="0"/>
        <v>consCalcList['consCKrice'] = new logic.ConsCKrice();</v>
      </c>
      <c r="S22" s="57" t="s">
        <v>1825</v>
      </c>
      <c r="T22" s="57"/>
      <c r="U22" s="57" t="str">
        <f t="shared" si="1"/>
        <v>defCons['consCKrice'] = { name:'consCKrice', nameCode: '',  title:'炊飯ジャー',  count:0,  sumClass:'consCKsum',  refClass:'',  substituteClass:'',  code:4,  color:'' };</v>
      </c>
    </row>
    <row r="23" spans="2:21" x14ac:dyDescent="0.15">
      <c r="B23" s="7">
        <v>19</v>
      </c>
      <c r="C23" s="7" t="s">
        <v>1945</v>
      </c>
      <c r="D23" s="7" t="s">
        <v>595</v>
      </c>
      <c r="E23" s="7" t="s">
        <v>596</v>
      </c>
      <c r="F23" s="7">
        <v>0</v>
      </c>
      <c r="G23" s="7" t="s">
        <v>1909</v>
      </c>
      <c r="H23" s="7"/>
      <c r="I23" s="7"/>
      <c r="J23" s="7">
        <v>5</v>
      </c>
      <c r="K23" s="50" t="s">
        <v>1814</v>
      </c>
      <c r="L23" s="7">
        <v>1</v>
      </c>
      <c r="P23" s="56"/>
      <c r="Q23" s="56"/>
      <c r="R23" s="56" t="str">
        <f t="shared" si="0"/>
        <v>consCalcList['consDRsum'] = new logic.ConsDRsum();</v>
      </c>
      <c r="S23" s="57" t="s">
        <v>1825</v>
      </c>
      <c r="T23" s="57"/>
      <c r="U23" s="57" t="str">
        <f t="shared" si="1"/>
        <v>defCons['consDRsum'] = { name:'consDRsum', nameCode: 'DR',  title:'洗濯乾燥',  count:0,  sumClass:'consTotal',  refClass:'',  substituteClass:'',  code:5,  color:'0x00ffff' };</v>
      </c>
    </row>
    <row r="24" spans="2:21" x14ac:dyDescent="0.15">
      <c r="B24" s="7">
        <v>20</v>
      </c>
      <c r="C24" s="7" t="s">
        <v>2107</v>
      </c>
      <c r="D24" s="7"/>
      <c r="E24" s="7" t="s">
        <v>1820</v>
      </c>
      <c r="F24" s="7">
        <v>0</v>
      </c>
      <c r="G24" s="7" t="s">
        <v>1945</v>
      </c>
      <c r="H24" s="7"/>
      <c r="I24" s="7"/>
      <c r="J24" s="7">
        <v>5</v>
      </c>
      <c r="K24" s="7"/>
      <c r="L24" s="7">
        <v>3</v>
      </c>
      <c r="P24" s="56"/>
      <c r="Q24" s="56"/>
      <c r="R24" s="56" t="str">
        <f t="shared" si="0"/>
        <v>consCalcList['consDRwash'] = new logic.ConsDRwash();</v>
      </c>
      <c r="S24" s="57" t="s">
        <v>1825</v>
      </c>
      <c r="T24" s="57"/>
      <c r="U24" s="57" t="str">
        <f t="shared" si="1"/>
        <v>defCons['consDRwash'] = { name:'consDRwash', nameCode: '',  title:'洗濯',  count:0,  sumClass:'consDRsum',  refClass:'',  substituteClass:'',  code:5,  color:'' };</v>
      </c>
    </row>
    <row r="25" spans="2:21" x14ac:dyDescent="0.15">
      <c r="B25" s="7">
        <v>21</v>
      </c>
      <c r="C25" s="7" t="s">
        <v>2108</v>
      </c>
      <c r="D25" s="7"/>
      <c r="E25" s="7" t="s">
        <v>1821</v>
      </c>
      <c r="F25" s="7">
        <v>0</v>
      </c>
      <c r="G25" s="7" t="s">
        <v>1945</v>
      </c>
      <c r="H25" s="7"/>
      <c r="I25" s="7"/>
      <c r="J25" s="7">
        <v>5</v>
      </c>
      <c r="K25" s="7"/>
      <c r="L25" s="7">
        <v>3</v>
      </c>
      <c r="P25" s="56"/>
      <c r="Q25" s="56"/>
      <c r="R25" s="56" t="str">
        <f t="shared" si="0"/>
        <v>consCalcList['consDRdry'] = new logic.ConsDRdry();</v>
      </c>
      <c r="S25" s="57" t="s">
        <v>1825</v>
      </c>
      <c r="T25" s="57"/>
      <c r="U25" s="57" t="str">
        <f t="shared" si="1"/>
        <v>defCons['consDRdry'] = { name:'consDRdry', nameCode: '',  title:'乾燥',  count:0,  sumClass:'consDRsum',  refClass:'',  substituteClass:'',  code:5,  color:'' };</v>
      </c>
    </row>
    <row r="26" spans="2:21" x14ac:dyDescent="0.15">
      <c r="B26" s="7">
        <v>22</v>
      </c>
      <c r="C26" s="7" t="s">
        <v>1922</v>
      </c>
      <c r="D26" s="7" t="s">
        <v>46</v>
      </c>
      <c r="E26" s="7" t="s">
        <v>1627</v>
      </c>
      <c r="F26" s="7">
        <v>0</v>
      </c>
      <c r="G26" s="7" t="s">
        <v>1909</v>
      </c>
      <c r="H26" s="7"/>
      <c r="I26" s="7" t="s">
        <v>2100</v>
      </c>
      <c r="J26" s="7">
        <v>6</v>
      </c>
      <c r="K26" s="51" t="s">
        <v>1815</v>
      </c>
      <c r="L26" s="7">
        <v>1</v>
      </c>
      <c r="P26" s="56"/>
      <c r="Q26" s="56"/>
      <c r="R26" s="56" t="str">
        <f t="shared" si="0"/>
        <v>consCalcList['consLIsum'] = new logic.ConsLIsum();</v>
      </c>
      <c r="S26" s="57" t="s">
        <v>1825</v>
      </c>
      <c r="T26" s="57"/>
      <c r="U26" s="57" t="str">
        <f t="shared" si="1"/>
        <v>defCons['consLIsum'] = { name:'consLIsum', nameCode: 'LI',  title:'照明',  count:0,  sumClass:'consTotal',  refClass:'',  substituteClass:'consSum',  code:6,  color:'0xffff00' };</v>
      </c>
    </row>
    <row r="27" spans="2:21" x14ac:dyDescent="0.15">
      <c r="B27" s="7">
        <v>23</v>
      </c>
      <c r="C27" s="7" t="s">
        <v>1901</v>
      </c>
      <c r="D27" s="7"/>
      <c r="E27" s="7" t="s">
        <v>1627</v>
      </c>
      <c r="F27" s="7">
        <v>3</v>
      </c>
      <c r="G27" s="7" t="s">
        <v>1922</v>
      </c>
      <c r="H27" s="7"/>
      <c r="I27" s="7"/>
      <c r="J27" s="7">
        <v>6</v>
      </c>
      <c r="K27" s="7"/>
      <c r="L27" s="7">
        <v>2</v>
      </c>
      <c r="P27" s="56"/>
      <c r="Q27" s="56"/>
      <c r="R27" s="56" t="str">
        <f t="shared" si="0"/>
        <v>consCalcList['consLI'] = new logic.ConsLI();</v>
      </c>
      <c r="S27" s="57" t="s">
        <v>1825</v>
      </c>
      <c r="T27" s="57"/>
      <c r="U27" s="57" t="str">
        <f t="shared" si="1"/>
        <v>defCons['consLI'] = { name:'consLI', nameCode: '',  title:'照明',  count:3,  sumClass:'consLIsum',  refClass:'',  substituteClass:'',  code:6,  color:'' };</v>
      </c>
    </row>
    <row r="28" spans="2:21" x14ac:dyDescent="0.15">
      <c r="B28" s="7">
        <v>24</v>
      </c>
      <c r="C28" s="7" t="s">
        <v>1924</v>
      </c>
      <c r="D28" s="7" t="s">
        <v>48</v>
      </c>
      <c r="E28" s="7" t="s">
        <v>1631</v>
      </c>
      <c r="F28" s="7">
        <v>0</v>
      </c>
      <c r="G28" s="7" t="s">
        <v>1909</v>
      </c>
      <c r="H28" s="7"/>
      <c r="I28" s="7" t="s">
        <v>2100</v>
      </c>
      <c r="J28" s="7">
        <v>7</v>
      </c>
      <c r="K28" s="52" t="s">
        <v>1816</v>
      </c>
      <c r="L28" s="7">
        <v>1</v>
      </c>
      <c r="P28" s="56"/>
      <c r="Q28" s="56"/>
      <c r="R28" s="56" t="str">
        <f t="shared" si="0"/>
        <v>consCalcList['consTVsum'] = new logic.ConsTVsum();</v>
      </c>
      <c r="S28" s="57" t="s">
        <v>1825</v>
      </c>
      <c r="T28" s="57"/>
      <c r="U28" s="57" t="str">
        <f t="shared" si="1"/>
        <v>defCons['consTVsum'] = { name:'consTVsum', nameCode: 'TV',  title:'テレビ',  count:0,  sumClass:'consTotal',  refClass:'',  substituteClass:'consSum',  code:7,  color:'0x00ff00' };</v>
      </c>
    </row>
    <row r="29" spans="2:21" x14ac:dyDescent="0.15">
      <c r="B29" s="7">
        <v>25</v>
      </c>
      <c r="C29" s="7" t="s">
        <v>2109</v>
      </c>
      <c r="D29" s="7"/>
      <c r="E29" s="7" t="s">
        <v>1631</v>
      </c>
      <c r="F29" s="7">
        <v>3</v>
      </c>
      <c r="G29" s="7" t="s">
        <v>1924</v>
      </c>
      <c r="H29" s="7"/>
      <c r="I29" s="7"/>
      <c r="J29" s="7">
        <v>7</v>
      </c>
      <c r="K29" s="7"/>
      <c r="L29" s="7">
        <v>3</v>
      </c>
      <c r="P29" s="56"/>
      <c r="Q29" s="56"/>
      <c r="R29" s="56" t="str">
        <f t="shared" si="0"/>
        <v>consCalcList['consTV'] = new logic.ConsTV();</v>
      </c>
      <c r="S29" s="57" t="s">
        <v>1825</v>
      </c>
      <c r="T29" s="57"/>
      <c r="U29" s="57" t="str">
        <f t="shared" si="1"/>
        <v>defCons['consTV'] = { name:'consTV', nameCode: '',  title:'テレビ',  count:3,  sumClass:'consTVsum',  refClass:'',  substituteClass:'',  code:7,  color:'' };</v>
      </c>
    </row>
    <row r="30" spans="2:21" x14ac:dyDescent="0.15">
      <c r="B30" s="7">
        <v>26</v>
      </c>
      <c r="C30" s="7" t="s">
        <v>2110</v>
      </c>
      <c r="D30" s="7" t="s">
        <v>606</v>
      </c>
      <c r="E30" s="7" t="s">
        <v>607</v>
      </c>
      <c r="F30" s="7">
        <v>0</v>
      </c>
      <c r="G30" s="7" t="s">
        <v>1909</v>
      </c>
      <c r="H30" s="7"/>
      <c r="I30" s="7"/>
      <c r="J30" s="7">
        <v>8</v>
      </c>
      <c r="K30" s="53" t="s">
        <v>1817</v>
      </c>
      <c r="L30" s="7">
        <v>1</v>
      </c>
      <c r="P30" s="56"/>
      <c r="Q30" s="56"/>
      <c r="R30" s="56" t="str">
        <f t="shared" si="0"/>
        <v>consCalcList['consCRsum'] = new logic.ConsCRsum();</v>
      </c>
      <c r="S30" s="57" t="s">
        <v>1825</v>
      </c>
      <c r="T30" s="57"/>
      <c r="U30" s="57" t="str">
        <f t="shared" si="1"/>
        <v>defCons['consCRsum'] = { name:'consCRsum', nameCode: 'CR',  title:'交通',  count:0,  sumClass:'consTotal',  refClass:'',  substituteClass:'',  code:8,  color:'0xee82ee' };</v>
      </c>
    </row>
    <row r="31" spans="2:21" x14ac:dyDescent="0.15">
      <c r="B31" s="7">
        <v>27</v>
      </c>
      <c r="C31" s="7" t="s">
        <v>3055</v>
      </c>
      <c r="D31" s="7"/>
      <c r="E31" s="7" t="s">
        <v>609</v>
      </c>
      <c r="F31" s="7">
        <v>3</v>
      </c>
      <c r="G31" s="7" t="s">
        <v>2110</v>
      </c>
      <c r="H31" s="7" t="s">
        <v>2111</v>
      </c>
      <c r="I31" s="7"/>
      <c r="J31" s="7">
        <v>8</v>
      </c>
      <c r="K31" s="7"/>
      <c r="L31" s="7">
        <v>3</v>
      </c>
      <c r="P31" s="56"/>
      <c r="Q31" s="56"/>
      <c r="R31" s="56" t="str">
        <f t="shared" si="0"/>
        <v>consCalcList['consCR'] = new logic.ConsCR();</v>
      </c>
      <c r="S31" s="57" t="s">
        <v>1825</v>
      </c>
      <c r="T31" s="57"/>
      <c r="U31" s="57" t="str">
        <f t="shared" si="1"/>
        <v>defCons['consCR'] = { name:'consCR', nameCode: '',  title:'車',  count:3,  sumClass:'consCRsum',  refClass:'consCRtrip',  substituteClass:'',  code:8,  color:'' };</v>
      </c>
    </row>
    <row r="32" spans="2:21" x14ac:dyDescent="0.15">
      <c r="B32" s="7">
        <v>28</v>
      </c>
      <c r="C32" s="7" t="s">
        <v>2111</v>
      </c>
      <c r="D32" s="7"/>
      <c r="E32" s="7" t="s">
        <v>607</v>
      </c>
      <c r="F32" s="7">
        <v>5</v>
      </c>
      <c r="G32" s="7" t="s">
        <v>2110</v>
      </c>
      <c r="H32" s="7" t="s">
        <v>3055</v>
      </c>
      <c r="I32" s="7"/>
      <c r="J32" s="7">
        <v>8</v>
      </c>
      <c r="K32" s="7"/>
      <c r="L32" s="7">
        <v>2</v>
      </c>
      <c r="P32" s="56"/>
      <c r="Q32" s="56"/>
      <c r="R32" s="56" t="str">
        <f t="shared" si="0"/>
        <v>consCalcList['consCRtrip'] = new logic.ConsCRtrip();</v>
      </c>
      <c r="S32" s="57" t="s">
        <v>1825</v>
      </c>
      <c r="T32" s="57"/>
      <c r="U32" s="57" t="str">
        <f t="shared" si="1"/>
        <v>defCons['consCRtrip'] = { name:'consCRtrip', nameCode: '',  title:'交通',  count:5,  sumClass:'consCRsum',  refClass:'consCR',  substituteClass:'',  code:8,  color:'' };</v>
      </c>
    </row>
    <row r="33" spans="2:21" x14ac:dyDescent="0.15">
      <c r="B33" s="7">
        <v>29</v>
      </c>
      <c r="C33" s="7" t="s">
        <v>2112</v>
      </c>
      <c r="D33" s="7" t="s">
        <v>1807</v>
      </c>
      <c r="E33" s="7" t="s">
        <v>1806</v>
      </c>
      <c r="F33" s="7">
        <v>0</v>
      </c>
      <c r="G33" s="7" t="s">
        <v>1909</v>
      </c>
      <c r="H33" s="7"/>
      <c r="I33" s="7" t="s">
        <v>2100</v>
      </c>
      <c r="J33" s="7">
        <v>9</v>
      </c>
      <c r="K33" s="54" t="s">
        <v>1818</v>
      </c>
      <c r="L33" s="7">
        <v>1</v>
      </c>
      <c r="M33" t="s">
        <v>611</v>
      </c>
      <c r="P33" s="56"/>
      <c r="Q33" s="56"/>
      <c r="R33" s="56" t="str">
        <f t="shared" si="0"/>
        <v>consCalcList['consOTsum'] = new logic.ConsOTsum();</v>
      </c>
      <c r="S33" s="57" t="s">
        <v>1825</v>
      </c>
      <c r="T33" s="57"/>
      <c r="U33" s="57" t="str">
        <f t="shared" si="1"/>
        <v>defCons['consOTsum'] = { name:'consOTsum', nameCode: 'OT',  title:'待機・その他',  count:0,  sumClass:'consTotal',  refClass:'',  substituteClass:'consSum',  code:9,  color:'0xd2691e' };</v>
      </c>
    </row>
    <row r="34" spans="2:21" x14ac:dyDescent="0.15">
      <c r="B34" s="7">
        <v>30</v>
      </c>
      <c r="C34" s="7" t="s">
        <v>2113</v>
      </c>
      <c r="D34" s="7"/>
      <c r="E34" s="7" t="s">
        <v>1806</v>
      </c>
      <c r="F34" s="7">
        <v>3</v>
      </c>
      <c r="G34" s="7" t="s">
        <v>2112</v>
      </c>
      <c r="H34" s="7"/>
      <c r="I34" s="7"/>
      <c r="J34" s="7">
        <v>9</v>
      </c>
      <c r="K34" s="7"/>
      <c r="L34" s="7">
        <v>3</v>
      </c>
      <c r="P34" s="56"/>
      <c r="Q34" s="56"/>
      <c r="R34" s="56" t="str">
        <f t="shared" si="0"/>
        <v>consCalcList['consOT'] = new logic.ConsOT();</v>
      </c>
      <c r="S34" s="57" t="s">
        <v>1825</v>
      </c>
      <c r="T34" s="57"/>
      <c r="U34" s="57" t="str">
        <f t="shared" si="1"/>
        <v>defCons['consOT'] = { name:'consOT', nameCode: '',  title:'待機・その他',  count:3,  sumClass:'consOTsum',  refClass:'',  substituteClass:'',  code:9,  color:'' };</v>
      </c>
    </row>
    <row r="37" spans="2:21" x14ac:dyDescent="0.15">
      <c r="C37" t="s">
        <v>1822</v>
      </c>
    </row>
    <row r="38" spans="2:21" x14ac:dyDescent="0.15">
      <c r="C38" t="s">
        <v>1823</v>
      </c>
    </row>
  </sheetData>
  <phoneticPr fontId="2"/>
  <pageMargins left="0.75" right="0.75" top="1" bottom="1" header="0.51200000000000001" footer="0.51200000000000001"/>
  <pageSetup paperSize="9"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105"/>
  <sheetViews>
    <sheetView workbookViewId="0">
      <selection activeCell="A2" sqref="A2"/>
    </sheetView>
  </sheetViews>
  <sheetFormatPr defaultRowHeight="13.5" x14ac:dyDescent="0.15"/>
  <cols>
    <col min="1" max="1" width="48.75" customWidth="1"/>
    <col min="2" max="2" width="29.75" customWidth="1"/>
    <col min="3" max="3" width="36.125" customWidth="1"/>
    <col min="4" max="4" width="38.25" customWidth="1"/>
  </cols>
  <sheetData>
    <row r="1" spans="1:4" x14ac:dyDescent="0.15">
      <c r="A1" s="180" t="s">
        <v>3677</v>
      </c>
      <c r="C1" s="143" t="s">
        <v>3678</v>
      </c>
      <c r="D1" s="143" t="s">
        <v>3679</v>
      </c>
    </row>
    <row r="2" spans="1:4" x14ac:dyDescent="0.15">
      <c r="A2" s="142" t="str">
        <f>CLEAN(B2&amp;IF(C2="","",""""&amp;C2&amp;""";"))</f>
        <v/>
      </c>
      <c r="C2" s="144"/>
      <c r="D2" s="145"/>
    </row>
    <row r="3" spans="1:4" x14ac:dyDescent="0.15">
      <c r="A3" s="142" t="str">
        <f t="shared" ref="A3:A66" si="0">CLEAN(B3&amp;IF(C3="","",""""&amp;C3&amp;""";"))</f>
        <v>D6.consAC.title = "部屋空調";</v>
      </c>
      <c r="B3" t="s">
        <v>3680</v>
      </c>
      <c r="C3" s="144" t="s">
        <v>3983</v>
      </c>
      <c r="D3" s="145" t="s">
        <v>3681</v>
      </c>
    </row>
    <row r="4" spans="1:4" x14ac:dyDescent="0.15">
      <c r="A4" s="142" t="str">
        <f t="shared" si="0"/>
        <v>D6.consAC.countCall = "部屋目";</v>
      </c>
      <c r="B4" t="s">
        <v>3682</v>
      </c>
      <c r="C4" s="144" t="s">
        <v>3985</v>
      </c>
      <c r="D4" s="145" t="s">
        <v>3683</v>
      </c>
    </row>
    <row r="5" spans="1:4" x14ac:dyDescent="0.15">
      <c r="A5" s="142" t="str">
        <f t="shared" si="0"/>
        <v/>
      </c>
      <c r="C5" s="144"/>
      <c r="D5" s="145"/>
    </row>
    <row r="6" spans="1:4" x14ac:dyDescent="0.15">
      <c r="A6" s="142" t="str">
        <f t="shared" si="0"/>
        <v>D6.consACcool.title = "部屋冷房";</v>
      </c>
      <c r="B6" t="s">
        <v>3684</v>
      </c>
      <c r="C6" s="144" t="s">
        <v>3986</v>
      </c>
      <c r="D6" s="145" t="s">
        <v>3681</v>
      </c>
    </row>
    <row r="7" spans="1:4" x14ac:dyDescent="0.15">
      <c r="A7" s="142" t="str">
        <f t="shared" si="0"/>
        <v>D6.consACcool.addable = "冷暖房する部屋";</v>
      </c>
      <c r="B7" t="s">
        <v>3685</v>
      </c>
      <c r="C7" s="144" t="s">
        <v>3988</v>
      </c>
      <c r="D7" s="145" t="s">
        <v>3681</v>
      </c>
    </row>
    <row r="8" spans="1:4" x14ac:dyDescent="0.15">
      <c r="A8" s="142" t="str">
        <f t="shared" si="0"/>
        <v>D6.consACcool.countCall = "部屋目";</v>
      </c>
      <c r="B8" t="s">
        <v>3686</v>
      </c>
      <c r="C8" s="144" t="s">
        <v>3985</v>
      </c>
      <c r="D8" s="145" t="s">
        <v>3995</v>
      </c>
    </row>
    <row r="9" spans="1:4" x14ac:dyDescent="0.15">
      <c r="A9" s="142" t="str">
        <f t="shared" si="0"/>
        <v>D6.consACcool.inputGuide = "部屋ごとの冷房の使い方について";</v>
      </c>
      <c r="B9" t="s">
        <v>3687</v>
      </c>
      <c r="C9" s="144" t="s">
        <v>3989</v>
      </c>
      <c r="D9" s="145" t="s">
        <v>3688</v>
      </c>
    </row>
    <row r="10" spans="1:4" x14ac:dyDescent="0.15">
      <c r="A10" s="142" t="str">
        <f t="shared" si="0"/>
        <v/>
      </c>
      <c r="C10" s="144"/>
      <c r="D10" s="145"/>
    </row>
    <row r="11" spans="1:4" x14ac:dyDescent="0.15">
      <c r="A11" s="142" t="str">
        <f t="shared" si="0"/>
        <v>D6.consACheat.title = "部屋暖房";</v>
      </c>
      <c r="B11" t="s">
        <v>3689</v>
      </c>
      <c r="C11" s="144" t="s">
        <v>3990</v>
      </c>
      <c r="D11" s="145" t="s">
        <v>3690</v>
      </c>
    </row>
    <row r="12" spans="1:4" x14ac:dyDescent="0.15">
      <c r="A12" s="142" t="str">
        <f t="shared" si="0"/>
        <v>D6.consACheat.addable = "冷暖房する部屋";</v>
      </c>
      <c r="B12" t="s">
        <v>3691</v>
      </c>
      <c r="C12" s="144" t="s">
        <v>3987</v>
      </c>
      <c r="D12" s="145" t="s">
        <v>3681</v>
      </c>
    </row>
    <row r="13" spans="1:4" x14ac:dyDescent="0.15">
      <c r="A13" s="142" t="str">
        <f t="shared" si="0"/>
        <v>D6.consACheat.countCall = "部屋目";</v>
      </c>
      <c r="B13" t="s">
        <v>3692</v>
      </c>
      <c r="C13" s="144" t="s">
        <v>3984</v>
      </c>
      <c r="D13" s="145" t="s">
        <v>3994</v>
      </c>
    </row>
    <row r="14" spans="1:4" x14ac:dyDescent="0.15">
      <c r="A14" s="142" t="str">
        <f t="shared" si="0"/>
        <v>D6.consACheat.inputGuide = "部屋ごとの暖房の使い方について";</v>
      </c>
      <c r="B14" t="s">
        <v>3693</v>
      </c>
      <c r="C14" s="144" t="s">
        <v>3991</v>
      </c>
      <c r="D14" s="145" t="s">
        <v>3694</v>
      </c>
    </row>
    <row r="15" spans="1:4" x14ac:dyDescent="0.15">
      <c r="A15" s="142" t="str">
        <f t="shared" si="0"/>
        <v/>
      </c>
      <c r="C15" s="144"/>
      <c r="D15" s="145"/>
    </row>
    <row r="16" spans="1:4" x14ac:dyDescent="0.15">
      <c r="A16" s="142" t="str">
        <f t="shared" si="0"/>
        <v>D6.consCKcook.title = "調理";</v>
      </c>
      <c r="B16" t="s">
        <v>3695</v>
      </c>
      <c r="C16" s="144" t="s">
        <v>3992</v>
      </c>
      <c r="D16" s="145" t="s">
        <v>3696</v>
      </c>
    </row>
    <row r="17" spans="1:4" x14ac:dyDescent="0.15">
      <c r="A17" s="142" t="str">
        <f t="shared" si="0"/>
        <v>D6.consCKcook.inputGuide = "コンロを中心とした調理の使い方について";</v>
      </c>
      <c r="B17" t="s">
        <v>3697</v>
      </c>
      <c r="C17" s="144" t="s">
        <v>3993</v>
      </c>
      <c r="D17" s="145" t="s">
        <v>3698</v>
      </c>
    </row>
    <row r="18" spans="1:4" x14ac:dyDescent="0.15">
      <c r="A18" s="142" t="str">
        <f t="shared" si="0"/>
        <v/>
      </c>
      <c r="C18" s="144"/>
      <c r="D18" s="145"/>
    </row>
    <row r="19" spans="1:4" x14ac:dyDescent="0.15">
      <c r="A19" s="142" t="str">
        <f t="shared" si="0"/>
        <v>D6.consCKpot.title = "保温";</v>
      </c>
      <c r="B19" t="s">
        <v>3699</v>
      </c>
      <c r="C19" s="144" t="s">
        <v>3996</v>
      </c>
      <c r="D19" s="145" t="s">
        <v>3700</v>
      </c>
    </row>
    <row r="20" spans="1:4" x14ac:dyDescent="0.15">
      <c r="A20" s="142" t="str">
        <f t="shared" si="0"/>
        <v>D6.consCKpot.inputGuide = "保温器具の使い方について";</v>
      </c>
      <c r="B20" t="s">
        <v>3701</v>
      </c>
      <c r="C20" s="144" t="s">
        <v>3997</v>
      </c>
      <c r="D20" s="145" t="s">
        <v>3702</v>
      </c>
    </row>
    <row r="21" spans="1:4" x14ac:dyDescent="0.15">
      <c r="A21" s="142" t="str">
        <f t="shared" si="0"/>
        <v/>
      </c>
      <c r="C21" s="144"/>
      <c r="D21" s="145"/>
    </row>
    <row r="22" spans="1:4" x14ac:dyDescent="0.15">
      <c r="A22" s="142" t="str">
        <f t="shared" si="0"/>
        <v>D6.consCKrice.title = "炊飯";</v>
      </c>
      <c r="B22" t="s">
        <v>3703</v>
      </c>
      <c r="C22" s="144" t="s">
        <v>3998</v>
      </c>
      <c r="D22" s="145" t="s">
        <v>4272</v>
      </c>
    </row>
    <row r="23" spans="1:4" x14ac:dyDescent="0.15">
      <c r="A23" s="142" t="str">
        <f t="shared" si="0"/>
        <v>D6.consCKrice.inputGuide = "炊飯の使い方について";</v>
      </c>
      <c r="B23" t="s">
        <v>3704</v>
      </c>
      <c r="C23" s="144" t="s">
        <v>3999</v>
      </c>
      <c r="D23" s="145" t="s">
        <v>4000</v>
      </c>
    </row>
    <row r="24" spans="1:4" x14ac:dyDescent="0.15">
      <c r="A24" s="142" t="str">
        <f t="shared" si="0"/>
        <v/>
      </c>
      <c r="C24" s="144"/>
      <c r="D24" s="145"/>
    </row>
    <row r="25" spans="1:4" x14ac:dyDescent="0.15">
      <c r="A25" s="142" t="str">
        <f t="shared" si="0"/>
        <v>D6.consCKsum.title = "調理";</v>
      </c>
      <c r="B25" t="s">
        <v>3705</v>
      </c>
      <c r="C25" s="144" t="s">
        <v>3992</v>
      </c>
      <c r="D25" s="145" t="s">
        <v>3696</v>
      </c>
    </row>
    <row r="26" spans="1:4" x14ac:dyDescent="0.15">
      <c r="A26" s="142" t="str">
        <f t="shared" si="0"/>
        <v>D6.consCKsum.inputGuide = "調理関連の使い方について";</v>
      </c>
      <c r="B26" t="s">
        <v>3706</v>
      </c>
      <c r="C26" s="144" t="s">
        <v>4001</v>
      </c>
      <c r="D26" s="145" t="s">
        <v>3707</v>
      </c>
    </row>
    <row r="27" spans="1:4" x14ac:dyDescent="0.15">
      <c r="A27" s="142" t="str">
        <f t="shared" si="0"/>
        <v/>
      </c>
      <c r="C27" s="144"/>
      <c r="D27" s="145"/>
    </row>
    <row r="28" spans="1:4" x14ac:dyDescent="0.15">
      <c r="A28" s="142" t="str">
        <f t="shared" si="0"/>
        <v>D6.consCOsum.title = "冷房";</v>
      </c>
      <c r="B28" t="s">
        <v>3708</v>
      </c>
      <c r="C28" s="144" t="s">
        <v>4002</v>
      </c>
      <c r="D28" s="145" t="s">
        <v>3709</v>
      </c>
    </row>
    <row r="29" spans="1:4" x14ac:dyDescent="0.15">
      <c r="A29" s="142" t="str">
        <f t="shared" si="0"/>
        <v>D6.consCOsum.inputGuide = "家全体での冷房の使い方について";</v>
      </c>
      <c r="B29" t="s">
        <v>3710</v>
      </c>
      <c r="C29" s="144" t="s">
        <v>4003</v>
      </c>
      <c r="D29" s="145" t="s">
        <v>3711</v>
      </c>
    </row>
    <row r="30" spans="1:4" x14ac:dyDescent="0.15">
      <c r="A30" s="142" t="str">
        <f t="shared" si="0"/>
        <v/>
      </c>
      <c r="C30" s="144"/>
      <c r="D30" s="145"/>
    </row>
    <row r="31" spans="1:4" x14ac:dyDescent="0.15">
      <c r="A31" s="142" t="str">
        <f t="shared" si="0"/>
        <v>D6.consCR.title = "車両";</v>
      </c>
      <c r="B31" t="s">
        <v>3712</v>
      </c>
      <c r="C31" s="144" t="s">
        <v>4004</v>
      </c>
      <c r="D31" s="145" t="s">
        <v>3713</v>
      </c>
    </row>
    <row r="32" spans="1:4" x14ac:dyDescent="0.15">
      <c r="A32" s="142" t="str">
        <f t="shared" si="0"/>
        <v>D6.consCR.addable = "車両";</v>
      </c>
      <c r="B32" t="s">
        <v>3714</v>
      </c>
      <c r="C32" s="144" t="s">
        <v>4004</v>
      </c>
      <c r="D32" s="145" t="s">
        <v>3713</v>
      </c>
    </row>
    <row r="33" spans="1:4" x14ac:dyDescent="0.15">
      <c r="A33" s="142" t="str">
        <f t="shared" si="0"/>
        <v>D6.consCR.countCall = "台目";</v>
      </c>
      <c r="B33" t="s">
        <v>3715</v>
      </c>
      <c r="C33" s="144" t="s">
        <v>4005</v>
      </c>
      <c r="D33" s="145" t="s">
        <v>4006</v>
      </c>
    </row>
    <row r="34" spans="1:4" ht="27" x14ac:dyDescent="0.15">
      <c r="A34" s="142" t="str">
        <f t="shared" si="0"/>
        <v>D6.consCR.inputGuide = "保有する車ごとの性能・使い方について";</v>
      </c>
      <c r="B34" t="s">
        <v>3716</v>
      </c>
      <c r="C34" s="144" t="s">
        <v>4007</v>
      </c>
      <c r="D34" s="145" t="s">
        <v>3717</v>
      </c>
    </row>
    <row r="35" spans="1:4" x14ac:dyDescent="0.15">
      <c r="A35" s="142" t="str">
        <f t="shared" si="0"/>
        <v/>
      </c>
      <c r="C35" s="144"/>
      <c r="D35" s="145"/>
    </row>
    <row r="36" spans="1:4" x14ac:dyDescent="0.15">
      <c r="A36" s="142" t="str">
        <f t="shared" si="0"/>
        <v>D6.consCRsum.title = "車";</v>
      </c>
      <c r="B36" t="s">
        <v>3718</v>
      </c>
      <c r="C36" s="144" t="s">
        <v>4008</v>
      </c>
      <c r="D36" s="145" t="s">
        <v>3713</v>
      </c>
    </row>
    <row r="37" spans="1:4" x14ac:dyDescent="0.15">
      <c r="A37" s="142" t="str">
        <f t="shared" si="0"/>
        <v>D6.consCRsum.inputGuide = "車・バイクの使い方について";</v>
      </c>
      <c r="B37" t="s">
        <v>3719</v>
      </c>
      <c r="C37" s="144" t="s">
        <v>4009</v>
      </c>
      <c r="D37" s="145" t="s">
        <v>3720</v>
      </c>
    </row>
    <row r="38" spans="1:4" x14ac:dyDescent="0.15">
      <c r="A38" s="142" t="str">
        <f t="shared" si="0"/>
        <v/>
      </c>
      <c r="C38" s="144"/>
      <c r="D38" s="145"/>
    </row>
    <row r="39" spans="1:4" x14ac:dyDescent="0.15">
      <c r="A39" s="142" t="str">
        <f t="shared" si="0"/>
        <v>D6.consCRtrip.title = "移動";</v>
      </c>
      <c r="B39" t="s">
        <v>3721</v>
      </c>
      <c r="C39" s="144" t="s">
        <v>4010</v>
      </c>
      <c r="D39" s="145" t="s">
        <v>3722</v>
      </c>
    </row>
    <row r="40" spans="1:4" x14ac:dyDescent="0.15">
      <c r="A40" s="142" t="str">
        <f t="shared" si="0"/>
        <v>D6.consCRtrip.countCall = "ヶ所目";</v>
      </c>
      <c r="B40" t="s">
        <v>3723</v>
      </c>
      <c r="C40" s="144" t="s">
        <v>4011</v>
      </c>
      <c r="D40" s="145" t="s">
        <v>4012</v>
      </c>
    </row>
    <row r="41" spans="1:4" x14ac:dyDescent="0.15">
      <c r="A41" s="142" t="str">
        <f t="shared" si="0"/>
        <v>D6.consCRtrip.addable = "移動先";</v>
      </c>
      <c r="B41" t="s">
        <v>3724</v>
      </c>
      <c r="C41" s="144" t="s">
        <v>4013</v>
      </c>
      <c r="D41" s="145" t="s">
        <v>3725</v>
      </c>
    </row>
    <row r="42" spans="1:4" x14ac:dyDescent="0.15">
      <c r="A42" s="142" t="str">
        <f t="shared" si="0"/>
        <v>D6.consCRtrip.inputGuide = "移動先ごとの車等の使い方について";</v>
      </c>
      <c r="B42" t="s">
        <v>3726</v>
      </c>
      <c r="C42" s="144" t="s">
        <v>4014</v>
      </c>
      <c r="D42" s="145" t="s">
        <v>3727</v>
      </c>
    </row>
    <row r="43" spans="1:4" x14ac:dyDescent="0.15">
      <c r="A43" s="142" t="str">
        <f t="shared" si="0"/>
        <v/>
      </c>
      <c r="C43" s="144"/>
      <c r="D43" s="145"/>
    </row>
    <row r="44" spans="1:4" x14ac:dyDescent="0.15">
      <c r="A44" s="142" t="str">
        <f t="shared" si="0"/>
        <v>D6.consDRsum.title = "掃除洗濯";</v>
      </c>
      <c r="B44" t="s">
        <v>3728</v>
      </c>
      <c r="C44" s="144" t="s">
        <v>4015</v>
      </c>
      <c r="D44" s="145" t="s">
        <v>3729</v>
      </c>
    </row>
    <row r="45" spans="1:4" ht="27" x14ac:dyDescent="0.15">
      <c r="A45" s="142" t="str">
        <f t="shared" si="0"/>
        <v>D6.consDRsum.inputGuide = "掃除機、洗濯機や衣類乾燥機の使い方について";</v>
      </c>
      <c r="B45" t="s">
        <v>3730</v>
      </c>
      <c r="C45" s="144" t="s">
        <v>4016</v>
      </c>
      <c r="D45" s="145" t="s">
        <v>3731</v>
      </c>
    </row>
    <row r="46" spans="1:4" x14ac:dyDescent="0.15">
      <c r="A46" s="142" t="str">
        <f t="shared" si="0"/>
        <v/>
      </c>
      <c r="C46" s="144"/>
      <c r="D46" s="145"/>
    </row>
    <row r="47" spans="1:4" x14ac:dyDescent="0.15">
      <c r="A47" s="142" t="str">
        <f t="shared" si="0"/>
        <v>D6.consEnergy.title = "全般エネルギー設定";</v>
      </c>
      <c r="B47" t="s">
        <v>3732</v>
      </c>
      <c r="C47" s="144" t="s">
        <v>4019</v>
      </c>
      <c r="D47" s="145" t="s">
        <v>3733</v>
      </c>
    </row>
    <row r="48" spans="1:4" ht="27" x14ac:dyDescent="0.15">
      <c r="A48" s="142" t="str">
        <f t="shared" si="0"/>
        <v>D6.consEnergy.inputGuide = "家全体でのエネルギーの使い方や、1ヶ月あたりの光熱費について";</v>
      </c>
      <c r="B48" t="s">
        <v>3734</v>
      </c>
      <c r="C48" s="144" t="s">
        <v>4020</v>
      </c>
      <c r="D48" s="145" t="s">
        <v>3735</v>
      </c>
    </row>
    <row r="49" spans="1:4" x14ac:dyDescent="0.15">
      <c r="A49" s="142" t="str">
        <f t="shared" si="0"/>
        <v/>
      </c>
      <c r="C49" s="144"/>
      <c r="D49" s="145"/>
    </row>
    <row r="50" spans="1:4" x14ac:dyDescent="0.15">
      <c r="A50" s="142" t="str">
        <f t="shared" si="0"/>
        <v>D6.consHTcold.title = "寒冷地";</v>
      </c>
      <c r="B50" t="s">
        <v>3736</v>
      </c>
      <c r="C50" s="144" t="s">
        <v>4017</v>
      </c>
      <c r="D50" s="145" t="s">
        <v>3737</v>
      </c>
    </row>
    <row r="51" spans="1:4" x14ac:dyDescent="0.15">
      <c r="A51" s="142" t="str">
        <f t="shared" si="0"/>
        <v>D6.consHTcold.inputGuide = "寒冷地での暖房の使い方について";</v>
      </c>
      <c r="B51" t="s">
        <v>3738</v>
      </c>
      <c r="C51" s="144" t="s">
        <v>4018</v>
      </c>
      <c r="D51" s="145" t="s">
        <v>3739</v>
      </c>
    </row>
    <row r="52" spans="1:4" x14ac:dyDescent="0.15">
      <c r="A52" s="142" t="str">
        <f t="shared" si="0"/>
        <v/>
      </c>
      <c r="C52" s="144"/>
      <c r="D52" s="145"/>
    </row>
    <row r="53" spans="1:4" x14ac:dyDescent="0.15">
      <c r="A53" s="142" t="str">
        <f t="shared" si="0"/>
        <v>D6.consHTsum.title = "暖房";</v>
      </c>
      <c r="B53" t="s">
        <v>3740</v>
      </c>
      <c r="C53" s="144" t="s">
        <v>4021</v>
      </c>
      <c r="D53" s="145" t="s">
        <v>3741</v>
      </c>
    </row>
    <row r="54" spans="1:4" x14ac:dyDescent="0.15">
      <c r="A54" s="142" t="str">
        <f t="shared" si="0"/>
        <v>D6.consHTsum.inputGuide = "家全体での暖房の使い方について";</v>
      </c>
      <c r="B54" t="s">
        <v>3742</v>
      </c>
      <c r="C54" s="144" t="s">
        <v>4022</v>
      </c>
      <c r="D54" s="145" t="s">
        <v>3743</v>
      </c>
    </row>
    <row r="55" spans="1:4" x14ac:dyDescent="0.15">
      <c r="A55" s="142" t="str">
        <f t="shared" si="0"/>
        <v/>
      </c>
      <c r="C55" s="144"/>
      <c r="D55" s="145"/>
    </row>
    <row r="56" spans="1:4" x14ac:dyDescent="0.15">
      <c r="A56" s="142" t="str">
        <f t="shared" si="0"/>
        <v>D6.consHWdishwash.title = "食器洗い";</v>
      </c>
      <c r="B56" t="s">
        <v>3744</v>
      </c>
      <c r="C56" s="144" t="s">
        <v>4023</v>
      </c>
      <c r="D56" s="145" t="s">
        <v>3745</v>
      </c>
    </row>
    <row r="57" spans="1:4" x14ac:dyDescent="0.15">
      <c r="A57" s="142" t="str">
        <f t="shared" si="0"/>
        <v>D6.consHWdishwash.inputGuide = "食器洗いの使い方について";</v>
      </c>
      <c r="B57" t="s">
        <v>3746</v>
      </c>
      <c r="C57" s="144" t="s">
        <v>4024</v>
      </c>
      <c r="D57" s="145" t="s">
        <v>3747</v>
      </c>
    </row>
    <row r="58" spans="1:4" x14ac:dyDescent="0.15">
      <c r="A58" s="142" t="str">
        <f t="shared" si="0"/>
        <v/>
      </c>
      <c r="C58" s="144"/>
      <c r="D58" s="145"/>
    </row>
    <row r="59" spans="1:4" x14ac:dyDescent="0.15">
      <c r="A59" s="142" t="str">
        <f t="shared" si="0"/>
        <v>D6.consHWdresser.title = "洗面";</v>
      </c>
      <c r="B59" t="s">
        <v>3748</v>
      </c>
      <c r="C59" s="144" t="s">
        <v>4025</v>
      </c>
      <c r="D59" s="145" t="s">
        <v>3749</v>
      </c>
    </row>
    <row r="60" spans="1:4" x14ac:dyDescent="0.15">
      <c r="A60" s="142" t="str">
        <f t="shared" si="0"/>
        <v>D6.consHWdresser.inputGuide = "洗面でのお湯の使い方について";</v>
      </c>
      <c r="B60" t="s">
        <v>3750</v>
      </c>
      <c r="C60" s="144" t="s">
        <v>4026</v>
      </c>
      <c r="D60" s="145" t="s">
        <v>3751</v>
      </c>
    </row>
    <row r="61" spans="1:4" x14ac:dyDescent="0.15">
      <c r="A61" s="142" t="str">
        <f t="shared" si="0"/>
        <v/>
      </c>
      <c r="C61" s="144"/>
      <c r="D61" s="145"/>
    </row>
    <row r="62" spans="1:4" x14ac:dyDescent="0.15">
      <c r="A62" s="142" t="str">
        <f t="shared" si="0"/>
        <v>D6.consHWshower.title = "シャワー";</v>
      </c>
      <c r="B62" t="s">
        <v>3752</v>
      </c>
      <c r="C62" s="144" t="s">
        <v>4027</v>
      </c>
      <c r="D62" s="145" t="s">
        <v>3753</v>
      </c>
    </row>
    <row r="63" spans="1:4" x14ac:dyDescent="0.15">
      <c r="A63" s="142" t="str">
        <f t="shared" si="0"/>
        <v>D6.consHWshower.inputGuide = "シャワーの使い方について";</v>
      </c>
      <c r="B63" t="s">
        <v>3754</v>
      </c>
      <c r="C63" s="144" t="s">
        <v>4028</v>
      </c>
      <c r="D63" s="145" t="s">
        <v>3755</v>
      </c>
    </row>
    <row r="64" spans="1:4" x14ac:dyDescent="0.15">
      <c r="A64" s="142" t="str">
        <f t="shared" si="0"/>
        <v/>
      </c>
      <c r="C64" s="144"/>
      <c r="D64" s="145"/>
    </row>
    <row r="65" spans="1:4" x14ac:dyDescent="0.15">
      <c r="A65" s="142" t="str">
        <f t="shared" si="0"/>
        <v>D6.consHWsum.title = "給湯";</v>
      </c>
      <c r="B65" t="s">
        <v>3756</v>
      </c>
      <c r="C65" s="144" t="s">
        <v>4029</v>
      </c>
      <c r="D65" s="145" t="s">
        <v>3757</v>
      </c>
    </row>
    <row r="66" spans="1:4" x14ac:dyDescent="0.15">
      <c r="A66" s="142" t="str">
        <f t="shared" si="0"/>
        <v>D6.consHWsum.inputGuide = "給湯全般の使い方について";</v>
      </c>
      <c r="B66" t="s">
        <v>3758</v>
      </c>
      <c r="C66" s="144" t="s">
        <v>4030</v>
      </c>
      <c r="D66" s="145" t="s">
        <v>3759</v>
      </c>
    </row>
    <row r="67" spans="1:4" x14ac:dyDescent="0.15">
      <c r="A67" s="142" t="str">
        <f t="shared" ref="A67:A101" si="1">CLEAN(B67&amp;IF(C67="","",""""&amp;C67&amp;""";"))</f>
        <v/>
      </c>
      <c r="C67" s="144"/>
      <c r="D67" s="145"/>
    </row>
    <row r="68" spans="1:4" x14ac:dyDescent="0.15">
      <c r="A68" s="142" t="str">
        <f t="shared" si="1"/>
        <v>D6.consHWtoilet.title = "トイレ";</v>
      </c>
      <c r="B68" t="s">
        <v>3760</v>
      </c>
      <c r="C68" s="144" t="s">
        <v>4031</v>
      </c>
      <c r="D68" s="145" t="s">
        <v>3761</v>
      </c>
    </row>
    <row r="69" spans="1:4" x14ac:dyDescent="0.15">
      <c r="A69" s="142" t="str">
        <f t="shared" si="1"/>
        <v>D6.consHWtoilet.inputGuide = "トイレの水や保温の使い方について";</v>
      </c>
      <c r="B69" t="s">
        <v>3762</v>
      </c>
      <c r="C69" s="144" t="s">
        <v>4032</v>
      </c>
      <c r="D69" s="145" t="s">
        <v>3763</v>
      </c>
    </row>
    <row r="70" spans="1:4" x14ac:dyDescent="0.15">
      <c r="A70" s="142" t="str">
        <f t="shared" si="1"/>
        <v/>
      </c>
      <c r="C70" s="144"/>
      <c r="D70" s="145"/>
    </row>
    <row r="71" spans="1:4" x14ac:dyDescent="0.15">
      <c r="A71" s="142" t="str">
        <f t="shared" si="1"/>
        <v>D6.consHWtub.title = "浴槽";</v>
      </c>
      <c r="B71" t="s">
        <v>3764</v>
      </c>
      <c r="C71" s="144" t="s">
        <v>119</v>
      </c>
      <c r="D71" s="145" t="s">
        <v>3765</v>
      </c>
    </row>
    <row r="72" spans="1:4" x14ac:dyDescent="0.15">
      <c r="A72" s="142" t="str">
        <f t="shared" si="1"/>
        <v>D6.consHWtub.inputGuide = "浴槽のお湯の使い方について";</v>
      </c>
      <c r="B72" t="s">
        <v>3766</v>
      </c>
      <c r="C72" s="144" t="s">
        <v>4033</v>
      </c>
      <c r="D72" s="145" t="s">
        <v>3767</v>
      </c>
    </row>
    <row r="73" spans="1:4" x14ac:dyDescent="0.15">
      <c r="A73" s="142" t="str">
        <f t="shared" si="1"/>
        <v/>
      </c>
      <c r="C73" s="144"/>
      <c r="D73" s="145"/>
    </row>
    <row r="74" spans="1:4" x14ac:dyDescent="0.15">
      <c r="A74" s="142" t="str">
        <f t="shared" si="1"/>
        <v>D6.consLI.title = "照明";</v>
      </c>
      <c r="B74" t="s">
        <v>3768</v>
      </c>
      <c r="C74" s="144" t="s">
        <v>4034</v>
      </c>
      <c r="D74" s="145" t="s">
        <v>3769</v>
      </c>
    </row>
    <row r="75" spans="1:4" x14ac:dyDescent="0.15">
      <c r="A75" s="142" t="str">
        <f t="shared" si="1"/>
        <v>D6.consLI.addable = "照明する部屋";</v>
      </c>
      <c r="B75" t="s">
        <v>3770</v>
      </c>
      <c r="C75" s="144" t="s">
        <v>4035</v>
      </c>
      <c r="D75" s="145" t="s">
        <v>3771</v>
      </c>
    </row>
    <row r="76" spans="1:4" x14ac:dyDescent="0.15">
      <c r="A76" s="142" t="str">
        <f t="shared" si="1"/>
        <v>D6.consLI.countCall = "部屋目";</v>
      </c>
      <c r="B76" t="s">
        <v>3772</v>
      </c>
      <c r="C76" s="144" t="s">
        <v>3984</v>
      </c>
      <c r="D76" s="145" t="s">
        <v>4036</v>
      </c>
    </row>
    <row r="77" spans="1:4" x14ac:dyDescent="0.15">
      <c r="A77" s="142" t="str">
        <f t="shared" si="1"/>
        <v>D6.consLI.inputGuide = "個別部屋の照明の使い方について";</v>
      </c>
      <c r="B77" t="s">
        <v>3773</v>
      </c>
      <c r="C77" s="144" t="s">
        <v>4037</v>
      </c>
      <c r="D77" s="145" t="s">
        <v>3774</v>
      </c>
    </row>
    <row r="78" spans="1:4" x14ac:dyDescent="0.15">
      <c r="A78" s="142" t="str">
        <f t="shared" si="1"/>
        <v/>
      </c>
      <c r="C78" s="144"/>
      <c r="D78" s="145"/>
    </row>
    <row r="79" spans="1:4" x14ac:dyDescent="0.15">
      <c r="A79" s="142" t="str">
        <f t="shared" si="1"/>
        <v>D6.consLIsum.title = "照明";</v>
      </c>
      <c r="B79" t="s">
        <v>3775</v>
      </c>
      <c r="C79" s="144" t="s">
        <v>4034</v>
      </c>
      <c r="D79" s="145" t="s">
        <v>3769</v>
      </c>
    </row>
    <row r="80" spans="1:4" x14ac:dyDescent="0.15">
      <c r="A80" s="142" t="str">
        <f t="shared" si="1"/>
        <v>D6.consLIsum.inputGuide = "家全体での照明の使い方について";</v>
      </c>
      <c r="B80" t="s">
        <v>3776</v>
      </c>
      <c r="C80" s="144" t="s">
        <v>4038</v>
      </c>
      <c r="D80" s="145" t="s">
        <v>3777</v>
      </c>
    </row>
    <row r="81" spans="1:4" x14ac:dyDescent="0.15">
      <c r="A81" s="142" t="str">
        <f t="shared" si="1"/>
        <v/>
      </c>
      <c r="C81" s="144"/>
      <c r="D81" s="145"/>
    </row>
    <row r="82" spans="1:4" x14ac:dyDescent="0.15">
      <c r="A82" s="142" t="str">
        <f t="shared" si="1"/>
        <v>D6.consRF.title = "冷蔵庫";</v>
      </c>
      <c r="B82" t="s">
        <v>3778</v>
      </c>
      <c r="C82" s="144" t="s">
        <v>961</v>
      </c>
      <c r="D82" s="145" t="s">
        <v>3779</v>
      </c>
    </row>
    <row r="83" spans="1:4" x14ac:dyDescent="0.15">
      <c r="A83" s="142" t="str">
        <f t="shared" si="1"/>
        <v>D6.consRF.addable = "冷蔵庫";</v>
      </c>
      <c r="B83" t="s">
        <v>3780</v>
      </c>
      <c r="C83" s="144" t="s">
        <v>961</v>
      </c>
      <c r="D83" s="145" t="s">
        <v>3779</v>
      </c>
    </row>
    <row r="84" spans="1:4" x14ac:dyDescent="0.15">
      <c r="A84" s="142" t="str">
        <f t="shared" si="1"/>
        <v>D6.consRF.countCall = "台目";</v>
      </c>
      <c r="B84" t="s">
        <v>3781</v>
      </c>
      <c r="C84" s="144" t="s">
        <v>4005</v>
      </c>
      <c r="D84" s="145" t="s">
        <v>4039</v>
      </c>
    </row>
    <row r="85" spans="1:4" x14ac:dyDescent="0.15">
      <c r="A85" s="142" t="str">
        <f t="shared" si="1"/>
        <v>D6.consRF.inputGuide = "個別の冷蔵庫の使い方について";</v>
      </c>
      <c r="B85" t="s">
        <v>3782</v>
      </c>
      <c r="C85" s="144" t="s">
        <v>4040</v>
      </c>
      <c r="D85" s="145" t="s">
        <v>3783</v>
      </c>
    </row>
    <row r="86" spans="1:4" x14ac:dyDescent="0.15">
      <c r="A86" s="142" t="str">
        <f t="shared" si="1"/>
        <v/>
      </c>
      <c r="C86" s="144"/>
      <c r="D86" s="145"/>
    </row>
    <row r="87" spans="1:4" x14ac:dyDescent="0.15">
      <c r="A87" s="142" t="str">
        <f t="shared" si="1"/>
        <v>D6.consRFsum.title = "冷蔵庫";</v>
      </c>
      <c r="B87" t="s">
        <v>3784</v>
      </c>
      <c r="C87" s="144" t="s">
        <v>961</v>
      </c>
      <c r="D87" s="145" t="s">
        <v>3779</v>
      </c>
    </row>
    <row r="88" spans="1:4" x14ac:dyDescent="0.15">
      <c r="A88" s="142" t="str">
        <f t="shared" si="1"/>
        <v>D6.consRFsum.inputGuide = "家全体での冷蔵庫の使い方について";</v>
      </c>
      <c r="B88" t="s">
        <v>3785</v>
      </c>
      <c r="C88" s="144" t="s">
        <v>4041</v>
      </c>
      <c r="D88" s="145" t="s">
        <v>3786</v>
      </c>
    </row>
    <row r="89" spans="1:4" x14ac:dyDescent="0.15">
      <c r="A89" s="142" t="str">
        <f t="shared" si="1"/>
        <v/>
      </c>
      <c r="C89" s="144"/>
      <c r="D89" s="145"/>
    </row>
    <row r="90" spans="1:4" ht="27" x14ac:dyDescent="0.15">
      <c r="A90" s="142" t="str">
        <f t="shared" si="1"/>
        <v>D6.consSeason.inputGuide = "季節ごとの1ヶ月あたりの光熱費について。おおよその値でご記入ください。";</v>
      </c>
      <c r="B90" t="s">
        <v>3787</v>
      </c>
      <c r="C90" s="144" t="s">
        <v>4042</v>
      </c>
      <c r="D90" s="145" t="s">
        <v>3788</v>
      </c>
    </row>
    <row r="91" spans="1:4" x14ac:dyDescent="0.15">
      <c r="A91" s="142" t="str">
        <f t="shared" si="1"/>
        <v/>
      </c>
      <c r="C91" s="144"/>
      <c r="D91" s="145"/>
    </row>
    <row r="92" spans="1:4" x14ac:dyDescent="0.15">
      <c r="A92" s="142" t="str">
        <f t="shared" si="1"/>
        <v>D6.consTotal.title = "全体";</v>
      </c>
      <c r="B92" t="s">
        <v>3789</v>
      </c>
      <c r="C92" s="144" t="s">
        <v>4052</v>
      </c>
      <c r="D92" s="145" t="s">
        <v>3790</v>
      </c>
    </row>
    <row r="93" spans="1:4" x14ac:dyDescent="0.15">
      <c r="A93" s="142" t="str">
        <f t="shared" si="1"/>
        <v>D6.consTotal.inputGuide = "地域や家の基本情報について";</v>
      </c>
      <c r="B93" t="s">
        <v>3791</v>
      </c>
      <c r="C93" s="144" t="s">
        <v>4058</v>
      </c>
      <c r="D93" s="145" t="s">
        <v>3792</v>
      </c>
    </row>
    <row r="94" spans="1:4" x14ac:dyDescent="0.15">
      <c r="A94" s="142" t="str">
        <f t="shared" si="1"/>
        <v/>
      </c>
      <c r="C94" s="144"/>
      <c r="D94" s="145"/>
    </row>
    <row r="95" spans="1:4" x14ac:dyDescent="0.15">
      <c r="A95" s="142" t="str">
        <f t="shared" si="1"/>
        <v>D6.consTV.title = "テレビ";</v>
      </c>
      <c r="B95" t="s">
        <v>3793</v>
      </c>
      <c r="C95" s="144" t="s">
        <v>4054</v>
      </c>
      <c r="D95" s="145" t="s">
        <v>1871</v>
      </c>
    </row>
    <row r="96" spans="1:4" x14ac:dyDescent="0.15">
      <c r="A96" s="142" t="str">
        <f t="shared" si="1"/>
        <v>D6.consTV.addable = "テレビ";</v>
      </c>
      <c r="B96" t="s">
        <v>3794</v>
      </c>
      <c r="C96" s="144" t="s">
        <v>4054</v>
      </c>
      <c r="D96" s="145" t="s">
        <v>1871</v>
      </c>
    </row>
    <row r="97" spans="1:4" x14ac:dyDescent="0.15">
      <c r="A97" s="142" t="str">
        <f t="shared" si="1"/>
        <v>D6.consTV.countCall = "台目";</v>
      </c>
      <c r="B97" t="s">
        <v>3795</v>
      </c>
      <c r="C97" s="144" t="s">
        <v>4055</v>
      </c>
      <c r="D97" s="145" t="s">
        <v>4056</v>
      </c>
    </row>
    <row r="98" spans="1:4" x14ac:dyDescent="0.15">
      <c r="A98" s="142" t="str">
        <f t="shared" si="1"/>
        <v>D6.consTV.inputGuide = "個別のテレビの使い方について";</v>
      </c>
      <c r="B98" t="s">
        <v>3796</v>
      </c>
      <c r="C98" s="144" t="s">
        <v>4059</v>
      </c>
      <c r="D98" s="145" t="s">
        <v>3797</v>
      </c>
    </row>
    <row r="99" spans="1:4" x14ac:dyDescent="0.15">
      <c r="A99" s="142" t="str">
        <f t="shared" si="1"/>
        <v/>
      </c>
      <c r="C99" s="144"/>
      <c r="D99" s="145"/>
    </row>
    <row r="100" spans="1:4" x14ac:dyDescent="0.15">
      <c r="A100" s="142" t="str">
        <f t="shared" si="1"/>
        <v>D6.consTVsum.title = "テレビ";</v>
      </c>
      <c r="B100" t="s">
        <v>3798</v>
      </c>
      <c r="C100" s="144" t="s">
        <v>4057</v>
      </c>
      <c r="D100" s="145" t="s">
        <v>1871</v>
      </c>
    </row>
    <row r="101" spans="1:4" x14ac:dyDescent="0.15">
      <c r="A101" s="142" t="str">
        <f t="shared" si="1"/>
        <v>D6.consTVsum.inputGuide = "家全体のテレビの使い方について";</v>
      </c>
      <c r="B101" t="s">
        <v>3799</v>
      </c>
      <c r="C101" s="144" t="s">
        <v>4060</v>
      </c>
      <c r="D101" s="145" t="s">
        <v>3800</v>
      </c>
    </row>
    <row r="102" spans="1:4" x14ac:dyDescent="0.15">
      <c r="A102" s="142" t="str">
        <f t="shared" ref="A102:A103" si="2">CLEAN(B102&amp;IF(C102="","",""""&amp;C102&amp;""";"))</f>
        <v/>
      </c>
      <c r="C102" s="144"/>
      <c r="D102" s="145"/>
    </row>
    <row r="103" spans="1:4" x14ac:dyDescent="0.15">
      <c r="A103" s="142" t="str">
        <f t="shared" si="2"/>
        <v>D6.consSeason.titleList[1] = "冬";</v>
      </c>
      <c r="B103" t="s">
        <v>4043</v>
      </c>
      <c r="C103" s="144" t="s">
        <v>4046</v>
      </c>
      <c r="D103" s="145" t="s">
        <v>4049</v>
      </c>
    </row>
    <row r="104" spans="1:4" x14ac:dyDescent="0.15">
      <c r="A104" s="142" t="str">
        <f t="shared" ref="A104:A105" si="3">CLEAN(B104&amp;IF(C104="","",""""&amp;C104&amp;""";"))</f>
        <v>D6.consSeason.titleList[2] = "春秋";</v>
      </c>
      <c r="B104" t="s">
        <v>4044</v>
      </c>
      <c r="C104" s="144" t="s">
        <v>4047</v>
      </c>
      <c r="D104" s="145" t="s">
        <v>4050</v>
      </c>
    </row>
    <row r="105" spans="1:4" x14ac:dyDescent="0.15">
      <c r="A105" s="142" t="str">
        <f t="shared" si="3"/>
        <v>D6.consSeason.titleList[3] = "夏";</v>
      </c>
      <c r="B105" t="s">
        <v>4045</v>
      </c>
      <c r="C105" s="144" t="s">
        <v>4048</v>
      </c>
      <c r="D105" s="145" t="s">
        <v>4051</v>
      </c>
    </row>
  </sheetData>
  <phoneticPr fontId="2"/>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5"/>
  <dimension ref="A1:AD87"/>
  <sheetViews>
    <sheetView zoomScale="93" zoomScaleNormal="93" workbookViewId="0">
      <pane xSplit="4" ySplit="3" topLeftCell="E6" activePane="bottomRight" state="frozen"/>
      <selection pane="topRight" activeCell="G1" sqref="G1"/>
      <selection pane="bottomLeft" activeCell="A4" sqref="A4"/>
      <selection pane="bottomRight" activeCell="G12" sqref="G12"/>
    </sheetView>
  </sheetViews>
  <sheetFormatPr defaultRowHeight="13.5" x14ac:dyDescent="0.15"/>
  <cols>
    <col min="1" max="1" width="2.5" style="4" customWidth="1"/>
    <col min="2" max="2" width="3.875" style="4" customWidth="1"/>
    <col min="3" max="3" width="7" style="4" customWidth="1"/>
    <col min="4" max="5" width="22.625" style="4" customWidth="1"/>
    <col min="6" max="6" width="9.375" style="4" customWidth="1"/>
    <col min="7" max="8" width="9.125" style="4" customWidth="1"/>
    <col min="9" max="9" width="9.75" style="4" customWidth="1"/>
    <col min="10" max="10" width="7.5" style="4" customWidth="1"/>
    <col min="11" max="11" width="5.75" style="4" customWidth="1"/>
    <col min="12" max="12" width="4.625" style="4" customWidth="1"/>
    <col min="13" max="13" width="5.75" style="4" customWidth="1"/>
    <col min="14" max="14" width="7.25" style="4" customWidth="1"/>
    <col min="15" max="15" width="5.25" style="4" customWidth="1"/>
    <col min="16" max="16" width="5" style="4" customWidth="1"/>
    <col min="17" max="18" width="18.75" style="4" customWidth="1"/>
    <col min="19" max="20" width="42.75" style="4" customWidth="1"/>
    <col min="21" max="21" width="9" style="4"/>
    <col min="22" max="22" width="6.5" style="4" customWidth="1"/>
    <col min="23" max="23" width="9" style="4"/>
    <col min="24" max="25" width="4.75" style="4" customWidth="1"/>
    <col min="26" max="26" width="72.625" style="41" customWidth="1"/>
    <col min="27" max="27" width="9" style="1"/>
    <col min="28" max="28" width="34.5" style="1" customWidth="1"/>
    <col min="29" max="29" width="9" style="1"/>
    <col min="30" max="30" width="39.625" style="4" customWidth="1"/>
    <col min="31" max="16384" width="9" style="1"/>
  </cols>
  <sheetData>
    <row r="1" spans="1:30" x14ac:dyDescent="0.15">
      <c r="A1" s="42" t="s">
        <v>3499</v>
      </c>
      <c r="D1" s="123" t="s">
        <v>3668</v>
      </c>
      <c r="X1" s="177" t="s">
        <v>3955</v>
      </c>
      <c r="Y1" s="174"/>
      <c r="Z1" s="178"/>
      <c r="AD1" s="4">
        <v>5</v>
      </c>
    </row>
    <row r="2" spans="1:30" ht="15" customHeight="1" x14ac:dyDescent="0.15">
      <c r="B2" s="126" t="s">
        <v>2298</v>
      </c>
      <c r="C2" s="132" t="s">
        <v>2299</v>
      </c>
      <c r="D2" s="135" t="s">
        <v>2300</v>
      </c>
      <c r="E2" s="136"/>
      <c r="F2" s="134" t="s">
        <v>3461</v>
      </c>
      <c r="G2" s="135" t="s">
        <v>2301</v>
      </c>
      <c r="H2" s="137"/>
      <c r="I2" s="138" t="s">
        <v>3098</v>
      </c>
      <c r="J2" s="139"/>
      <c r="K2" s="133" t="s">
        <v>2302</v>
      </c>
      <c r="L2" s="126" t="s">
        <v>2303</v>
      </c>
      <c r="M2" s="126" t="s">
        <v>2304</v>
      </c>
      <c r="N2" s="126" t="s">
        <v>2305</v>
      </c>
      <c r="O2" s="126" t="s">
        <v>2306</v>
      </c>
      <c r="P2" s="132" t="s">
        <v>2307</v>
      </c>
      <c r="Q2" s="135" t="s">
        <v>3511</v>
      </c>
      <c r="R2" s="137"/>
      <c r="S2" s="138" t="s">
        <v>2308</v>
      </c>
      <c r="T2" s="139"/>
      <c r="U2" s="133" t="s">
        <v>2309</v>
      </c>
      <c r="V2" s="126" t="s">
        <v>2310</v>
      </c>
      <c r="X2" s="179"/>
      <c r="Y2" s="179"/>
      <c r="Z2" s="179"/>
      <c r="AB2" s="60" t="s">
        <v>3956</v>
      </c>
      <c r="AD2" s="62" t="s">
        <v>3139</v>
      </c>
    </row>
    <row r="3" spans="1:30" ht="43.9" customHeight="1" x14ac:dyDescent="0.15">
      <c r="B3" s="131" t="s">
        <v>3500</v>
      </c>
      <c r="C3" s="131" t="s">
        <v>3501</v>
      </c>
      <c r="D3" s="131" t="s">
        <v>3663</v>
      </c>
      <c r="E3" s="131" t="s">
        <v>3487</v>
      </c>
      <c r="F3" s="131" t="s">
        <v>3502</v>
      </c>
      <c r="G3" s="131" t="s">
        <v>3503</v>
      </c>
      <c r="H3" s="131" t="s">
        <v>3485</v>
      </c>
      <c r="I3" s="131" t="s">
        <v>3504</v>
      </c>
      <c r="J3" s="131" t="s">
        <v>3488</v>
      </c>
      <c r="K3" s="131" t="s">
        <v>3505</v>
      </c>
      <c r="L3" s="131" t="s">
        <v>3506</v>
      </c>
      <c r="M3" s="131" t="s">
        <v>3507</v>
      </c>
      <c r="N3" s="131" t="s">
        <v>3508</v>
      </c>
      <c r="O3" s="131" t="s">
        <v>3509</v>
      </c>
      <c r="P3" s="131" t="s">
        <v>3510</v>
      </c>
      <c r="Q3" s="131" t="s">
        <v>3511</v>
      </c>
      <c r="R3" s="131" t="s">
        <v>3485</v>
      </c>
      <c r="S3" s="131" t="s">
        <v>3512</v>
      </c>
      <c r="T3" s="131" t="s">
        <v>3485</v>
      </c>
      <c r="U3" s="131" t="s">
        <v>3513</v>
      </c>
      <c r="V3" s="131" t="s">
        <v>3514</v>
      </c>
      <c r="X3" s="174"/>
      <c r="Y3" s="174"/>
      <c r="Z3" s="174" t="s">
        <v>3863</v>
      </c>
      <c r="AB3" s="1" t="s">
        <v>3864</v>
      </c>
      <c r="AD3" s="3" t="s">
        <v>3515</v>
      </c>
    </row>
    <row r="4" spans="1:30" ht="79.5" customHeight="1" x14ac:dyDescent="0.15">
      <c r="B4" s="3">
        <v>1</v>
      </c>
      <c r="C4" s="3" t="s">
        <v>4345</v>
      </c>
      <c r="D4" s="127" t="s">
        <v>2278</v>
      </c>
      <c r="E4" s="128" t="s">
        <v>2278</v>
      </c>
      <c r="F4" s="3" t="s">
        <v>1909</v>
      </c>
      <c r="G4" s="127" t="s">
        <v>1451</v>
      </c>
      <c r="H4" s="128" t="s">
        <v>1451</v>
      </c>
      <c r="I4" s="122">
        <v>0.5</v>
      </c>
      <c r="J4" s="105">
        <v>0.5</v>
      </c>
      <c r="K4" s="3"/>
      <c r="L4" s="3">
        <v>25</v>
      </c>
      <c r="M4" s="3">
        <v>20</v>
      </c>
      <c r="N4" s="3">
        <v>350000</v>
      </c>
      <c r="O4" s="3"/>
      <c r="P4" s="3"/>
      <c r="Q4" s="200"/>
      <c r="R4" s="105"/>
      <c r="S4" s="122" t="s">
        <v>4535</v>
      </c>
      <c r="T4" s="105" t="s">
        <v>4442</v>
      </c>
      <c r="U4" s="3"/>
      <c r="V4" s="3" t="s">
        <v>2297</v>
      </c>
      <c r="Z4" s="4" t="str">
        <f>"D6.scenario.defMeasures['"&amp;C4&amp;"'] = { "&amp;B$2&amp;":"""&amp;B4&amp;""",  "&amp;C$2&amp;":"""&amp;C4&amp;""",  "&amp;D$2&amp;":"""&amp;CLEAN(SUBSTITUTE(D4,"""","'"))&amp;""",  "&amp;I$2&amp;":"""&amp;I4&amp;""",  "&amp;F$2&amp;":"""&amp;F4&amp;""",  "&amp;G$2&amp;":"""&amp;CLEAN(SUBSTITUTE(G4,"""","'"))&amp;""", "&amp;K$2&amp;":"""&amp;K4&amp;""",  "&amp;L$2&amp;":"""&amp;L4&amp;""",  "&amp;M$2&amp;":"""&amp;M4&amp;""",  "&amp;N$2&amp;":"""&amp;N4&amp;""",  "&amp;O$2&amp;":"""&amp;O4&amp;""",  "&amp;P$2&amp;":"""&amp;P4&amp;""",  "&amp;Q$2&amp;":"""&amp;Q4&amp;""",  "&amp;S$2&amp;":"""&amp;CLEAN(SUBSTITUTE(S4,"""","'"))&amp;""",   "&amp;U$2&amp;":"""&amp;U4&amp;""",   "&amp;V$2&amp;":"""&amp;V4&amp;"""};"</f>
        <v>D6.scenario.defMeasures['mTOsolar'] = { mid:"1",  name:"mTOsolar",  title:"太陽光発電を設置する",  easyness:"0.5",  refCons:"consTotal",  titleShort:"太陽光発電", level:"",  figNum:"25",  lifeTime:"20",  price:"350000",  roanShow:"",  standardType:"",  subsidy :"",  advice:"発電で余った電気は、FIT制度により電力会社に買い取ってもらうことができ、2024年度に設置した場合は1kWhあたり16円で10年間買取がされます。パネルを設置するだけで発電がされ、モーターなど稼働する部分がないために寿命が長く、維持管理も比較的少なくて済みます。交流に変換をする「コンディショナー」と呼ばれる装置は10年程度ごとに交換が必要になります。&lt;br&gt;　また、太陽光発電装置を導入すると、電気を売る様子が表示される装置が設置されます。電気をどれだけ発電できたのか、家庭でどれだけ消費したのかが表示され、機種によっては時間帯別に表示されるものもあります。販売できた金額も表示され、より多く販売するために自然と電気の使用量が減る効果も出てきます。",   lifestyle:"",   season:"wss"};</v>
      </c>
      <c r="AB4" s="1" t="str">
        <f>"$defMeasures['"&amp;C4&amp;"'] = [ '"&amp;B$2&amp;"'=&gt;"""&amp;B4&amp;""",   '"&amp;D$2&amp;"'=&gt;"""&amp;CLEAN(SUBSTITUTE(D4,"""","'"))&amp;""",  '"&amp;L$2&amp;"'=&gt;"""&amp;L4&amp;""",  '"&amp;S$2&amp;"'=&gt;"""&amp;CLEAN(SUBSTITUTE(S4,"""","'"))&amp;"""];"</f>
        <v>$defMeasures['mTOsolar'] = [ 'mid'=&gt;"1",   'title'=&gt;"太陽光発電を設置する",  'figNum'=&gt;"25",  'advice'=&gt;"発電で余った電気は、FIT制度により電力会社に買い取ってもらうことができ、2024年度に設置した場合は1kWhあたり16円で10年間買取がされます。パネルを設置するだけで発電がされ、モーターなど稼働する部分がないために寿命が長く、維持管理も比較的少なくて済みます。交流に変換をする「コンディショナー」と呼ばれる装置は10年程度ごとに交換が必要になります。&lt;br&gt;　また、太陽光発電装置を導入すると、電気を売る様子が表示される装置が設置されます。電気をどれだけ発電できたのか、家庭でどれだけ消費したのかが表示され、機種によっては時間帯別に表示されるものもあります。販売できた金額も表示され、より多く販売するために自然と電気の使用量が減る効果も出てきます。"];</v>
      </c>
      <c r="AD4" s="3" t="s">
        <v>3140</v>
      </c>
    </row>
    <row r="5" spans="1:30" ht="69" customHeight="1" x14ac:dyDescent="0.15">
      <c r="B5" s="3">
        <v>2</v>
      </c>
      <c r="C5" s="3" t="s">
        <v>2776</v>
      </c>
      <c r="D5" s="122" t="s">
        <v>2374</v>
      </c>
      <c r="E5" s="105" t="s">
        <v>2374</v>
      </c>
      <c r="F5" s="3" t="s">
        <v>1909</v>
      </c>
      <c r="G5" s="122" t="s">
        <v>2375</v>
      </c>
      <c r="H5" s="105" t="s">
        <v>2375</v>
      </c>
      <c r="I5" s="122">
        <v>1</v>
      </c>
      <c r="J5" s="105">
        <v>1</v>
      </c>
      <c r="K5" s="3"/>
      <c r="L5" s="3">
        <v>3</v>
      </c>
      <c r="M5" s="3">
        <v>20</v>
      </c>
      <c r="N5" s="3">
        <v>200000</v>
      </c>
      <c r="O5" s="3"/>
      <c r="P5" s="3"/>
      <c r="Q5" s="122"/>
      <c r="R5" s="105"/>
      <c r="S5" s="122" t="s">
        <v>4448</v>
      </c>
      <c r="T5" s="105" t="s">
        <v>4394</v>
      </c>
      <c r="U5" s="3"/>
      <c r="V5" s="3" t="s">
        <v>2376</v>
      </c>
      <c r="Z5" s="4" t="str">
        <f t="shared" ref="Z5:Z75" si="0">"D6.scenario.defMeasures['"&amp;C5&amp;"'] = { "&amp;B$2&amp;":"""&amp;B5&amp;""",  "&amp;C$2&amp;":"""&amp;C5&amp;""",  "&amp;D$2&amp;":"""&amp;CLEAN(SUBSTITUTE(D5,"""","'"))&amp;""",  "&amp;I$2&amp;":"""&amp;I5&amp;""",  "&amp;F$2&amp;":"""&amp;F5&amp;""",  "&amp;G$2&amp;":"""&amp;CLEAN(SUBSTITUTE(G5,"""","'"))&amp;""", "&amp;K$2&amp;":"""&amp;K5&amp;""",  "&amp;L$2&amp;":"""&amp;L5&amp;""",  "&amp;M$2&amp;":"""&amp;M5&amp;""",  "&amp;N$2&amp;":"""&amp;N5&amp;""",  "&amp;O$2&amp;":"""&amp;O5&amp;""",  "&amp;P$2&amp;":"""&amp;P5&amp;""",  "&amp;Q$2&amp;":"""&amp;Q5&amp;""",  "&amp;S$2&amp;":"""&amp;CLEAN(SUBSTITUTE(S5,"""","'"))&amp;""",   "&amp;U$2&amp;":"""&amp;U5&amp;""",   "&amp;V$2&amp;":"""&amp;V5&amp;"""};"</f>
        <v>D6.scenario.defMeasures['mTOhems'] = { mid:"2",  name:"mTOhems",  title:"HEMS装置を設置する",  easyness:"1",  refCons:"consTotal",  titleShort:"HEMS装置", level:"",  figNum:"3",  lifeTime:"20",  price:"200000",  roanShow:"",  standardType:"",  subsidy :"",  advice:"HEMS(Home Energy Management Sysytem：ヘムス)とは、家庭で使っている電気を時間ごとに細かく把握したり、エアコンなどの家電製品を、省エネのために自動制御したりできるシステムです。電気の使い方などの特徴をチェックすると、どんなことをすれば省エネにつながるか、ポイントが見えてきます。表示されるグラフをもとに、いつ電気の消費が多いのか、何が原因なのか、考えてみてください。",   lifestyle:"",   season:"wss"};</v>
      </c>
      <c r="AB5" s="1" t="str">
        <f t="shared" ref="AB5:AB75" si="1">"$defMeasures['"&amp;C5&amp;"'] = [ '"&amp;B$2&amp;"'=&gt;"""&amp;B5&amp;""",   '"&amp;D$2&amp;"'=&gt;"""&amp;CLEAN(SUBSTITUTE(D5,"""","'"))&amp;""",  '"&amp;L$2&amp;"'=&gt;"""&amp;L5&amp;""",  '"&amp;S$2&amp;"'=&gt;"""&amp;CLEAN(SUBSTITUTE(S5,"""","'"))&amp;"""];"</f>
        <v>$defMeasures['mTOhems'] = [ 'mid'=&gt;"2",   'title'=&gt;"HEMS装置を設置する",  'figNum'=&gt;"3",  'advice'=&gt;"HEMS(Home Energy Management Sysytem：ヘムス)とは、家庭で使っている電気を時間ごとに細かく把握したり、エアコンなどの家電製品を、省エネのために自動制御したりできるシステムです。電気の使い方などの特徴をチェックすると、どんなことをすれば省エネにつながるか、ポイントが見えてきます。表示されるグラフをもとに、いつ電気の消費が多いのか、何が原因なのか、考えてみてください。"];</v>
      </c>
      <c r="AD5" s="3" t="s">
        <v>3141</v>
      </c>
    </row>
    <row r="6" spans="1:30" ht="69" customHeight="1" x14ac:dyDescent="0.15">
      <c r="B6" s="3">
        <v>3</v>
      </c>
      <c r="C6" s="3" t="s">
        <v>3147</v>
      </c>
      <c r="D6" s="122" t="s">
        <v>3148</v>
      </c>
      <c r="E6" s="105" t="s">
        <v>3148</v>
      </c>
      <c r="F6" s="3" t="s">
        <v>1909</v>
      </c>
      <c r="G6" s="122" t="s">
        <v>3150</v>
      </c>
      <c r="H6" s="105" t="s">
        <v>3150</v>
      </c>
      <c r="I6" s="122">
        <v>2</v>
      </c>
      <c r="J6" s="105">
        <v>2</v>
      </c>
      <c r="K6" s="3"/>
      <c r="L6" s="3">
        <v>25</v>
      </c>
      <c r="M6" s="3">
        <v>10</v>
      </c>
      <c r="N6" s="3">
        <v>50000</v>
      </c>
      <c r="O6" s="3"/>
      <c r="P6" s="3"/>
      <c r="Q6" s="122"/>
      <c r="R6" s="105"/>
      <c r="S6" s="122" t="s">
        <v>4449</v>
      </c>
      <c r="T6" s="105" t="s">
        <v>3149</v>
      </c>
      <c r="U6" s="3"/>
      <c r="V6" s="3" t="s">
        <v>2297</v>
      </c>
      <c r="Z6" s="4" t="str">
        <f t="shared" si="0"/>
        <v>D6.scenario.defMeasures['mTOsolarSmall'] = { mid:"3",  name:"mTOsolarSmall",  title:"ベランダに太陽光パネルを置く",  easyness:"2",  refCons:"consTotal",  titleShort:"ベランダ太陽光", level:"",  figNum:"25",  lifeTime:"10",  price:"50000",  roanShow:"",  standardType:"",  subsidy :"",  advice:"太陽光発電パネルを屋根に設置するのではなく、小型のものをベランダなどに置くことで、一部の照明などの用途に使うことができます。既成品として販売されていることもありますが、自分で部品を購入して作ることもできます。太陽光パネル（20～200W）、充放電コントローラー、車用バッテリー、インバーターを組み合わせることで動作し、インターネット通販やホームセンターなどで調達できます。&lt;br&gt;　晴れた日にはふとんを干すような感覚で、日光にあててバッテリーを充電させ、充電された分で活用することができます。曇りの日などは、電気を使うことができない場合があります。",   lifestyle:"",   season:"wss"};</v>
      </c>
      <c r="AB6" s="1" t="str">
        <f t="shared" si="1"/>
        <v>$defMeasures['mTOsolarSmall'] = [ 'mid'=&gt;"3",   'title'=&gt;"ベランダに太陽光パネルを置く",  'figNum'=&gt;"25",  'advice'=&gt;"太陽光発電パネルを屋根に設置するのではなく、小型のものをベランダなどに置くことで、一部の照明などの用途に使うことができます。既成品として販売されていることもありますが、自分で部品を購入して作ることもできます。太陽光パネル（20～200W）、充放電コントローラー、車用バッテリー、インバーターを組み合わせることで動作し、インターネット通販やホームセンターなどで調達できます。&lt;br&gt;　晴れた日にはふとんを干すような感覚で、日光にあててバッテリーを充電させ、充電された分で活用することができます。曇りの日などは、電気を使うことができない場合があります。"];</v>
      </c>
      <c r="AD6" s="3" t="s">
        <v>3151</v>
      </c>
    </row>
    <row r="7" spans="1:30" ht="79.5" customHeight="1" x14ac:dyDescent="0.15">
      <c r="B7" s="3">
        <v>6</v>
      </c>
      <c r="C7" s="3" t="s">
        <v>4477</v>
      </c>
      <c r="D7" s="127" t="s">
        <v>4478</v>
      </c>
      <c r="E7" s="128" t="s">
        <v>4478</v>
      </c>
      <c r="F7" s="3" t="s">
        <v>1909</v>
      </c>
      <c r="G7" s="127" t="s">
        <v>4479</v>
      </c>
      <c r="H7" s="128" t="s">
        <v>4479</v>
      </c>
      <c r="I7" s="122">
        <v>0.5</v>
      </c>
      <c r="J7" s="105">
        <v>0.5</v>
      </c>
      <c r="K7" s="3"/>
      <c r="L7" s="3">
        <v>25</v>
      </c>
      <c r="M7" s="3">
        <v>30</v>
      </c>
      <c r="N7" s="3">
        <v>22000000</v>
      </c>
      <c r="O7" s="3"/>
      <c r="P7" s="3" t="s">
        <v>4480</v>
      </c>
      <c r="Q7" s="122"/>
      <c r="R7" s="105"/>
      <c r="S7" s="122" t="s">
        <v>4485</v>
      </c>
      <c r="T7" s="105" t="s">
        <v>4442</v>
      </c>
      <c r="U7" s="3"/>
      <c r="V7" s="3" t="s">
        <v>2297</v>
      </c>
      <c r="Z7" s="4" t="str">
        <f>"D6.scenario.defMeasures['"&amp;C7&amp;"'] = { "&amp;B$2&amp;":"""&amp;B7&amp;""",  "&amp;C$2&amp;":"""&amp;C7&amp;""",  "&amp;D$2&amp;":"""&amp;CLEAN(SUBSTITUTE(D7,"""","'"))&amp;""",  "&amp;I$2&amp;":"""&amp;I7&amp;""",  "&amp;F$2&amp;":"""&amp;F7&amp;""",  "&amp;G$2&amp;":"""&amp;CLEAN(SUBSTITUTE(G7,"""","'"))&amp;""", "&amp;K$2&amp;":"""&amp;K7&amp;""",  "&amp;L$2&amp;":"""&amp;L7&amp;""",  "&amp;M$2&amp;":"""&amp;M7&amp;""",  "&amp;N$2&amp;":"""&amp;N7&amp;""",  "&amp;O$2&amp;":"""&amp;O7&amp;""",  "&amp;P$2&amp;":"""&amp;P7&amp;""",  "&amp;Q$2&amp;":"""&amp;Q7&amp;""",  "&amp;S$2&amp;":"""&amp;CLEAN(SUBSTITUTE(S7,"""","'"))&amp;""",   "&amp;U$2&amp;":"""&amp;U7&amp;""",   "&amp;V$2&amp;":"""&amp;V7&amp;"""};"</f>
        <v>D6.scenario.defMeasures['mTOzeh'] = { mid:"6",  name:"mTOzeh",  title:"ZEHに建て替える",  easyness:"0.5",  refCons:"consTotal",  titleShort:"ZEH", level:"",  figNum:"25",  lifeTime:"30",  price:"22000000",  roanShow:"",  standardType:"省エネ基準住宅",  subsidy :"",  advice:"断熱性能を高めて省エネ機器設備を導入した上で、太陽光発電を設置すると、家庭のエネルギー消費を実質まかなうことができます。ネット・ゼロ・エネルギー・ハウス（ZEH：ゼッチ）と呼ばれ、すでに大手ハウスメーカーでは新築の標準になっており、2030年頃にはすべての新築住宅でこのレベルを達成することが求められます。エネルギー面でメリットがあるだけでなく、冬は暖かく、夏は涼しく、快適に過ごすことができ、健康面でもメリットがあることがわかっています。",   lifestyle:"",   season:"wss"};</v>
      </c>
      <c r="AB7" s="1" t="str">
        <f>"$defMeasures['"&amp;C7&amp;"'] = [ '"&amp;B$2&amp;"'=&gt;"""&amp;B7&amp;""",   '"&amp;D$2&amp;"'=&gt;"""&amp;CLEAN(SUBSTITUTE(D7,"""","'"))&amp;""",  '"&amp;L$2&amp;"'=&gt;"""&amp;L7&amp;""",  '"&amp;S$2&amp;"'=&gt;"""&amp;CLEAN(SUBSTITUTE(S7,"""","'"))&amp;"""];"</f>
        <v>$defMeasures['mTOzeh'] = [ 'mid'=&gt;"6",   'title'=&gt;"ZEHに建て替える",  'figNum'=&gt;"25",  'advice'=&gt;"断熱性能を高めて省エネ機器設備を導入した上で、太陽光発電を設置すると、家庭のエネルギー消費を実質まかなうことができます。ネット・ゼロ・エネルギー・ハウス（ZEH：ゼッチ）と呼ばれ、すでに大手ハウスメーカーでは新築の標準になっており、2030年頃にはすべての新築住宅でこのレベルを達成することが求められます。エネルギー面でメリットがあるだけでなく、冬は暖かく、夏は涼しく、快適に過ごすことができ、健康面でもメリットがあることがわかっています。"];</v>
      </c>
      <c r="AD7" s="3" t="s">
        <v>3140</v>
      </c>
    </row>
    <row r="8" spans="1:30" ht="79.5" customHeight="1" x14ac:dyDescent="0.15">
      <c r="B8" s="196">
        <v>7</v>
      </c>
      <c r="C8" s="196" t="s">
        <v>4501</v>
      </c>
      <c r="D8" s="197" t="s">
        <v>4502</v>
      </c>
      <c r="E8" s="198"/>
      <c r="F8" s="196" t="s">
        <v>1909</v>
      </c>
      <c r="G8" s="197" t="s">
        <v>4503</v>
      </c>
      <c r="H8" s="198"/>
      <c r="I8" s="197">
        <v>0.5</v>
      </c>
      <c r="J8" s="198">
        <v>2</v>
      </c>
      <c r="K8" s="196"/>
      <c r="L8" s="196">
        <v>25</v>
      </c>
      <c r="M8" s="196">
        <v>10</v>
      </c>
      <c r="N8" s="196">
        <v>1000000</v>
      </c>
      <c r="O8" s="196"/>
      <c r="P8" s="196"/>
      <c r="Q8" s="197"/>
      <c r="R8" s="198"/>
      <c r="S8" s="197" t="s">
        <v>4504</v>
      </c>
      <c r="T8" s="105"/>
      <c r="U8" s="3"/>
      <c r="V8" s="3" t="s">
        <v>2297</v>
      </c>
      <c r="Z8" s="4" t="str">
        <f t="shared" ref="Z8:Z9" si="2">"D6.scenario.defMeasures['"&amp;C8&amp;"'] = { "&amp;B$2&amp;":"""&amp;B8&amp;""",  "&amp;C$2&amp;":"""&amp;C8&amp;""",  "&amp;D$2&amp;":"""&amp;CLEAN(SUBSTITUTE(D8,"""","'"))&amp;""",  "&amp;I$2&amp;":"""&amp;I8&amp;""",  "&amp;F$2&amp;":"""&amp;F8&amp;""",  "&amp;G$2&amp;":"""&amp;CLEAN(SUBSTITUTE(G8,"""","'"))&amp;""", "&amp;K$2&amp;":"""&amp;K8&amp;""",  "&amp;L$2&amp;":"""&amp;L8&amp;""",  "&amp;M$2&amp;":"""&amp;M8&amp;""",  "&amp;N$2&amp;":"""&amp;N8&amp;""",  "&amp;O$2&amp;":"""&amp;O8&amp;""",  "&amp;P$2&amp;":"""&amp;P8&amp;""",  "&amp;Q$2&amp;":"""&amp;Q8&amp;""",  "&amp;S$2&amp;":"""&amp;CLEAN(SUBSTITUTE(S8,"""","'"))&amp;""",   "&amp;U$2&amp;":"""&amp;U8&amp;""",   "&amp;V$2&amp;":"""&amp;V8&amp;"""};"</f>
        <v>D6.scenario.defMeasures['mTObattery'] = { mid:"7",  name:"mTObattery",  title:"家庭用蓄電池を設置する",  easyness:"0.5",  refCons:"consTotal",  titleShort:"家庭用蓄電池", level:"",  figNum:"25",  lifeTime:"10",  price:"1000000",  roanShow:"",  standardType:"",  subsidy :"",  advice:"太陽光発電装置で発電がされた電気のうち、使い切れない分を蓄電しておくことで、家庭の電気をより多くまかなうことができます。蓄電池がなくても余った電気を売電することができますが、通常は購入する電気代のほうが高く、その分お得になります。また非常時には蓄電された電気を使って、家電製品を動かすこともにも活用できます。",   lifestyle:"",   season:"wss"};</v>
      </c>
      <c r="AB8" s="1" t="str">
        <f t="shared" ref="AB8:AB9" si="3">"$defMeasures['"&amp;C8&amp;"'] = [ '"&amp;B$2&amp;"'=&gt;"""&amp;B8&amp;""",   '"&amp;D$2&amp;"'=&gt;"""&amp;CLEAN(SUBSTITUTE(D8,"""","'"))&amp;""",  '"&amp;L$2&amp;"'=&gt;"""&amp;L8&amp;""",  '"&amp;S$2&amp;"'=&gt;"""&amp;CLEAN(SUBSTITUTE(S8,"""","'"))&amp;"""];"</f>
        <v>$defMeasures['mTObattery'] = [ 'mid'=&gt;"7",   'title'=&gt;"家庭用蓄電池を設置する",  'figNum'=&gt;"25",  'advice'=&gt;"太陽光発電装置で発電がされた電気のうち、使い切れない分を蓄電しておくことで、家庭の電気をより多くまかなうことができます。蓄電池がなくても余った電気を売電することができますが、通常は購入する電気代のほうが高く、その分お得になります。また非常時には蓄電された電気を使って、家電製品を動かすこともにも活用できます。"];</v>
      </c>
      <c r="AD8" s="3" t="s">
        <v>3140</v>
      </c>
    </row>
    <row r="9" spans="1:30" ht="79.5" customHeight="1" x14ac:dyDescent="0.15">
      <c r="B9" s="196">
        <v>8</v>
      </c>
      <c r="C9" s="196" t="s">
        <v>4505</v>
      </c>
      <c r="D9" s="197" t="s">
        <v>4507</v>
      </c>
      <c r="E9" s="198"/>
      <c r="F9" s="196" t="s">
        <v>1909</v>
      </c>
      <c r="G9" s="197" t="s">
        <v>4506</v>
      </c>
      <c r="H9" s="198"/>
      <c r="I9" s="197">
        <v>0.5</v>
      </c>
      <c r="J9" s="198">
        <v>2</v>
      </c>
      <c r="K9" s="196"/>
      <c r="L9" s="196">
        <v>21</v>
      </c>
      <c r="M9" s="196">
        <v>6</v>
      </c>
      <c r="N9" s="196">
        <v>1000000</v>
      </c>
      <c r="O9" s="196"/>
      <c r="P9" s="196"/>
      <c r="Q9" s="197"/>
      <c r="R9" s="198"/>
      <c r="S9" s="197" t="s">
        <v>4508</v>
      </c>
      <c r="T9" s="105"/>
      <c r="U9" s="3"/>
      <c r="V9" s="3" t="s">
        <v>2297</v>
      </c>
      <c r="Z9" s="4" t="str">
        <f t="shared" si="2"/>
        <v>D6.scenario.defMeasures['mTOv2h'] = { mid:"8",  name:"mTOv2h",  title:"電気自動車を家庭用蓄電池として活用する",  easyness:"0.5",  refCons:"consTotal",  titleShort:"V2H", level:"",  figNum:"21",  lifeTime:"6",  price:"1000000",  roanShow:"",  standardType:"",  subsidy :"",  advice:"太陽光発電装置で発電がされた電気のうち、使い切れない分を蓄電しておくことで、家庭の電気をより多くまかなうことができます。蓄電池がなくても余った電気を売電することができますが、通常は購入する電気代のほうが高く、その分お得になります。また非常時には蓄電された電気を使って、家電製品を動かすこともにも活用できます。電気自動車の容量は大きく、連携する装置を購入することで家庭用の蓄電池としても活用することができます。",   lifestyle:"",   season:"wss"};</v>
      </c>
      <c r="AB9" s="1" t="str">
        <f t="shared" si="3"/>
        <v>$defMeasures['mTOv2h'] = [ 'mid'=&gt;"8",   'title'=&gt;"電気自動車を家庭用蓄電池として活用する",  'figNum'=&gt;"21",  'advice'=&gt;"太陽光発電装置で発電がされた電気のうち、使い切れない分を蓄電しておくことで、家庭の電気をより多くまかなうことができます。蓄電池がなくても余った電気を売電することができますが、通常は購入する電気代のほうが高く、その分お得になります。また非常時には蓄電された電気を使って、家電製品を動かすこともにも活用できます。電気自動車の容量は大きく、連携する装置を購入することで家庭用の蓄電池としても活用することができます。"];</v>
      </c>
      <c r="AD9" s="3" t="s">
        <v>3140</v>
      </c>
    </row>
    <row r="10" spans="1:30" ht="69" customHeight="1" x14ac:dyDescent="0.15">
      <c r="B10" s="196">
        <v>10</v>
      </c>
      <c r="C10" s="196" t="s">
        <v>4553</v>
      </c>
      <c r="D10" s="200" t="s">
        <v>4554</v>
      </c>
      <c r="E10" s="201"/>
      <c r="F10" s="196" t="s">
        <v>1909</v>
      </c>
      <c r="G10" s="200" t="s">
        <v>4555</v>
      </c>
      <c r="H10" s="201"/>
      <c r="I10" s="200">
        <v>2</v>
      </c>
      <c r="J10" s="201"/>
      <c r="K10" s="196"/>
      <c r="L10" s="196">
        <v>25</v>
      </c>
      <c r="M10" s="196"/>
      <c r="N10" s="196"/>
      <c r="O10" s="196"/>
      <c r="P10" s="196"/>
      <c r="Q10" s="197"/>
      <c r="R10" s="198"/>
      <c r="S10" s="200" t="s">
        <v>4556</v>
      </c>
      <c r="T10" s="198"/>
      <c r="U10" s="196"/>
      <c r="V10" s="3" t="s">
        <v>2297</v>
      </c>
      <c r="Z10" s="4" t="str">
        <f t="shared" ref="Z10" si="4">"D6.scenario.defMeasures['"&amp;C10&amp;"'] = { "&amp;B$2&amp;":"""&amp;B10&amp;""",  "&amp;C$2&amp;":"""&amp;C10&amp;""",  "&amp;D$2&amp;":"""&amp;CLEAN(SUBSTITUTE(D10,"""","'"))&amp;""",  "&amp;I$2&amp;":"""&amp;I10&amp;""",  "&amp;F$2&amp;":"""&amp;F10&amp;""",  "&amp;G$2&amp;":"""&amp;CLEAN(SUBSTITUTE(G10,"""","'"))&amp;""", "&amp;K$2&amp;":"""&amp;K10&amp;""",  "&amp;L$2&amp;":"""&amp;L10&amp;""",  "&amp;M$2&amp;":"""&amp;M10&amp;""",  "&amp;N$2&amp;":"""&amp;N10&amp;""",  "&amp;O$2&amp;":"""&amp;O10&amp;""",  "&amp;P$2&amp;":"""&amp;P10&amp;""",  "&amp;Q$2&amp;":"""&amp;Q10&amp;""",  "&amp;S$2&amp;":"""&amp;CLEAN(SUBSTITUTE(S10,"""","'"))&amp;""",   "&amp;U$2&amp;":"""&amp;U10&amp;""",   "&amp;V$2&amp;":"""&amp;V10&amp;"""};"</f>
        <v>D6.scenario.defMeasures['mTOzeroelectricity'] = { mid:"10",  name:"mTOzeroelectricity",  title:"CO2排出係数が0の電気を選ぶ",  easyness:"2",  refCons:"consTotal",  titleShort:"脱炭素電力を選ぶ", level:"",  figNum:"25",  lifeTime:"",  price:"",  roanShow:"",  standardType:"",  subsidy :"",  advice:"電力契約をいろいろな会社から選ぶことができます。一般的な電気ではなく、水力や太陽光発電、風力発電など、CO2排出係数がゼロとなる脱炭素電力のメニューも選べるようになっています。",   lifestyle:"",   season:"wss"};</v>
      </c>
      <c r="AB10" s="1" t="str">
        <f t="shared" ref="AB10" si="5">"$defMeasures['"&amp;C10&amp;"'] = [ '"&amp;B$2&amp;"'=&gt;"""&amp;B10&amp;""",   '"&amp;D$2&amp;"'=&gt;"""&amp;CLEAN(SUBSTITUTE(D10,"""","'"))&amp;""",  '"&amp;L$2&amp;"'=&gt;"""&amp;L10&amp;""",  '"&amp;S$2&amp;"'=&gt;"""&amp;CLEAN(SUBSTITUTE(S10,"""","'"))&amp;"""];"</f>
        <v>$defMeasures['mTOzeroelectricity'] = [ 'mid'=&gt;"10",   'title'=&gt;"CO2排出係数が0の電気を選ぶ",  'figNum'=&gt;"25",  'advice'=&gt;"電力契約をいろいろな会社から選ぶことができます。一般的な電気ではなく、水力や太陽光発電、風力発電など、CO2排出係数がゼロとなる脱炭素電力のメニューも選べるようになっています。"];</v>
      </c>
      <c r="AD10" s="3" t="s">
        <v>3140</v>
      </c>
    </row>
    <row r="11" spans="1:30" ht="69" customHeight="1" x14ac:dyDescent="0.15">
      <c r="B11" s="3">
        <v>101</v>
      </c>
      <c r="C11" s="3" t="s">
        <v>2118</v>
      </c>
      <c r="D11" s="122" t="s">
        <v>2279</v>
      </c>
      <c r="E11" s="105" t="s">
        <v>2279</v>
      </c>
      <c r="F11" s="3" t="s">
        <v>2114</v>
      </c>
      <c r="G11" s="122" t="s">
        <v>1784</v>
      </c>
      <c r="H11" s="105" t="s">
        <v>1784</v>
      </c>
      <c r="I11" s="122">
        <v>2</v>
      </c>
      <c r="J11" s="105">
        <v>2</v>
      </c>
      <c r="K11" s="3"/>
      <c r="L11" s="3">
        <v>8</v>
      </c>
      <c r="M11" s="3">
        <v>10</v>
      </c>
      <c r="N11" s="3">
        <v>400000</v>
      </c>
      <c r="O11" s="3">
        <v>1</v>
      </c>
      <c r="P11" s="3" t="s">
        <v>1175</v>
      </c>
      <c r="Q11" s="122" t="s">
        <v>4528</v>
      </c>
      <c r="R11" s="105"/>
      <c r="S11" s="122" t="s">
        <v>4395</v>
      </c>
      <c r="T11" s="105" t="s">
        <v>4395</v>
      </c>
      <c r="U11" s="3"/>
      <c r="V11" s="3" t="s">
        <v>2297</v>
      </c>
      <c r="Z11" s="4" t="str">
        <f t="shared" si="0"/>
        <v>D6.scenario.defMeasures['mHWecocute'] = { mid:"101",  name:"mHWecocute",  title:"給湯器をエコキュートに買い換える",  easyness:"2",  refCons:"consHWsum",  titleShort:"エコキュート", level:"",  figNum:"8",  lifeTime:"10",  price:"400000",  roanShow:"1",  standardType:"電気温水器",  subsidy :"子育てエコホーム支援事業の対象で、他の断熱工事や機器導入を行って補助額が5万円以上になると補助されます。",  advice:"エコキュート(R)（自然冷媒ヒートポンプ給湯器）は、エアコンの室外機のような装置がついており、外気の熱を利用してお湯を沸かすため、電気温水器より3倍以上効率がよくなります。貯湯槽にためたお湯を使い切るような、家族人数が多く、毎日欠かさずお風呂に入る家庭にはお勧めです。&lt;br&gt;　また、ふだんのお湯の使い方を考慮して控えめに沸かす設定をすると、さらに省エネにつながります。",   lifestyle:"",   season:"wss"};</v>
      </c>
      <c r="AB11" s="1" t="str">
        <f t="shared" si="1"/>
        <v>$defMeasures['mHWecocute'] = [ 'mid'=&gt;"101",   'title'=&gt;"給湯器をエコキュートに買い換える",  'figNum'=&gt;"8",  'advice'=&gt;"エコキュート(R)（自然冷媒ヒートポンプ給湯器）は、エアコンの室外機のような装置がついており、外気の熱を利用してお湯を沸かすため、電気温水器より3倍以上効率がよくなります。貯湯槽にためたお湯を使い切るような、家族人数が多く、毎日欠かさずお風呂に入る家庭にはお勧めです。&lt;br&gt;　また、ふだんのお湯の使い方を考慮して控えめに沸かす設定をすると、さらに省エネにつながります。"];</v>
      </c>
      <c r="AD11" s="3" t="s">
        <v>3142</v>
      </c>
    </row>
    <row r="12" spans="1:30" ht="69" customHeight="1" x14ac:dyDescent="0.15">
      <c r="B12" s="3">
        <v>102</v>
      </c>
      <c r="C12" s="3" t="s">
        <v>2120</v>
      </c>
      <c r="D12" s="122" t="s">
        <v>4398</v>
      </c>
      <c r="E12" s="105" t="s">
        <v>2280</v>
      </c>
      <c r="F12" s="3" t="s">
        <v>2114</v>
      </c>
      <c r="G12" s="122" t="s">
        <v>1076</v>
      </c>
      <c r="H12" s="105" t="s">
        <v>1076</v>
      </c>
      <c r="I12" s="122">
        <v>2</v>
      </c>
      <c r="J12" s="105">
        <v>2</v>
      </c>
      <c r="K12" s="3"/>
      <c r="L12" s="3">
        <v>10</v>
      </c>
      <c r="M12" s="3">
        <v>10</v>
      </c>
      <c r="N12" s="3">
        <v>200000</v>
      </c>
      <c r="O12" s="3"/>
      <c r="P12" s="3" t="s">
        <v>1176</v>
      </c>
      <c r="Q12" s="122" t="s">
        <v>4528</v>
      </c>
      <c r="R12" s="105"/>
      <c r="S12" s="122" t="s">
        <v>4450</v>
      </c>
      <c r="T12" s="105" t="s">
        <v>4396</v>
      </c>
      <c r="U12" s="3"/>
      <c r="V12" s="3" t="s">
        <v>2297</v>
      </c>
      <c r="Z12" s="4" t="str">
        <f t="shared" si="0"/>
        <v>D6.scenario.defMeasures['mHWecojoze'] = { mid:"102",  name:"mHWecojoze",  title:"給湯器をエコジョーズ（潜熱回収型ガス給湯器）に買い換える",  easyness:"2",  refCons:"consHWsum",  titleShort:"エコジョーズ", level:"",  figNum:"10",  lifeTime:"10",  price:"200000",  roanShow:"",  standardType:"既存型",  subsidy :"子育てエコホーム支援事業の対象で、他の断熱工事や機器導入を行って補助額が5万円以上になると補助されます。",  advice:"エコジョーズ(R)（潜熱回収型）は、水蒸気として逃げていた熱も回収する仕組みのため、既存のガス給湯器に比べて効率が1割以上向上しています。既存のガス給湯器とほぼ同じ形で置き換えが可能です。熱を回収する際に発生する水を流すドレンがついており、マンションなど排水口が近くにない場合には、工事が必要となる場合があります。ガス会社によってはエコジョーズ料金により、ガス代が割り引かれる場合もあります。",   lifestyle:"",   season:"wss"};</v>
      </c>
      <c r="AB12" s="1" t="str">
        <f t="shared" si="1"/>
        <v>$defMeasures['mHWecojoze'] = [ 'mid'=&gt;"102",   'title'=&gt;"給湯器をエコジョーズ（潜熱回収型ガス給湯器）に買い換える",  'figNum'=&gt;"10",  'advice'=&gt;"エコジョーズ(R)（潜熱回収型）は、水蒸気として逃げていた熱も回収する仕組みのため、既存のガス給湯器に比べて効率が1割以上向上しています。既存のガス給湯器とほぼ同じ形で置き換えが可能です。熱を回収する際に発生する水を流すドレンがついており、マンションなど排水口が近くにない場合には、工事が必要となる場合があります。ガス会社によってはエコジョーズ料金により、ガス代が割り引かれる場合もあります。"];</v>
      </c>
      <c r="AD12" s="3" t="s">
        <v>3144</v>
      </c>
    </row>
    <row r="13" spans="1:30" ht="69" customHeight="1" x14ac:dyDescent="0.15">
      <c r="B13" s="3">
        <v>103</v>
      </c>
      <c r="C13" s="3" t="s">
        <v>2119</v>
      </c>
      <c r="D13" s="122" t="s">
        <v>4399</v>
      </c>
      <c r="E13" s="105" t="s">
        <v>2281</v>
      </c>
      <c r="F13" s="3" t="s">
        <v>2114</v>
      </c>
      <c r="G13" s="122" t="s">
        <v>1077</v>
      </c>
      <c r="H13" s="105" t="s">
        <v>1077</v>
      </c>
      <c r="I13" s="122">
        <v>1</v>
      </c>
      <c r="J13" s="105">
        <v>1</v>
      </c>
      <c r="K13" s="3"/>
      <c r="L13" s="3">
        <v>10</v>
      </c>
      <c r="M13" s="3">
        <v>10</v>
      </c>
      <c r="N13" s="3">
        <v>250000</v>
      </c>
      <c r="O13" s="3"/>
      <c r="P13" s="3" t="s">
        <v>1176</v>
      </c>
      <c r="Q13" s="122" t="s">
        <v>4528</v>
      </c>
      <c r="R13" s="105"/>
      <c r="S13" s="122" t="s">
        <v>4451</v>
      </c>
      <c r="T13" s="105" t="s">
        <v>4397</v>
      </c>
      <c r="U13" s="3"/>
      <c r="V13" s="3" t="s">
        <v>2297</v>
      </c>
      <c r="Z13" s="4" t="str">
        <f t="shared" si="0"/>
        <v>D6.scenario.defMeasures['mHWecofeel'] = { mid:"103",  name:"mHWecofeel",  title:"給湯器をエコフィール（潜熱回収型灯油給湯器）に買い換える",  easyness:"1",  refCons:"consHWsum",  titleShort:"エコフィール", level:"",  figNum:"10",  lifeTime:"10",  price:"250000",  roanShow:"",  standardType:"既存型",  subsidy :"子育てエコホーム支援事業の対象で、他の断熱工事や機器導入を行って補助額が5万円以上になると補助されます。",  advice:"エコフィール(R)（潜熱回収型）は、水蒸気として逃げていた熱も回収する仕組みのため、効率が1割以上向上しています。既存の灯油ボイラーとほぼ同じ形で、交換ができます。灯油ではなくガスのタイプは「エコジョース」といいます。",   lifestyle:"",   season:"wss"};</v>
      </c>
      <c r="AB13" s="1" t="str">
        <f t="shared" si="1"/>
        <v>$defMeasures['mHWecofeel'] = [ 'mid'=&gt;"103",   'title'=&gt;"給湯器をエコフィール（潜熱回収型灯油給湯器）に買い換える",  'figNum'=&gt;"10",  'advice'=&gt;"エコフィール(R)（潜熱回収型）は、水蒸気として逃げていた熱も回収する仕組みのため、効率が1割以上向上しています。既存の灯油ボイラーとほぼ同じ形で、交換ができます。灯油ではなくガスのタイプは「エコジョース」といいます。"];</v>
      </c>
      <c r="AD13" s="3" t="s">
        <v>3143</v>
      </c>
    </row>
    <row r="14" spans="1:30" ht="69" customHeight="1" x14ac:dyDescent="0.15">
      <c r="B14" s="3">
        <v>104</v>
      </c>
      <c r="C14" s="3" t="s">
        <v>4471</v>
      </c>
      <c r="D14" s="122" t="s">
        <v>4472</v>
      </c>
      <c r="E14" s="105" t="s">
        <v>2282</v>
      </c>
      <c r="F14" s="3" t="s">
        <v>2114</v>
      </c>
      <c r="G14" s="122" t="s">
        <v>4473</v>
      </c>
      <c r="H14" s="105" t="s">
        <v>1291</v>
      </c>
      <c r="I14" s="122">
        <v>0.5</v>
      </c>
      <c r="J14" s="105">
        <v>0.5</v>
      </c>
      <c r="K14" s="3">
        <v>5</v>
      </c>
      <c r="L14" s="3">
        <v>10</v>
      </c>
      <c r="M14" s="3">
        <v>10</v>
      </c>
      <c r="N14" s="3">
        <v>1100000</v>
      </c>
      <c r="O14" s="3">
        <v>1</v>
      </c>
      <c r="P14" s="3" t="s">
        <v>1076</v>
      </c>
      <c r="Q14" s="122"/>
      <c r="R14" s="105"/>
      <c r="S14" s="122" t="s">
        <v>4453</v>
      </c>
      <c r="T14" s="105" t="s">
        <v>4452</v>
      </c>
      <c r="U14" s="3"/>
      <c r="V14" s="3" t="s">
        <v>2297</v>
      </c>
      <c r="Z14" s="4" t="str">
        <f t="shared" ref="Z14" si="6">"D6.scenario.defMeasures['"&amp;C14&amp;"'] = { "&amp;B$2&amp;":"""&amp;B14&amp;""",  "&amp;C$2&amp;":"""&amp;C14&amp;""",  "&amp;D$2&amp;":"""&amp;CLEAN(SUBSTITUTE(D14,"""","'"))&amp;""",  "&amp;I$2&amp;":"""&amp;I14&amp;""",  "&amp;F$2&amp;":"""&amp;F14&amp;""",  "&amp;G$2&amp;":"""&amp;CLEAN(SUBSTITUTE(G14,"""","'"))&amp;""", "&amp;K$2&amp;":"""&amp;K14&amp;""",  "&amp;L$2&amp;":"""&amp;L14&amp;""",  "&amp;M$2&amp;":"""&amp;M14&amp;""",  "&amp;N$2&amp;":"""&amp;N14&amp;""",  "&amp;O$2&amp;":"""&amp;O14&amp;""",  "&amp;P$2&amp;":"""&amp;P14&amp;""",  "&amp;Q$2&amp;":"""&amp;Q14&amp;""",  "&amp;S$2&amp;":"""&amp;CLEAN(SUBSTITUTE(S14,"""","'"))&amp;""",   "&amp;U$2&amp;":"""&amp;U14&amp;""",   "&amp;V$2&amp;":"""&amp;V14&amp;"""};"</f>
        <v>D6.scenario.defMeasures['mHWenefarmSOFC'] = { mid:"104",  name:"mHWenefarmSOFC",  title:"給湯器をSOFCタイプのエネファーム（燃料電池）に買い換える",  easyness:"0.5",  refCons:"consHWsum",  titleShort:"エネファームSOFC", level:"5",  figNum:"10",  lifeTime:"10",  price:"1100000",  roanShow:"1",  standardType:"エコジョーズ",  subsidy :"",  advice:"エネファーム(R)は、燃料電池で発電をしながらお湯をわかす効率がよい装置です。家庭で消費する電気の分だけ発電を行い、発生した余熱をお湯としてためて利用することができます。電気やお湯をたくさん使う家庭で、大きな省エネ効果が期待できます。SOFCタイプは、さらに発電効率が高くなってり、お湯の発生量が少ないため、比較的お湯を使わない家庭でも効果がでます。発電を行うため、停電時にも一定の電気を取り出すことが可能となっています。",   lifestyle:"",   season:"wss"};</v>
      </c>
      <c r="AB14" s="1" t="str">
        <f t="shared" ref="AB14" si="7">"$defMeasures['"&amp;C14&amp;"'] = [ '"&amp;B$2&amp;"'=&gt;"""&amp;B14&amp;""",   '"&amp;D$2&amp;"'=&gt;"""&amp;CLEAN(SUBSTITUTE(D14,"""","'"))&amp;""",  '"&amp;L$2&amp;"'=&gt;"""&amp;L14&amp;""",  '"&amp;S$2&amp;"'=&gt;"""&amp;CLEAN(SUBSTITUTE(S14,"""","'"))&amp;"""];"</f>
        <v>$defMeasures['mHWenefarmSOFC'] = [ 'mid'=&gt;"104",   'title'=&gt;"給湯器をSOFCタイプのエネファーム（燃料電池）に買い換える",  'figNum'=&gt;"10",  'advice'=&gt;"エネファーム(R)は、燃料電池で発電をしながらお湯をわかす効率がよい装置です。家庭で消費する電気の分だけ発電を行い、発生した余熱をお湯としてためて利用することができます。電気やお湯をたくさん使う家庭で、大きな省エネ効果が期待できます。SOFCタイプは、さらに発電効率が高くなってり、お湯の発生量が少ないため、比較的お湯を使わない家庭でも効果がでます。発電を行うため、停電時にも一定の電気を取り出すことが可能となっています。"];</v>
      </c>
      <c r="AD14" s="3" t="s">
        <v>3145</v>
      </c>
    </row>
    <row r="15" spans="1:30" ht="69" customHeight="1" x14ac:dyDescent="0.15">
      <c r="B15" s="3">
        <v>105</v>
      </c>
      <c r="C15" s="3" t="s">
        <v>2121</v>
      </c>
      <c r="D15" s="122" t="s">
        <v>2282</v>
      </c>
      <c r="E15" s="105" t="s">
        <v>2282</v>
      </c>
      <c r="F15" s="3" t="s">
        <v>2114</v>
      </c>
      <c r="G15" s="122" t="s">
        <v>1291</v>
      </c>
      <c r="H15" s="105" t="s">
        <v>1291</v>
      </c>
      <c r="I15" s="122">
        <v>0.5</v>
      </c>
      <c r="J15" s="105">
        <v>0.5</v>
      </c>
      <c r="K15" s="3">
        <v>5</v>
      </c>
      <c r="L15" s="3">
        <v>10</v>
      </c>
      <c r="M15" s="3">
        <v>10</v>
      </c>
      <c r="N15" s="3">
        <v>900000</v>
      </c>
      <c r="O15" s="3">
        <v>1</v>
      </c>
      <c r="P15" s="3" t="s">
        <v>1292</v>
      </c>
      <c r="Q15" s="122"/>
      <c r="R15" s="105"/>
      <c r="S15" s="122" t="s">
        <v>4474</v>
      </c>
      <c r="T15" s="105" t="s">
        <v>4452</v>
      </c>
      <c r="U15" s="3"/>
      <c r="V15" s="3" t="s">
        <v>2297</v>
      </c>
      <c r="Z15" s="4" t="str">
        <f t="shared" si="0"/>
        <v>D6.scenario.defMeasures['mHWenefarm'] = { mid:"105",  name:"mHWenefarm",  title:"給湯器をエネファーム（燃料電池）に買い換える",  easyness:"0.5",  refCons:"consHWsum",  titleShort:"エネファーム", level:"5",  figNum:"10",  lifeTime:"10",  price:"900000",  roanShow:"1",  standardType:"エコジョーズ",  subsidy :"",  advice:"エネファーム(R)は、燃料電池で発電をしながらお湯をわかす効率がよい装置です。家庭で消費する電気の分だけ発電を行い、発生した余熱をお湯としてためて利用することができます。電気やお湯をたくさん使う家庭で、大きな省エネ効果が期待できます。",   lifestyle:"",   season:"wss"};</v>
      </c>
      <c r="AB15" s="1" t="str">
        <f t="shared" si="1"/>
        <v>$defMeasures['mHWenefarm'] = [ 'mid'=&gt;"105",   'title'=&gt;"給湯器をエネファーム（燃料電池）に買い換える",  'figNum'=&gt;"10",  'advice'=&gt;"エネファーム(R)は、燃料電池で発電をしながらお湯をわかす効率がよい装置です。家庭で消費する電気の分だけ発電を行い、発生した余熱をお湯としてためて利用することができます。電気やお湯をたくさん使う家庭で、大きな省エネ効果が期待できます。"];</v>
      </c>
      <c r="AD15" s="3" t="s">
        <v>3145</v>
      </c>
    </row>
    <row r="16" spans="1:30" ht="69" customHeight="1" x14ac:dyDescent="0.15">
      <c r="B16" s="3">
        <v>106</v>
      </c>
      <c r="C16" s="3" t="s">
        <v>2122</v>
      </c>
      <c r="D16" s="122" t="s">
        <v>2359</v>
      </c>
      <c r="E16" s="105" t="s">
        <v>2359</v>
      </c>
      <c r="F16" s="3" t="s">
        <v>2114</v>
      </c>
      <c r="G16" s="122" t="s">
        <v>1160</v>
      </c>
      <c r="H16" s="105" t="s">
        <v>1160</v>
      </c>
      <c r="I16" s="122">
        <v>1</v>
      </c>
      <c r="J16" s="105">
        <v>1</v>
      </c>
      <c r="K16" s="3"/>
      <c r="L16" s="3">
        <v>9</v>
      </c>
      <c r="M16" s="3">
        <v>10</v>
      </c>
      <c r="N16" s="3">
        <v>400000</v>
      </c>
      <c r="O16" s="3"/>
      <c r="P16" s="3"/>
      <c r="Q16" s="122"/>
      <c r="R16" s="105"/>
      <c r="S16" s="122" t="s">
        <v>4351</v>
      </c>
      <c r="T16" s="105" t="s">
        <v>4351</v>
      </c>
      <c r="U16" s="3"/>
      <c r="V16" s="3" t="s">
        <v>2297</v>
      </c>
      <c r="Z16" s="4" t="str">
        <f t="shared" si="0"/>
        <v>D6.scenario.defMeasures['mHWsolarHeater'] = { mid:"106",  name:"mHWsolarHeater",  title:"太陽熱温水器（自然循環式）を設置して利用する",  easyness:"1",  refCons:"consHWsum",  titleShort:"太陽熱温水器", level:"",  figNum:"9",  lifeTime:"10",  price:"400000",  roanShow:"",  standardType:"",  subsidy :"",  advice:"暖かい時期の晴れた日なら、太陽の熱で沸かしたお湯だけでお風呂に入ることができます。冬でも加温することで利用することができ、お湯のエネルギー消費を大幅に減らせます。比較的簡単なしくみでお湯をわかすことができ、有効な温暖化対策として、世界中で利用が拡大しています。",   lifestyle:"",   season:"wss"};</v>
      </c>
      <c r="AB16" s="1" t="str">
        <f t="shared" si="1"/>
        <v>$defMeasures['mHWsolarHeater'] = [ 'mid'=&gt;"106",   'title'=&gt;"太陽熱温水器（自然循環式）を設置して利用する",  'figNum'=&gt;"9",  'advice'=&gt;"暖かい時期の晴れた日なら、太陽の熱で沸かしたお湯だけでお風呂に入ることができます。冬でも加温することで利用することができ、お湯のエネルギー消費を大幅に減らせます。比較的簡単なしくみでお湯をわかすことができ、有効な温暖化対策として、世界中で利用が拡大しています。"];</v>
      </c>
      <c r="AD16" s="3" t="s">
        <v>3146</v>
      </c>
    </row>
    <row r="17" spans="2:30" ht="69" customHeight="1" x14ac:dyDescent="0.15">
      <c r="B17" s="3">
        <v>107</v>
      </c>
      <c r="C17" s="3" t="s">
        <v>2777</v>
      </c>
      <c r="D17" s="122" t="s">
        <v>2358</v>
      </c>
      <c r="E17" s="105" t="s">
        <v>2358</v>
      </c>
      <c r="F17" s="3" t="s">
        <v>2114</v>
      </c>
      <c r="G17" s="122" t="s">
        <v>2357</v>
      </c>
      <c r="H17" s="105" t="s">
        <v>2357</v>
      </c>
      <c r="I17" s="122">
        <v>1</v>
      </c>
      <c r="J17" s="105">
        <v>1</v>
      </c>
      <c r="K17" s="3"/>
      <c r="L17" s="3">
        <v>9</v>
      </c>
      <c r="M17" s="3">
        <v>10</v>
      </c>
      <c r="N17" s="3">
        <v>600000</v>
      </c>
      <c r="O17" s="3"/>
      <c r="P17" s="3"/>
      <c r="Q17" s="122" t="s">
        <v>4528</v>
      </c>
      <c r="R17" s="105"/>
      <c r="S17" s="122" t="s">
        <v>2360</v>
      </c>
      <c r="T17" s="105" t="s">
        <v>2360</v>
      </c>
      <c r="U17" s="3"/>
      <c r="V17" s="3" t="s">
        <v>2297</v>
      </c>
      <c r="Z17" s="4" t="str">
        <f t="shared" si="0"/>
        <v>D6.scenario.defMeasures['mHWsolarSystem'] = { mid:"107",  name:"mHWsolarSystem",  title:"ソーラーシステム（強制循環式）を設置して利用する",  easyness:"1",  refCons:"consHWsum",  titleShort:"ソーラーシステム", level:"",  figNum:"9",  lifeTime:"10",  price:"600000",  roanShow:"",  standardType:"",  subsidy :"子育てエコホーム支援事業の対象で、他の断熱工事や機器導入を行って補助額が5万円以上になると補助されます。",  advice:"貯湯タンクを地上に置いて利用する太陽熱温水器です。屋根にタンクがないので、負荷がかかりません。暖かい時期の晴れた日なら、太陽の熱で沸かしたお湯だけでお風呂に入ることができます。冬でも加温することで利用することができ、お湯のエネルギー消費を大幅に減らせます。比較的簡単なしくみでお湯をわかすことができ、有効な温暖化対策として、世界中で利用が拡大しています。",   lifestyle:"",   season:"wss"};</v>
      </c>
      <c r="AB17" s="1" t="str">
        <f t="shared" si="1"/>
        <v>$defMeasures['mHWsolarSystem'] = [ 'mid'=&gt;"107",   'title'=&gt;"ソーラーシステム（強制循環式）を設置して利用する",  'figNum'=&gt;"9",  'advice'=&gt;"貯湯タンクを地上に置いて利用する太陽熱温水器です。屋根にタンクがないので、負荷がかかりません。暖かい時期の晴れた日なら、太陽の熱で沸かしたお湯だけでお風呂に入ることができます。冬でも加温することで利用することができ、お湯のエネルギー消費を大幅に減らせます。比較的簡単なしくみでお湯をわかすことができ、有効な温暖化対策として、世界中で利用が拡大しています。"];</v>
      </c>
      <c r="AD17" s="3" t="s">
        <v>3152</v>
      </c>
    </row>
    <row r="18" spans="2:30" ht="69" customHeight="1" x14ac:dyDescent="0.15">
      <c r="B18" s="3">
        <v>108</v>
      </c>
      <c r="C18" s="3" t="s">
        <v>866</v>
      </c>
      <c r="D18" s="122" t="s">
        <v>1161</v>
      </c>
      <c r="E18" s="105" t="s">
        <v>1161</v>
      </c>
      <c r="F18" s="3" t="s">
        <v>2147</v>
      </c>
      <c r="G18" s="122" t="s">
        <v>1293</v>
      </c>
      <c r="H18" s="105" t="s">
        <v>1293</v>
      </c>
      <c r="I18" s="122">
        <v>5</v>
      </c>
      <c r="J18" s="105">
        <v>5</v>
      </c>
      <c r="K18" s="3"/>
      <c r="L18" s="3">
        <v>11</v>
      </c>
      <c r="M18" s="3">
        <v>10</v>
      </c>
      <c r="N18" s="3">
        <v>3000</v>
      </c>
      <c r="O18" s="3"/>
      <c r="P18" s="3"/>
      <c r="Q18" s="122"/>
      <c r="R18" s="105"/>
      <c r="S18" s="122" t="s">
        <v>2283</v>
      </c>
      <c r="T18" s="105" t="s">
        <v>2283</v>
      </c>
      <c r="U18" s="3">
        <v>1</v>
      </c>
      <c r="V18" s="3" t="s">
        <v>2297</v>
      </c>
      <c r="Z18" s="4" t="str">
        <f t="shared" si="0"/>
        <v>D6.scenario.defMeasures['mHWshowerHead'] = { mid:"108",  name:"mHWshowerHead",  title:"節水シャワーヘッドを取り付けて利用する",  easyness:"5",  refCons:"consHWshower",  titleShort:"節水シャワーヘッド", level:"",  figNum:"11",  lifeTime:"10",  price:"3000",  roanShow:"",  standardType:"",  subsidy :"",  advice:"シャワーの持ち手（ヘッド）の部分を取り替えることができるようになっています。お湯が出る穴を小さくしてあり、勢いよくお湯が出てくるほか、手元で止水できるものもあり、3割程度お湯の利用を減らすことができます。ホームセンターや家電量販店などで購入できます。",   lifestyle:"1",   season:"wss"};</v>
      </c>
      <c r="AB18" s="1" t="str">
        <f t="shared" si="1"/>
        <v>$defMeasures['mHWshowerHead'] = [ 'mid'=&gt;"108",   'title'=&gt;"節水シャワーヘッドを取り付けて利用する",  'figNum'=&gt;"11",  'advice'=&gt;"シャワーの持ち手（ヘッド）の部分を取り替えることができるようになっています。お湯が出る穴を小さくしてあり、勢いよくお湯が出てくるほか、手元で止水できるものもあり、3割程度お湯の利用を減らすことができます。ホームセンターや家電量販店などで購入できます。"];</v>
      </c>
      <c r="AD18" s="3" t="s">
        <v>3153</v>
      </c>
    </row>
    <row r="19" spans="2:30" ht="69" customHeight="1" x14ac:dyDescent="0.15">
      <c r="B19" s="3">
        <v>109</v>
      </c>
      <c r="C19" s="3" t="s">
        <v>867</v>
      </c>
      <c r="D19" s="122" t="s">
        <v>1553</v>
      </c>
      <c r="E19" s="105" t="s">
        <v>1553</v>
      </c>
      <c r="F19" s="3" t="s">
        <v>2147</v>
      </c>
      <c r="G19" s="122" t="s">
        <v>1294</v>
      </c>
      <c r="H19" s="105" t="s">
        <v>1294</v>
      </c>
      <c r="I19" s="122">
        <v>4</v>
      </c>
      <c r="J19" s="105">
        <v>4</v>
      </c>
      <c r="K19" s="3"/>
      <c r="L19" s="3">
        <v>11</v>
      </c>
      <c r="M19" s="3"/>
      <c r="N19" s="3"/>
      <c r="O19" s="3"/>
      <c r="P19" s="3"/>
      <c r="Q19" s="122"/>
      <c r="R19" s="105"/>
      <c r="S19" s="122" t="s">
        <v>3226</v>
      </c>
      <c r="T19" s="105" t="s">
        <v>3226</v>
      </c>
      <c r="U19" s="3">
        <v>1</v>
      </c>
      <c r="V19" s="3" t="s">
        <v>2297</v>
      </c>
      <c r="Z19" s="4" t="str">
        <f t="shared" si="0"/>
        <v>D6.scenario.defMeasures['mHWshowerTime'] = { mid:"109",  name:"mHWshowerTime",  title:"シャワーの利用を1人1日1分短くする",  easyness:"4",  refCons:"consHWshower",  titleShort:"シャワー1人1分短縮", level:"",  figNum:"11",  lifeTime:"",  price:"",  roanShow:"",  standardType:"",  subsidy :"",  advice:"シャワーのエネルギー消費はとても大きく、お湯を出している状態で、テレビ300台分のエネルギーが消費されます。少し止めるだけでも大きな削減になります。身体を洗っているときには止めるなど、利用時間を減らすよう気を付けましょう。",   lifestyle:"1",   season:"wss"};</v>
      </c>
      <c r="AB19" s="1" t="str">
        <f t="shared" si="1"/>
        <v>$defMeasures['mHWshowerTime'] = [ 'mid'=&gt;"109",   'title'=&gt;"シャワーの利用を1人1日1分短くする",  'figNum'=&gt;"11",  'advice'=&gt;"シャワーのエネルギー消費はとても大きく、お湯を出している状態で、テレビ300台分のエネルギーが消費されます。少し止めるだけでも大きな削減になります。身体を洗っているときには止めるなど、利用時間を減らすよう気を付けましょう。"];</v>
      </c>
      <c r="AD19" s="3" t="s">
        <v>3154</v>
      </c>
    </row>
    <row r="20" spans="2:30" ht="69" customHeight="1" x14ac:dyDescent="0.15">
      <c r="B20" s="3">
        <v>110</v>
      </c>
      <c r="C20" s="3" t="s">
        <v>3223</v>
      </c>
      <c r="D20" s="122" t="s">
        <v>3224</v>
      </c>
      <c r="E20" s="105" t="s">
        <v>3224</v>
      </c>
      <c r="F20" s="3" t="s">
        <v>2147</v>
      </c>
      <c r="G20" s="122" t="s">
        <v>3225</v>
      </c>
      <c r="H20" s="105" t="s">
        <v>3225</v>
      </c>
      <c r="I20" s="122">
        <v>3</v>
      </c>
      <c r="J20" s="105">
        <v>3</v>
      </c>
      <c r="K20" s="3"/>
      <c r="L20" s="3">
        <v>11</v>
      </c>
      <c r="M20" s="3"/>
      <c r="N20" s="3"/>
      <c r="O20" s="3"/>
      <c r="P20" s="3"/>
      <c r="Q20" s="122"/>
      <c r="R20" s="105"/>
      <c r="S20" s="122" t="s">
        <v>3226</v>
      </c>
      <c r="T20" s="105" t="s">
        <v>3226</v>
      </c>
      <c r="U20" s="3">
        <v>1</v>
      </c>
      <c r="V20" s="3" t="s">
        <v>2297</v>
      </c>
      <c r="Z20" s="4" t="str">
        <f t="shared" si="0"/>
        <v>D6.scenario.defMeasures['mHWshowerTime30'] = { mid:"110",  name:"mHWshowerTime30",  title:"シャワーの利用時間を3割短くする",  easyness:"3",  refCons:"consHWshower",  titleShort:"シャワー3割短縮", level:"",  figNum:"11",  lifeTime:"",  price:"",  roanShow:"",  standardType:"",  subsidy :"",  advice:"シャワーのエネルギー消費はとても大きく、お湯を出している状態で、テレビ300台分のエネルギーが消費されます。少し止めるだけでも大きな削減になります。身体を洗っているときには止めるなど、利用時間を減らすよう気を付けましょう。",   lifestyle:"1",   season:"wss"};</v>
      </c>
      <c r="AB20" s="1" t="str">
        <f t="shared" si="1"/>
        <v>$defMeasures['mHWshowerTime30'] = [ 'mid'=&gt;"110",   'title'=&gt;"シャワーの利用時間を3割短くする",  'figNum'=&gt;"11",  'advice'=&gt;"シャワーのエネルギー消費はとても大きく、お湯を出している状態で、テレビ300台分のエネルギーが消費されます。少し止めるだけでも大きな削減になります。身体を洗っているときには止めるなど、利用時間を減らすよう気を付けましょう。"];</v>
      </c>
      <c r="AD20" s="3" t="s">
        <v>3154</v>
      </c>
    </row>
    <row r="21" spans="2:30" ht="69" customHeight="1" x14ac:dyDescent="0.15">
      <c r="B21" s="3">
        <v>111</v>
      </c>
      <c r="C21" s="3" t="s">
        <v>2123</v>
      </c>
      <c r="D21" s="122" t="s">
        <v>2284</v>
      </c>
      <c r="E21" s="105" t="s">
        <v>2284</v>
      </c>
      <c r="F21" s="3" t="s">
        <v>2148</v>
      </c>
      <c r="G21" s="122" t="s">
        <v>1162</v>
      </c>
      <c r="H21" s="105" t="s">
        <v>1162</v>
      </c>
      <c r="I21" s="122">
        <v>3</v>
      </c>
      <c r="J21" s="105">
        <v>3</v>
      </c>
      <c r="K21" s="3"/>
      <c r="L21" s="3">
        <v>12</v>
      </c>
      <c r="M21" s="3"/>
      <c r="N21" s="3"/>
      <c r="O21" s="3"/>
      <c r="P21" s="3"/>
      <c r="Q21" s="122"/>
      <c r="R21" s="105"/>
      <c r="S21" s="122" t="s">
        <v>4383</v>
      </c>
      <c r="T21" s="105" t="s">
        <v>4383</v>
      </c>
      <c r="U21" s="3">
        <v>1</v>
      </c>
      <c r="V21" s="3" t="s">
        <v>2297</v>
      </c>
      <c r="Z21" s="4" t="str">
        <f t="shared" si="0"/>
        <v>D6.scenario.defMeasures['mHWkeep'] = { mid:"111",  name:"mHWkeep",  title:"風呂に家族が続けて入り追い焚きをしない",  easyness:"3",  refCons:"consHWtub",  titleShort:"風呂の保温をしない", level:"",  figNum:"12",  lifeTime:"",  price:"",  roanShow:"",  standardType:"",  subsidy :"",  advice:"追い焚きでは、風呂のお湯をいちど外に出し、給湯器まで送る必要があります。この間に冷えてしまい、余分なエネルギーがかかります。追い焚き機能を使わずに、続けてはいることが大きな削減になります。また浴槽に蓋をすることでも、冷めにくくすることもできます。",   lifestyle:"1",   season:"wss"};</v>
      </c>
      <c r="AB21" s="1" t="str">
        <f t="shared" si="1"/>
        <v>$defMeasures['mHWkeep'] = [ 'mid'=&gt;"111",   'title'=&gt;"風呂に家族が続けて入り追い焚きをしない",  'figNum'=&gt;"12",  'advice'=&gt;"追い焚きでは、風呂のお湯をいちど外に出し、給湯器まで送る必要があります。この間に冷えてしまい、余分なエネルギーがかかります。追い焚き機能を使わずに、続けてはいることが大きな削減になります。また浴槽に蓋をすることでも、冷めにくくすることもできます。"];</v>
      </c>
      <c r="AD21" s="3" t="s">
        <v>3155</v>
      </c>
    </row>
    <row r="22" spans="2:30" ht="69" customHeight="1" x14ac:dyDescent="0.15">
      <c r="B22" s="3">
        <v>112</v>
      </c>
      <c r="C22" s="3" t="s">
        <v>2137</v>
      </c>
      <c r="D22" s="122" t="s">
        <v>2138</v>
      </c>
      <c r="E22" s="105" t="s">
        <v>2138</v>
      </c>
      <c r="F22" s="3" t="s">
        <v>2114</v>
      </c>
      <c r="G22" s="122" t="s">
        <v>2139</v>
      </c>
      <c r="H22" s="105" t="s">
        <v>2139</v>
      </c>
      <c r="I22" s="122">
        <v>3</v>
      </c>
      <c r="J22" s="105">
        <v>3</v>
      </c>
      <c r="K22" s="3"/>
      <c r="L22" s="3">
        <v>8</v>
      </c>
      <c r="M22" s="3"/>
      <c r="N22" s="3"/>
      <c r="O22" s="3"/>
      <c r="P22" s="3"/>
      <c r="Q22" s="122"/>
      <c r="R22" s="105"/>
      <c r="S22" s="122" t="s">
        <v>3156</v>
      </c>
      <c r="T22" s="105" t="s">
        <v>3156</v>
      </c>
      <c r="U22" s="3">
        <v>1</v>
      </c>
      <c r="V22" s="3" t="s">
        <v>2297</v>
      </c>
      <c r="Z22" s="4" t="str">
        <f t="shared" si="0"/>
        <v>D6.scenario.defMeasures['mHWsaveMode'] = { mid:"112",  name:"mHWsaveMode",  title:"エコキュートを「節約モード」に設定する",  easyness:"3",  refCons:"consHWsum",  titleShort:"給湯節約モード", level:"",  figNum:"8",  lifeTime:"",  price:"",  roanShow:"",  standardType:"",  subsidy :"",  advice:"エコキュートは夜間に沸かす湯量の設定ができるようになっています。お湯切れがないように余裕に沸かすと、保温時のロスが大きくなります。通常の使い方をする日で、特に湯切れなどない場合には、節約モードに設定することで、省エネになります。",   lifestyle:"1",   season:"wss"};</v>
      </c>
      <c r="AB22" s="1" t="str">
        <f t="shared" si="1"/>
        <v>$defMeasures['mHWsaveMode'] = [ 'mid'=&gt;"112",   'title'=&gt;"エコキュートを「節約モード」に設定する",  'figNum'=&gt;"8",  'advice'=&gt;"エコキュートは夜間に沸かす湯量の設定ができるようになっています。お湯切れがないように余裕に沸かすと、保温時のロスが大きくなります。通常の使い方をする日で、特に湯切れなどない場合には、節約モードに設定することで、省エネになります。"];</v>
      </c>
      <c r="AD22" s="3" t="s">
        <v>3157</v>
      </c>
    </row>
    <row r="23" spans="2:30" ht="69" customHeight="1" x14ac:dyDescent="0.15">
      <c r="B23" s="3">
        <v>113</v>
      </c>
      <c r="C23" s="3" t="s">
        <v>2778</v>
      </c>
      <c r="D23" s="122" t="s">
        <v>1785</v>
      </c>
      <c r="E23" s="105" t="s">
        <v>1785</v>
      </c>
      <c r="F23" s="3" t="s">
        <v>2148</v>
      </c>
      <c r="G23" s="122" t="s">
        <v>1786</v>
      </c>
      <c r="H23" s="105" t="s">
        <v>1786</v>
      </c>
      <c r="I23" s="122">
        <v>3</v>
      </c>
      <c r="J23" s="105">
        <v>3</v>
      </c>
      <c r="K23" s="3"/>
      <c r="L23" s="3">
        <v>12</v>
      </c>
      <c r="M23" s="3"/>
      <c r="N23" s="3"/>
      <c r="O23" s="3"/>
      <c r="P23" s="3"/>
      <c r="Q23" s="122"/>
      <c r="R23" s="105"/>
      <c r="S23" s="122" t="s">
        <v>3444</v>
      </c>
      <c r="T23" s="105" t="s">
        <v>3444</v>
      </c>
      <c r="U23" s="3">
        <v>1</v>
      </c>
      <c r="V23" s="3" t="s">
        <v>2297</v>
      </c>
      <c r="Z23" s="4" t="str">
        <f t="shared" si="0"/>
        <v>D6.scenario.defMeasures['mHWstopAutoKeep'] = { mid:"113",  name:"mHWstopAutoKeep",  title:"自動保温を続けるのでなく、次の人が入る直前に沸かし直す",  easyness:"3",  refCons:"consHWtub",  titleShort:"自動保温をしない", level:"",  figNum:"12",  lifeTime:"",  price:"",  roanShow:"",  standardType:"",  subsidy :"",  advice:"自動保温では、頻繁に風呂のお湯を屋外の給湯器まで送り出して温めるため、配管部分の熱の無駄が大きくなります。続けて入ることで保温しなくてもすみますが、時間があいて冷めてしまう場合には自動保温をせず、後から入る直前に温め直すことで省エネになります。",   lifestyle:"1",   season:"wss"};</v>
      </c>
      <c r="AB23" s="1" t="str">
        <f t="shared" si="1"/>
        <v>$defMeasures['mHWstopAutoKeep'] = [ 'mid'=&gt;"113",   'title'=&gt;"自動保温を続けるのでなく、次の人が入る直前に沸かし直す",  'figNum'=&gt;"12",  'advice'=&gt;"自動保温では、頻繁に風呂のお湯を屋外の給湯器まで送り出して温めるため、配管部分の熱の無駄が大きくなります。続けて入ることで保温しなくてもすみますが、時間があいて冷めてしまう場合には自動保温をせず、後から入る直前に温め直すことで省エネになります。"];</v>
      </c>
      <c r="AD23" s="3" t="s">
        <v>3158</v>
      </c>
    </row>
    <row r="24" spans="2:30" ht="69" customHeight="1" x14ac:dyDescent="0.15">
      <c r="B24" s="3">
        <v>114</v>
      </c>
      <c r="C24" s="3" t="s">
        <v>2136</v>
      </c>
      <c r="D24" s="122" t="s">
        <v>1787</v>
      </c>
      <c r="E24" s="105" t="s">
        <v>1787</v>
      </c>
      <c r="F24" s="3" t="s">
        <v>2148</v>
      </c>
      <c r="G24" s="122" t="s">
        <v>1788</v>
      </c>
      <c r="H24" s="105" t="s">
        <v>1788</v>
      </c>
      <c r="I24" s="122">
        <v>1</v>
      </c>
      <c r="J24" s="105">
        <v>1</v>
      </c>
      <c r="K24" s="3"/>
      <c r="L24" s="3">
        <v>12</v>
      </c>
      <c r="M24" s="3">
        <v>10</v>
      </c>
      <c r="N24" s="3">
        <v>600000</v>
      </c>
      <c r="O24" s="3"/>
      <c r="P24" s="3" t="s">
        <v>1173</v>
      </c>
      <c r="Q24" s="122" t="s">
        <v>4528</v>
      </c>
      <c r="R24" s="105"/>
      <c r="S24" s="122" t="s">
        <v>4384</v>
      </c>
      <c r="T24" s="105" t="s">
        <v>4384</v>
      </c>
      <c r="U24" s="3"/>
      <c r="V24" s="3" t="s">
        <v>2297</v>
      </c>
      <c r="Z24" s="4" t="str">
        <f t="shared" si="0"/>
        <v>D6.scenario.defMeasures['mHWinsulation'] = { mid:"114",  name:"mHWinsulation",  title:"断熱型の浴槽にリフォームする",  easyness:"1",  refCons:"consHWtub",  titleShort:"断熱浴槽", level:"",  figNum:"12",  lifeTime:"10",  price:"600000",  roanShow:"",  standardType:"普及型",  subsidy :"子育てエコホーム支援事業の対象で、他の断熱工事や機器導入を行って補助額が5万円以上になると補助されます。",  advice:"浴槽が発泡スチロールなどの断熱材で覆われており、お湯が冷めにくくなっているタイプが増えています。浴槽のリフォーム工事が必要になりますが、冷めにくい分、追い焚きをしなくてすみます。あわせて、浴室もユニットバスにすると、浴室全体からの熱も逃げにくくなります。",   lifestyle:"",   season:"wss"};</v>
      </c>
      <c r="AB24" s="1" t="str">
        <f t="shared" si="1"/>
        <v>$defMeasures['mHWinsulation'] = [ 'mid'=&gt;"114",   'title'=&gt;"断熱型の浴槽にリフォームする",  'figNum'=&gt;"12",  'advice'=&gt;"浴槽が発泡スチロールなどの断熱材で覆われており、お湯が冷めにくくなっているタイプが増えています。浴槽のリフォーム工事が必要になりますが、冷めにくい分、追い焚きをしなくてすみます。あわせて、浴室もユニットバスにすると、浴室全体からの熱も逃げにくくなります。"];</v>
      </c>
      <c r="AD24" s="3" t="s">
        <v>3159</v>
      </c>
    </row>
    <row r="25" spans="2:30" ht="69" customHeight="1" x14ac:dyDescent="0.15">
      <c r="B25" s="3">
        <v>115</v>
      </c>
      <c r="C25" s="3" t="s">
        <v>2779</v>
      </c>
      <c r="D25" s="122" t="s">
        <v>642</v>
      </c>
      <c r="E25" s="105" t="s">
        <v>642</v>
      </c>
      <c r="F25" s="3" t="s">
        <v>2148</v>
      </c>
      <c r="G25" s="122" t="s">
        <v>643</v>
      </c>
      <c r="H25" s="105" t="s">
        <v>643</v>
      </c>
      <c r="I25" s="122">
        <v>3</v>
      </c>
      <c r="J25" s="105">
        <v>3</v>
      </c>
      <c r="K25" s="3"/>
      <c r="L25" s="3">
        <v>11</v>
      </c>
      <c r="M25" s="3"/>
      <c r="N25" s="3"/>
      <c r="O25" s="3"/>
      <c r="P25" s="3"/>
      <c r="Q25" s="122"/>
      <c r="R25" s="105"/>
      <c r="S25" s="122" t="s">
        <v>4385</v>
      </c>
      <c r="T25" s="105" t="s">
        <v>4385</v>
      </c>
      <c r="U25" s="3">
        <v>1</v>
      </c>
      <c r="V25" s="3" t="s">
        <v>2297</v>
      </c>
      <c r="Z25" s="4" t="str">
        <f t="shared" si="0"/>
        <v>D6.scenario.defMeasures['mHWonlyShower'] = { mid:"115",  name:"mHWonlyShower",  title:"夏場はシャワーだけですませて浴槽にお湯を張らない",  easyness:"3",  refCons:"consHWtub",  titleShort:"夏に浴槽のお湯をためない", level:"",  figNum:"11",  lifeTime:"",  price:"",  roanShow:"",  standardType:"",  subsidy :"",  advice:"浴槽のお湯の量は、シャワーを使っている時間に換算すると10～20分に相当します。自動湯張りをせずに、浴槽のお湯だけを使って体を洗う使い方ではかえってエネルギー消費が増える場合もありますが、シャワーを併用している場合には浴槽の分が削減になります。",   lifestyle:"1",   season:"wss"};</v>
      </c>
      <c r="AB25" s="1" t="str">
        <f t="shared" si="1"/>
        <v>$defMeasures['mHWonlyShower'] = [ 'mid'=&gt;"115",   'title'=&gt;"夏場はシャワーだけですませて浴槽にお湯を張らない",  'figNum'=&gt;"11",  'advice'=&gt;"浴槽のお湯の量は、シャワーを使っている時間に換算すると10～20分に相当します。自動湯張りをせずに、浴槽のお湯だけを使って体を洗う使い方ではかえってエネルギー消費が増える場合もありますが、シャワーを併用している場合には浴槽の分が削減になります。"];</v>
      </c>
      <c r="AD25" s="3" t="s">
        <v>3160</v>
      </c>
    </row>
    <row r="26" spans="2:30" ht="69" customHeight="1" x14ac:dyDescent="0.15">
      <c r="B26" s="3">
        <v>116</v>
      </c>
      <c r="C26" s="3" t="s">
        <v>2117</v>
      </c>
      <c r="D26" s="122" t="s">
        <v>644</v>
      </c>
      <c r="E26" s="105" t="s">
        <v>644</v>
      </c>
      <c r="F26" s="3" t="s">
        <v>2332</v>
      </c>
      <c r="G26" s="122" t="s">
        <v>645</v>
      </c>
      <c r="H26" s="105" t="s">
        <v>645</v>
      </c>
      <c r="I26" s="122">
        <v>2</v>
      </c>
      <c r="J26" s="105">
        <v>2</v>
      </c>
      <c r="K26" s="3"/>
      <c r="L26" s="3">
        <v>13</v>
      </c>
      <c r="M26" s="3"/>
      <c r="N26" s="3"/>
      <c r="O26" s="3"/>
      <c r="P26" s="3"/>
      <c r="Q26" s="122"/>
      <c r="R26" s="105"/>
      <c r="S26" s="122" t="s">
        <v>4352</v>
      </c>
      <c r="T26" s="105" t="s">
        <v>4352</v>
      </c>
      <c r="U26" s="3">
        <v>1</v>
      </c>
      <c r="V26" s="3" t="s">
        <v>2297</v>
      </c>
      <c r="Z26" s="4" t="str">
        <f t="shared" si="0"/>
        <v>D6.scenario.defMeasures['mHWdishTank'] = { mid:"116",  name:"mHWdishTank",  title:"食器洗いでお湯を流しっぱなしにしない",  easyness:"2",  refCons:"consHWdishwash",  titleShort:"食器流し洗い", level:"",  figNum:"13",  lifeTime:"",  price:"",  roanShow:"",  standardType:"",  subsidy :"",  advice:"洗剤で洗っているときにはお湯を止めるなど、なるべくお湯を出す時間を短く工夫してください。油汚れは古布等で先にふき取っておくと、すすぎも早く済みます。",   lifestyle:"1",   season:"wss"};</v>
      </c>
      <c r="AB26" s="1" t="str">
        <f t="shared" si="1"/>
        <v>$defMeasures['mHWdishTank'] = [ 'mid'=&gt;"116",   'title'=&gt;"食器洗いでお湯を流しっぱなしにしない",  'figNum'=&gt;"13",  'advice'=&gt;"洗剤で洗っているときにはお湯を止めるなど、なるべくお湯を出す時間を短く工夫してください。油汚れは古布等で先にふき取っておくと、すすぎも早く済みます。"];</v>
      </c>
      <c r="AD26" s="3" t="s">
        <v>3161</v>
      </c>
    </row>
    <row r="27" spans="2:30" ht="69" customHeight="1" x14ac:dyDescent="0.15">
      <c r="B27" s="3">
        <v>117</v>
      </c>
      <c r="C27" s="3" t="s">
        <v>2780</v>
      </c>
      <c r="D27" s="122" t="s">
        <v>647</v>
      </c>
      <c r="E27" s="105" t="s">
        <v>647</v>
      </c>
      <c r="F27" s="3" t="s">
        <v>2332</v>
      </c>
      <c r="G27" s="122" t="s">
        <v>646</v>
      </c>
      <c r="H27" s="105" t="s">
        <v>646</v>
      </c>
      <c r="I27" s="122">
        <v>2</v>
      </c>
      <c r="J27" s="105">
        <v>2</v>
      </c>
      <c r="K27" s="3"/>
      <c r="L27" s="3">
        <v>13</v>
      </c>
      <c r="M27" s="3"/>
      <c r="N27" s="3"/>
      <c r="O27" s="3"/>
      <c r="P27" s="3"/>
      <c r="Q27" s="122"/>
      <c r="R27" s="105"/>
      <c r="S27" s="122" t="s">
        <v>4386</v>
      </c>
      <c r="T27" s="105" t="s">
        <v>4386</v>
      </c>
      <c r="U27" s="3">
        <v>1</v>
      </c>
      <c r="V27" s="3" t="s">
        <v>2297</v>
      </c>
      <c r="Z27" s="4" t="str">
        <f t="shared" si="0"/>
        <v>D6.scenario.defMeasures['mHWdishWater'] = { mid:"117",  name:"mHWdishWater",  title:"水が冷たくない時期には水で食器を洗う",  easyness:"2",  refCons:"consHWdishwash",  titleShort:"食器水洗い", level:"",  figNum:"13",  lifeTime:"",  price:"",  roanShow:"",  standardType:"",  subsidy :"",  advice:"暖かい季節には、お湯を使わなくても十分すすぐことができます。たとえば食器を洗うのにお湯を10分使う場合、約50リットルのお湯が消費されます。油汚れは古布等でふき取っておくなど工夫することで、すすぎも速くすみます。",   lifestyle:"1",   season:"wss"};</v>
      </c>
      <c r="AB27" s="1" t="str">
        <f t="shared" si="1"/>
        <v>$defMeasures['mHWdishWater'] = [ 'mid'=&gt;"117",   'title'=&gt;"水が冷たくない時期には水で食器を洗う",  'figNum'=&gt;"13",  'advice'=&gt;"暖かい季節には、お湯を使わなくても十分すすぐことができます。たとえば食器を洗うのにお湯を10分使う場合、約50リットルのお湯が消費されます。油汚れは古布等でふき取っておくなど工夫することで、すすぎも速くすみます。"];</v>
      </c>
      <c r="AD27" s="3" t="s">
        <v>3163</v>
      </c>
    </row>
    <row r="28" spans="2:30" ht="69" customHeight="1" x14ac:dyDescent="0.15">
      <c r="B28" s="3">
        <v>118</v>
      </c>
      <c r="C28" s="3" t="s">
        <v>2781</v>
      </c>
      <c r="D28" s="122" t="s">
        <v>2277</v>
      </c>
      <c r="E28" s="105" t="s">
        <v>2277</v>
      </c>
      <c r="F28" s="3" t="s">
        <v>2145</v>
      </c>
      <c r="G28" s="122" t="s">
        <v>648</v>
      </c>
      <c r="H28" s="105" t="s">
        <v>648</v>
      </c>
      <c r="I28" s="122">
        <v>2</v>
      </c>
      <c r="J28" s="105">
        <v>2</v>
      </c>
      <c r="K28" s="3"/>
      <c r="L28" s="3">
        <v>15</v>
      </c>
      <c r="M28" s="3">
        <v>10</v>
      </c>
      <c r="N28" s="3">
        <v>80000</v>
      </c>
      <c r="O28" s="3"/>
      <c r="P28" s="3"/>
      <c r="Q28" s="122"/>
      <c r="R28" s="105"/>
      <c r="S28" s="122" t="s">
        <v>4353</v>
      </c>
      <c r="T28" s="105" t="s">
        <v>4353</v>
      </c>
      <c r="U28" s="3"/>
      <c r="V28" s="3" t="s">
        <v>2297</v>
      </c>
      <c r="Z28" s="4" t="str">
        <f t="shared" si="0"/>
        <v>D6.scenario.defMeasures['mCKdishWasher'] = { mid:"118",  name:"mCKdishWasher",  title:"食器洗い乾燥機を使う",  easyness:"2",  refCons:"consHWdishwash",  titleShort:"食器洗浄機", level:"",  figNum:"15",  lifeTime:"10",  price:"80000",  roanShow:"",  standardType:"",  subsidy :"",  advice:"食器をお湯で流し洗いするのに比べると、お湯をためて洗浄しているため、食器洗浄乾燥機のほうが省エネとなります。なおお湯ではなく水で洗う場合には、食器洗浄機よりも省エネとなります。手洗いで工夫するのも有効な方法です。",   lifestyle:"",   season:"wss"};</v>
      </c>
      <c r="AB28" s="1" t="str">
        <f t="shared" si="1"/>
        <v>$defMeasures['mCKdishWasher'] = [ 'mid'=&gt;"118",   'title'=&gt;"食器洗い乾燥機を使う",  'figNum'=&gt;"15",  'advice'=&gt;"食器をお湯で流し洗いするのに比べると、お湯をためて洗浄しているため、食器洗浄乾燥機のほうが省エネとなります。なおお湯ではなく水で洗う場合には、食器洗浄機よりも省エネとなります。手洗いで工夫するのも有効な方法です。"];</v>
      </c>
      <c r="AD28" s="3" t="s">
        <v>3162</v>
      </c>
    </row>
    <row r="29" spans="2:30" ht="69" customHeight="1" x14ac:dyDescent="0.15">
      <c r="B29" s="3">
        <v>119</v>
      </c>
      <c r="C29" s="3" t="s">
        <v>2361</v>
      </c>
      <c r="D29" s="122" t="s">
        <v>2362</v>
      </c>
      <c r="E29" s="105" t="s">
        <v>2362</v>
      </c>
      <c r="F29" s="3" t="s">
        <v>2363</v>
      </c>
      <c r="G29" s="122" t="s">
        <v>2364</v>
      </c>
      <c r="H29" s="105" t="s">
        <v>2364</v>
      </c>
      <c r="I29" s="122">
        <v>2</v>
      </c>
      <c r="J29" s="105">
        <v>2</v>
      </c>
      <c r="K29" s="3"/>
      <c r="L29" s="3">
        <v>13</v>
      </c>
      <c r="M29" s="3">
        <v>20</v>
      </c>
      <c r="N29" s="3"/>
      <c r="O29" s="3"/>
      <c r="P29" s="3"/>
      <c r="Q29" s="122"/>
      <c r="R29" s="105"/>
      <c r="S29" s="122" t="s">
        <v>2383</v>
      </c>
      <c r="T29" s="105" t="s">
        <v>2383</v>
      </c>
      <c r="U29" s="3"/>
      <c r="V29" s="3" t="s">
        <v>2365</v>
      </c>
      <c r="Z29" s="4" t="str">
        <f t="shared" si="0"/>
        <v>D6.scenario.defMeasures['mHWtap'] = { mid:"119",  name:"mHWtap",  title:"台所・洗面所に節湯水栓を設置する",  easyness:"2",  refCons:"consHWsum",  titleShort:"節湯水栓", level:"",  figNum:"13",  lifeTime:"20",  price:"",  roanShow:"",  standardType:"",  subsidy :"",  advice:"手元ですぐ止められるようにしたり、シングルレバーを左に向けないとお湯がでないしくみにするなど、使い勝手は同じでも、お湯の消費量を2割以上減らせる機器があります。",   lifestyle:"",   season:"wss"};</v>
      </c>
      <c r="AB29" s="1" t="str">
        <f t="shared" si="1"/>
        <v>$defMeasures['mHWtap'] = [ 'mid'=&gt;"119",   'title'=&gt;"台所・洗面所に節湯水栓を設置する",  'figNum'=&gt;"13",  'advice'=&gt;"手元ですぐ止められるようにしたり、シングルレバーを左に向けないとお湯がでないしくみにするなど、使い勝手は同じでも、お湯の消費量を2割以上減らせる機器があります。"];</v>
      </c>
      <c r="AD29" s="3" t="s">
        <v>3164</v>
      </c>
    </row>
    <row r="30" spans="2:30" ht="69" customHeight="1" x14ac:dyDescent="0.15">
      <c r="B30" s="3">
        <v>120</v>
      </c>
      <c r="C30" s="3" t="s">
        <v>2377</v>
      </c>
      <c r="D30" s="122" t="s">
        <v>2381</v>
      </c>
      <c r="E30" s="105" t="s">
        <v>2381</v>
      </c>
      <c r="F30" s="3" t="s">
        <v>2378</v>
      </c>
      <c r="G30" s="122" t="s">
        <v>2379</v>
      </c>
      <c r="H30" s="105" t="s">
        <v>2379</v>
      </c>
      <c r="I30" s="122">
        <v>1</v>
      </c>
      <c r="J30" s="105">
        <v>1</v>
      </c>
      <c r="K30" s="3"/>
      <c r="L30" s="3">
        <v>19</v>
      </c>
      <c r="M30" s="3">
        <v>10</v>
      </c>
      <c r="N30" s="3">
        <v>30000</v>
      </c>
      <c r="O30" s="3"/>
      <c r="P30" s="3" t="s">
        <v>1176</v>
      </c>
      <c r="Q30" s="122" t="s">
        <v>4528</v>
      </c>
      <c r="R30" s="105"/>
      <c r="S30" s="122" t="s">
        <v>2382</v>
      </c>
      <c r="T30" s="105" t="s">
        <v>2382</v>
      </c>
      <c r="U30" s="3"/>
      <c r="V30" s="3" t="s">
        <v>2380</v>
      </c>
      <c r="Z30" s="4" t="str">
        <f t="shared" si="0"/>
        <v>D6.scenario.defMeasures['mHWreplaceToilet5'] = { mid:"120",  name:"mHWreplaceToilet5",  title:"節水トイレを設置する",  easyness:"1",  refCons:"consHWtoilet",  titleShort:"節水トイレ", level:"",  figNum:"19",  lifeTime:"10",  price:"30000",  roanShow:"",  standardType:"既存型",  subsidy :"子育てエコホーム支援事業の対象で、他の断熱工事や機器導入を行って補助額が5万円以上になると補助されます。",  advice:"トイレ本体を工事して交換する必要がありますが、水の量を以前よりも半分以下に抑えることができます。以前は13リットル程度必要だったものが、4-6リットル程度で使えるようになっており、水道代を大きく削減できます。",   lifestyle:"",   season:"wss"};</v>
      </c>
      <c r="AB30" s="1" t="str">
        <f t="shared" si="1"/>
        <v>$defMeasures['mHWreplaceToilet5'] = [ 'mid'=&gt;"120",   'title'=&gt;"節水トイレを設置する",  'figNum'=&gt;"19",  'advice'=&gt;"トイレ本体を工事して交換する必要がありますが、水の量を以前よりも半分以下に抑えることができます。以前は13リットル程度必要だったものが、4-6リットル程度で使えるようになっており、水道代を大きく削減できます。"];</v>
      </c>
      <c r="AD30" s="3" t="s">
        <v>3165</v>
      </c>
    </row>
    <row r="31" spans="2:30" ht="69" customHeight="1" x14ac:dyDescent="0.15">
      <c r="B31" s="3">
        <v>121</v>
      </c>
      <c r="C31" s="3" t="s">
        <v>2783</v>
      </c>
      <c r="D31" s="122" t="s">
        <v>1255</v>
      </c>
      <c r="E31" s="105" t="s">
        <v>1255</v>
      </c>
      <c r="F31" s="3" t="s">
        <v>2378</v>
      </c>
      <c r="G31" s="122" t="s">
        <v>1256</v>
      </c>
      <c r="H31" s="105" t="s">
        <v>1256</v>
      </c>
      <c r="I31" s="122">
        <v>1</v>
      </c>
      <c r="J31" s="105">
        <v>1</v>
      </c>
      <c r="K31" s="3"/>
      <c r="L31" s="3">
        <v>19</v>
      </c>
      <c r="M31" s="3">
        <v>10</v>
      </c>
      <c r="N31" s="3">
        <v>30000</v>
      </c>
      <c r="O31" s="3"/>
      <c r="P31" s="3" t="s">
        <v>1176</v>
      </c>
      <c r="Q31" s="122"/>
      <c r="R31" s="105"/>
      <c r="S31" s="122" t="s">
        <v>4354</v>
      </c>
      <c r="T31" s="105" t="s">
        <v>4354</v>
      </c>
      <c r="U31" s="3"/>
      <c r="V31" s="3" t="s">
        <v>2297</v>
      </c>
      <c r="Z31" s="4" t="str">
        <f t="shared" si="0"/>
        <v>D6.scenario.defMeasures['mHWreplaceToilet'] = { mid:"121",  name:"mHWreplaceToilet",  title:"瞬間式の温水洗浄便座に買い替える",  easyness:"1",  refCons:"consHWtoilet",  titleShort:"瞬間式便座", level:"",  figNum:"19",  lifeTime:"10",  price:"30000",  roanShow:"",  standardType:"既存型",  subsidy :"",  advice:"新製品では省エネ機能があり、ふたを開けた瞬間に温めるタイプなど、消費電力が少なくてすみます。カタログに表示されている年間消費電力量を参考に省エネ型を選んでください。",   lifestyle:"",   season:"wss"};</v>
      </c>
      <c r="AB31" s="1" t="str">
        <f t="shared" si="1"/>
        <v>$defMeasures['mHWreplaceToilet'] = [ 'mid'=&gt;"121",   'title'=&gt;"瞬間式の温水洗浄便座に買い替える",  'figNum'=&gt;"19",  'advice'=&gt;"新製品では省エネ機能があり、ふたを開けた瞬間に温めるタイプなど、消費電力が少なくてすみます。カタログに表示されている年間消費電力量を参考に省エネ型を選んでください。"];</v>
      </c>
      <c r="AD31" s="3" t="s">
        <v>3168</v>
      </c>
    </row>
    <row r="32" spans="2:30" ht="69" customHeight="1" x14ac:dyDescent="0.15">
      <c r="B32" s="3">
        <v>122</v>
      </c>
      <c r="C32" s="3" t="s">
        <v>2784</v>
      </c>
      <c r="D32" s="122" t="s">
        <v>1257</v>
      </c>
      <c r="E32" s="105" t="s">
        <v>1257</v>
      </c>
      <c r="F32" s="3" t="s">
        <v>2378</v>
      </c>
      <c r="G32" s="122" t="s">
        <v>1258</v>
      </c>
      <c r="H32" s="105" t="s">
        <v>1258</v>
      </c>
      <c r="I32" s="122">
        <v>3</v>
      </c>
      <c r="J32" s="105">
        <v>3</v>
      </c>
      <c r="K32" s="3"/>
      <c r="L32" s="3">
        <v>19</v>
      </c>
      <c r="M32" s="3"/>
      <c r="N32" s="3"/>
      <c r="O32" s="3"/>
      <c r="P32" s="3"/>
      <c r="Q32" s="122"/>
      <c r="R32" s="105"/>
      <c r="S32" s="122" t="s">
        <v>4355</v>
      </c>
      <c r="T32" s="105" t="s">
        <v>4355</v>
      </c>
      <c r="U32" s="3">
        <v>1</v>
      </c>
      <c r="V32" s="3" t="s">
        <v>2297</v>
      </c>
      <c r="Z32" s="4" t="str">
        <f t="shared" si="0"/>
        <v>D6.scenario.defMeasures['mHWtemplatureToilet'] = { mid:"122",  name:"mHWtemplatureToilet",  title:"保温便座の温度設定を下げる",  easyness:"3",  refCons:"consHWtoilet",  titleShort:"便座温度調節", level:"",  figNum:"19",  lifeTime:"",  price:"",  roanShow:"",  standardType:"",  subsidy :"",  advice:"寒くない時期は保温を切ったり、温度設定を低めに設定することで省エネができます。便座にカバーをかけると、冷たさを感じにくくなります。",   lifestyle:"1",   season:"wss"};</v>
      </c>
      <c r="AB32" s="1" t="str">
        <f t="shared" si="1"/>
        <v>$defMeasures['mHWtemplatureToilet'] = [ 'mid'=&gt;"122",   'title'=&gt;"保温便座の温度設定を下げる",  'figNum'=&gt;"19",  'advice'=&gt;"寒くない時期は保温を切ったり、温度設定を低めに設定することで省エネができます。便座にカバーをかけると、冷たさを感じにくくなります。"];</v>
      </c>
      <c r="AD32" s="3" t="s">
        <v>3166</v>
      </c>
    </row>
    <row r="33" spans="2:30" ht="69" customHeight="1" x14ac:dyDescent="0.15">
      <c r="B33" s="3">
        <v>123</v>
      </c>
      <c r="C33" s="3" t="s">
        <v>2785</v>
      </c>
      <c r="D33" s="122" t="s">
        <v>1259</v>
      </c>
      <c r="E33" s="105" t="s">
        <v>1259</v>
      </c>
      <c r="F33" s="3" t="s">
        <v>2378</v>
      </c>
      <c r="G33" s="122" t="s">
        <v>1260</v>
      </c>
      <c r="H33" s="105" t="s">
        <v>1260</v>
      </c>
      <c r="I33" s="122">
        <v>3</v>
      </c>
      <c r="J33" s="105">
        <v>3</v>
      </c>
      <c r="K33" s="3"/>
      <c r="L33" s="3">
        <v>19</v>
      </c>
      <c r="M33" s="3"/>
      <c r="N33" s="3"/>
      <c r="O33" s="3"/>
      <c r="P33" s="3"/>
      <c r="Q33" s="122"/>
      <c r="R33" s="105"/>
      <c r="S33" s="122" t="s">
        <v>4356</v>
      </c>
      <c r="T33" s="105" t="s">
        <v>4356</v>
      </c>
      <c r="U33" s="3">
        <v>1</v>
      </c>
      <c r="V33" s="3" t="s">
        <v>2297</v>
      </c>
      <c r="Z33" s="4" t="str">
        <f t="shared" si="0"/>
        <v>D6.scenario.defMeasures['mHWcoverTilet'] = { mid:"123",  name:"mHWcoverTilet",  title:"保温洗浄便座のふたをしめる",  easyness:"3",  refCons:"consHWtoilet",  titleShort:"便座のふたを閉める", level:"",  figNum:"19",  lifeTime:"",  price:"",  roanShow:"",  standardType:"",  subsidy :"",  advice:"便座のふたを上げた状態にしておくと、保温の熱が逃げやすく、消費電力が増えます。用を終えたら、ふたを閉めることで省エネになります。寒くなければ、保温をしないようにすることも省エネにつながります。",   lifestyle:"1",   season:"wss"};</v>
      </c>
      <c r="AB33" s="1" t="str">
        <f t="shared" si="1"/>
        <v>$defMeasures['mHWcoverTilet'] = [ 'mid'=&gt;"123",   'title'=&gt;"保温洗浄便座のふたをしめる",  'figNum'=&gt;"19",  'advice'=&gt;"便座のふたを上げた状態にしておくと、保温の熱が逃げやすく、消費電力が増えます。用を終えたら、ふたを閉めることで省エネになります。寒くなければ、保温をしないようにすることも省エネにつながります。"];</v>
      </c>
      <c r="AD33" s="3" t="s">
        <v>3167</v>
      </c>
    </row>
    <row r="34" spans="2:30" ht="69" customHeight="1" x14ac:dyDescent="0.15">
      <c r="B34" s="3">
        <v>201</v>
      </c>
      <c r="C34" s="3" t="s">
        <v>268</v>
      </c>
      <c r="D34" s="122" t="s">
        <v>796</v>
      </c>
      <c r="E34" s="105" t="s">
        <v>796</v>
      </c>
      <c r="F34" s="3" t="s">
        <v>3049</v>
      </c>
      <c r="G34" s="122" t="s">
        <v>798</v>
      </c>
      <c r="H34" s="105" t="s">
        <v>798</v>
      </c>
      <c r="I34" s="122">
        <v>1</v>
      </c>
      <c r="J34" s="105">
        <v>1</v>
      </c>
      <c r="K34" s="3"/>
      <c r="L34" s="3">
        <v>1</v>
      </c>
      <c r="M34" s="3">
        <v>10</v>
      </c>
      <c r="N34" s="3">
        <v>160000</v>
      </c>
      <c r="O34" s="3"/>
      <c r="P34" s="3"/>
      <c r="Q34" s="122"/>
      <c r="R34" s="105"/>
      <c r="S34" s="122" t="s">
        <v>2356</v>
      </c>
      <c r="T34" s="105" t="s">
        <v>2356</v>
      </c>
      <c r="U34" s="3"/>
      <c r="V34" s="3" t="s">
        <v>2297</v>
      </c>
      <c r="Z34" s="4" t="str">
        <f t="shared" si="0"/>
        <v>D6.scenario.defMeasures['mACreplace'] = { mid:"201",  name:"mACreplace",  title:"エアコンを省エネ型に買い替える",  easyness:"1",  refCons:"consAC",  titleShort:"省エネエアコン", level:"",  figNum:"1",  lifeTime:"10",  price:"160000",  roanShow:"",  standardType:"",  subsidy :"",  advice:"同じだけ冷暖房をしても、15年に比べると半分くらいの消費電力ですむ省エネ性能の高いエアコンがあります。選ぶ時には、統一省エネラベルの★マークの数が多いものや、年間電気代の表示を参考に省エネ型を選んでください。暖房の性能もあがっており、ガスや灯油の暖房に比べてもCO2を削減することができます。",   lifestyle:"",   season:"wss"};</v>
      </c>
      <c r="AB34" s="1" t="str">
        <f t="shared" si="1"/>
        <v>$defMeasures['mACreplace'] = [ 'mid'=&gt;"201",   'title'=&gt;"エアコンを省エネ型に買い替える",  'figNum'=&gt;"1",  'advice'=&gt;"同じだけ冷暖房をしても、15年に比べると半分くらいの消費電力ですむ省エネ性能の高いエアコンがあります。選ぶ時には、統一省エネラベルの★マークの数が多いものや、年間電気代の表示を参考に省エネ型を選んでください。暖房の性能もあがっており、ガスや灯油の暖房に比べてもCO2を削減することができます。"];</v>
      </c>
      <c r="AD34" s="3" t="s">
        <v>3169</v>
      </c>
    </row>
    <row r="35" spans="2:30" ht="69" customHeight="1" x14ac:dyDescent="0.15">
      <c r="B35" s="3">
        <v>202</v>
      </c>
      <c r="C35" s="3" t="s">
        <v>2124</v>
      </c>
      <c r="D35" s="122" t="s">
        <v>797</v>
      </c>
      <c r="E35" s="105" t="s">
        <v>797</v>
      </c>
      <c r="F35" s="3" t="s">
        <v>3075</v>
      </c>
      <c r="G35" s="122" t="s">
        <v>799</v>
      </c>
      <c r="H35" s="105" t="s">
        <v>799</v>
      </c>
      <c r="I35" s="122">
        <v>2</v>
      </c>
      <c r="J35" s="105">
        <v>2</v>
      </c>
      <c r="K35" s="3"/>
      <c r="L35" s="3">
        <v>1</v>
      </c>
      <c r="M35" s="3">
        <v>10</v>
      </c>
      <c r="N35" s="3">
        <v>160000</v>
      </c>
      <c r="O35" s="3"/>
      <c r="P35" s="3"/>
      <c r="Q35" s="122"/>
      <c r="R35" s="105"/>
      <c r="S35" s="122" t="s">
        <v>2355</v>
      </c>
      <c r="T35" s="105" t="s">
        <v>2355</v>
      </c>
      <c r="U35" s="3"/>
      <c r="V35" s="3" t="s">
        <v>2297</v>
      </c>
      <c r="Z35" s="4" t="str">
        <f t="shared" si="0"/>
        <v>D6.scenario.defMeasures['mACreplaceHeat'] = { mid:"202",  name:"mACreplaceHeat",  title:"エアコンを省エネ型に買い替え、エアコンで暖房する",  easyness:"2",  refCons:"consAC",  titleShort:"省エネエアコン＋暖房", level:"",  figNum:"1",  lifeTime:"10",  price:"160000",  roanShow:"",  standardType:"",  subsidy :"",  advice:"同じだけ冷暖房をして、15年に比べると半分くらいの消費電力ですむ省エネ性能の高いエアコンがあります。エアコンは室外の熱を利用するために、ガスや灯油などの暖房とくらべても、CO2排出量が少なくなります。選ぶ時には、統一省エネラベルの★マークの数が多いものや、年間電気代の表示を参考に省エネ型を選んでください。",   lifestyle:"",   season:"wss"};</v>
      </c>
      <c r="AB35" s="1" t="str">
        <f t="shared" si="1"/>
        <v>$defMeasures['mACreplaceHeat'] = [ 'mid'=&gt;"202",   'title'=&gt;"エアコンを省エネ型に買い替え、エアコンで暖房する",  'figNum'=&gt;"1",  'advice'=&gt;"同じだけ冷暖房をして、15年に比べると半分くらいの消費電力ですむ省エネ性能の高いエアコンがあります。エアコンは室外の熱を利用するために、ガスや灯油などの暖房とくらべても、CO2排出量が少なくなります。選ぶ時には、統一省エネラベルの★マークの数が多いものや、年間電気代の表示を参考に省エネ型を選んでください。"];</v>
      </c>
      <c r="AD35" s="3" t="s">
        <v>3170</v>
      </c>
    </row>
    <row r="36" spans="2:30" ht="69" customHeight="1" x14ac:dyDescent="0.15">
      <c r="B36" s="3">
        <v>203</v>
      </c>
      <c r="C36" s="3" t="s">
        <v>3052</v>
      </c>
      <c r="D36" s="122" t="s">
        <v>2292</v>
      </c>
      <c r="E36" s="105" t="s">
        <v>2292</v>
      </c>
      <c r="F36" s="3" t="s">
        <v>3050</v>
      </c>
      <c r="G36" s="122" t="s">
        <v>72</v>
      </c>
      <c r="H36" s="105" t="s">
        <v>72</v>
      </c>
      <c r="I36" s="122">
        <v>2</v>
      </c>
      <c r="J36" s="105">
        <v>2</v>
      </c>
      <c r="K36" s="3"/>
      <c r="L36" s="3">
        <v>1</v>
      </c>
      <c r="M36" s="3"/>
      <c r="N36" s="3"/>
      <c r="O36" s="3"/>
      <c r="P36" s="3"/>
      <c r="Q36" s="122"/>
      <c r="R36" s="105"/>
      <c r="S36" s="122" t="s">
        <v>4387</v>
      </c>
      <c r="T36" s="105" t="s">
        <v>4387</v>
      </c>
      <c r="U36" s="3">
        <v>1</v>
      </c>
      <c r="V36" s="3" t="s">
        <v>2297</v>
      </c>
      <c r="Z36" s="4" t="str">
        <f t="shared" si="0"/>
        <v>D6.scenario.defMeasures['mACchangeHeat'] = { mid:"203",  name:"mACchangeHeat",  title:"暖房をエアコンでする",  easyness:"2",  refCons:"consACheat",  titleShort:"エアコン暖房", level:"",  figNum:"1",  lifeTime:"",  price:"",  roanShow:"",  standardType:"",  subsidy :"",  advice:"エアコンで暖房をすると、外気の熱を利用するため、ガスや灯油の暖房に比べて大幅にCO2を削減でき、光熱費の削減にもつながります。なお、暖かい空気は軽いために天井に集まりやすく、床までしっかり届くよう、強風の設定で運転したり、うちわなどを活用したりしてください。また、最近のエアコンは床まで暖める機能が充実しています。",   lifestyle:"1",   season:"wss"};</v>
      </c>
      <c r="AB36" s="1" t="str">
        <f t="shared" si="1"/>
        <v>$defMeasures['mACchangeHeat'] = [ 'mid'=&gt;"203",   'title'=&gt;"暖房をエアコンでする",  'figNum'=&gt;"1",  'advice'=&gt;"エアコンで暖房をすると、外気の熱を利用するため、ガスや灯油の暖房に比べて大幅にCO2を削減でき、光熱費の削減にもつながります。なお、暖かい空気は軽いために天井に集まりやすく、床までしっかり届くよう、強風の設定で運転したり、うちわなどを活用したりしてください。また、最近のエアコンは床まで暖める機能が充実しています。"];</v>
      </c>
      <c r="AD36" s="3" t="s">
        <v>3170</v>
      </c>
    </row>
    <row r="37" spans="2:30" ht="69" customHeight="1" x14ac:dyDescent="0.15">
      <c r="B37" s="3">
        <v>204</v>
      </c>
      <c r="C37" s="3" t="s">
        <v>2125</v>
      </c>
      <c r="D37" s="122" t="s">
        <v>3051</v>
      </c>
      <c r="E37" s="105" t="s">
        <v>3051</v>
      </c>
      <c r="F37" s="3" t="s">
        <v>3053</v>
      </c>
      <c r="G37" s="122" t="s">
        <v>72</v>
      </c>
      <c r="H37" s="105" t="s">
        <v>72</v>
      </c>
      <c r="I37" s="122">
        <v>1</v>
      </c>
      <c r="J37" s="105">
        <v>1</v>
      </c>
      <c r="K37" s="3"/>
      <c r="L37" s="3">
        <v>1</v>
      </c>
      <c r="M37" s="3"/>
      <c r="N37" s="3"/>
      <c r="O37" s="3"/>
      <c r="P37" s="3"/>
      <c r="Q37" s="122"/>
      <c r="R37" s="105"/>
      <c r="S37" s="122" t="s">
        <v>4387</v>
      </c>
      <c r="T37" s="105" t="s">
        <v>4387</v>
      </c>
      <c r="U37" s="3">
        <v>1</v>
      </c>
      <c r="V37" s="3" t="s">
        <v>2297</v>
      </c>
      <c r="Z37" s="4" t="str">
        <f t="shared" si="0"/>
        <v>D6.scenario.defMeasures['mHTchangeHeat'] = { mid:"204",  name:"mHTchangeHeat",  title:"家の暖房をエアコンでする",  easyness:"1",  refCons:"consHTsum",  titleShort:"エアコン暖房", level:"",  figNum:"1",  lifeTime:"",  price:"",  roanShow:"",  standardType:"",  subsidy :"",  advice:"エアコンで暖房をすると、外気の熱を利用するため、ガスや灯油の暖房に比べて大幅にCO2を削減でき、光熱費の削減にもつながります。なお、暖かい空気は軽いために天井に集まりやすく、床までしっかり届くよう、強風の設定で運転したり、うちわなどを活用したりしてください。また、最近のエアコンは床まで暖める機能が充実しています。",   lifestyle:"1",   season:"wss"};</v>
      </c>
      <c r="AB37" s="1" t="str">
        <f t="shared" si="1"/>
        <v>$defMeasures['mHTchangeHeat'] = [ 'mid'=&gt;"204",   'title'=&gt;"家の暖房をエアコンでする",  'figNum'=&gt;"1",  'advice'=&gt;"エアコンで暖房をすると、外気の熱を利用するため、ガスや灯油の暖房に比べて大幅にCO2を削減でき、光熱費の削減にもつながります。なお、暖かい空気は軽いために天井に集まりやすく、床までしっかり届くよう、強風の設定で運転したり、うちわなどを活用したりしてください。また、最近のエアコンは床まで暖める機能が充実しています。"];</v>
      </c>
      <c r="AD37" s="3" t="s">
        <v>73</v>
      </c>
    </row>
    <row r="38" spans="2:30" ht="69" customHeight="1" x14ac:dyDescent="0.15">
      <c r="B38" s="3">
        <v>205</v>
      </c>
      <c r="C38" s="3" t="s">
        <v>269</v>
      </c>
      <c r="D38" s="122" t="s">
        <v>1163</v>
      </c>
      <c r="E38" s="105" t="s">
        <v>1163</v>
      </c>
      <c r="F38" s="3" t="s">
        <v>3054</v>
      </c>
      <c r="G38" s="122" t="s">
        <v>74</v>
      </c>
      <c r="H38" s="105" t="s">
        <v>74</v>
      </c>
      <c r="I38" s="122">
        <v>4</v>
      </c>
      <c r="J38" s="105">
        <v>4</v>
      </c>
      <c r="K38" s="3"/>
      <c r="L38" s="3">
        <v>1</v>
      </c>
      <c r="M38" s="3">
        <v>5</v>
      </c>
      <c r="N38" s="3"/>
      <c r="O38" s="3"/>
      <c r="P38" s="3"/>
      <c r="Q38" s="122"/>
      <c r="R38" s="105"/>
      <c r="S38" s="122" t="s">
        <v>4388</v>
      </c>
      <c r="T38" s="105" t="s">
        <v>4388</v>
      </c>
      <c r="U38" s="3">
        <v>1</v>
      </c>
      <c r="V38" s="3" t="s">
        <v>2297</v>
      </c>
      <c r="Z38" s="4" t="str">
        <f t="shared" si="0"/>
        <v>D6.scenario.defMeasures['mCOsunCut'] = { mid:"205",  name:"mCOsunCut",  title:"冷房で、すだれ等を使い日射をカットする",  easyness:"4",  refCons:"consCOsum",  titleShort:"冷房日射カット", level:"",  figNum:"1",  lifeTime:"5",  price:"",  roanShow:"",  standardType:"",  subsidy :"",  advice:"冷房時に日射が入るのは、窓にストーブを置いているようなものです。日射を遮ると、省エネになり、部屋が涼しくなります。カーテンでも日射を防ぐことができますが、部屋の内側にあるカーテンが暖まり、部屋が暑くなってしまいます。このため、窓の外にすだれ・よしずをするほうが涼しくなります。また、5月頃から、ゴーヤ・朝顔・ヘチマなどを植えて育てると、夏にはりっぱな「緑のカーテン」ができあがり、日射を防いでくれます。",   lifestyle:"1",   season:"wss"};</v>
      </c>
      <c r="AB38" s="1" t="str">
        <f t="shared" si="1"/>
        <v>$defMeasures['mCOsunCut'] = [ 'mid'=&gt;"205",   'title'=&gt;"冷房で、すだれ等を使い日射をカットする",  'figNum'=&gt;"1",  'advice'=&gt;"冷房時に日射が入るのは、窓にストーブを置いているようなものです。日射を遮ると、省エネになり、部屋が涼しくなります。カーテンでも日射を防ぐことができますが、部屋の内側にあるカーテンが暖まり、部屋が暑くなってしまいます。このため、窓の外にすだれ・よしずをするほうが涼しくなります。また、5月頃から、ゴーヤ・朝顔・ヘチマなどを植えて育てると、夏にはりっぱな「緑のカーテン」ができあがり、日射を防いでくれます。"];</v>
      </c>
      <c r="AD38" s="3" t="s">
        <v>3171</v>
      </c>
    </row>
    <row r="39" spans="2:30" ht="69" customHeight="1" x14ac:dyDescent="0.15">
      <c r="B39" s="3">
        <v>206</v>
      </c>
      <c r="C39" s="3" t="s">
        <v>2130</v>
      </c>
      <c r="D39" s="122" t="s">
        <v>1841</v>
      </c>
      <c r="E39" s="105" t="s">
        <v>1841</v>
      </c>
      <c r="F39" s="3" t="s">
        <v>3041</v>
      </c>
      <c r="G39" s="122" t="s">
        <v>1164</v>
      </c>
      <c r="H39" s="105" t="s">
        <v>1164</v>
      </c>
      <c r="I39" s="122">
        <v>3</v>
      </c>
      <c r="J39" s="105">
        <v>3</v>
      </c>
      <c r="K39" s="3"/>
      <c r="L39" s="3">
        <v>1</v>
      </c>
      <c r="M39" s="3"/>
      <c r="N39" s="3"/>
      <c r="O39" s="3"/>
      <c r="P39" s="3"/>
      <c r="Q39" s="122"/>
      <c r="R39" s="105"/>
      <c r="S39" s="122" t="s">
        <v>4391</v>
      </c>
      <c r="T39" s="105" t="s">
        <v>4390</v>
      </c>
      <c r="U39" s="3">
        <v>1</v>
      </c>
      <c r="V39" s="3" t="s">
        <v>2297</v>
      </c>
      <c r="Z39" s="4" t="str">
        <f t="shared" si="0"/>
        <v>D6.scenario.defMeasures['mCOtemplature'] = { mid:"206",  name:"mCOtemplature",  title:"冷房の温度設定を控えめ（28℃）にする",  easyness:"3",  refCons:"consACcool",  titleShort:"冷房設定温度", level:"",  figNum:"1",  lifeTime:"",  price:"",  roanShow:"",  standardType:"",  subsidy :"",  advice:"省エネを考えた冷房設定温度の目安は28℃以上です。「涼しく感じるようにする」のではなく、「暑すぎないようにする」程度に考えてみてください。暑さの感じ方には個人差があるので無理をする必要はありませんが、扇風機を活用したり、薄着をするなどして工夫をしてみてください。窓をあけて風が入ると涼しく感じますし、風鈴の音なども、涼しく感じさせてくれます。設定温度を1℃控えめにすることで、CO2排出量や光熱費をおよそ1割削減することができます。また季節の終わりには、早めに冷房器具を使わないようにすることも効果的です。",   lifestyle:"1",   season:"wss"};</v>
      </c>
      <c r="AB39" s="1" t="str">
        <f t="shared" si="1"/>
        <v>$defMeasures['mCOtemplature'] = [ 'mid'=&gt;"206",   'title'=&gt;"冷房の温度設定を控えめ（28℃）にする",  'figNum'=&gt;"1",  'advice'=&gt;"省エネを考えた冷房設定温度の目安は28℃以上です。「涼しく感じるようにする」のではなく、「暑すぎないようにする」程度に考えてみてください。暑さの感じ方には個人差があるので無理をする必要はありませんが、扇風機を活用したり、薄着をするなどして工夫をしてみてください。窓をあけて風が入ると涼しく感じますし、風鈴の音なども、涼しく感じさせてくれます。設定温度を1℃控えめにすることで、CO2排出量や光熱費をおよそ1割削減することができます。また季節の終わりには、早めに冷房器具を使わないようにすることも効果的です。"];</v>
      </c>
      <c r="AD39" s="3" t="s">
        <v>3172</v>
      </c>
    </row>
    <row r="40" spans="2:30" ht="69" customHeight="1" x14ac:dyDescent="0.15">
      <c r="B40" s="3">
        <v>207</v>
      </c>
      <c r="C40" s="3" t="s">
        <v>2129</v>
      </c>
      <c r="D40" s="122" t="s">
        <v>2293</v>
      </c>
      <c r="E40" s="105" t="s">
        <v>2293</v>
      </c>
      <c r="F40" s="3" t="s">
        <v>3050</v>
      </c>
      <c r="G40" s="122" t="s">
        <v>1165</v>
      </c>
      <c r="H40" s="105" t="s">
        <v>1165</v>
      </c>
      <c r="I40" s="122">
        <v>3</v>
      </c>
      <c r="J40" s="105">
        <v>3</v>
      </c>
      <c r="K40" s="3"/>
      <c r="L40" s="3">
        <v>3</v>
      </c>
      <c r="M40" s="3"/>
      <c r="N40" s="3"/>
      <c r="O40" s="3"/>
      <c r="P40" s="3"/>
      <c r="Q40" s="122"/>
      <c r="R40" s="105"/>
      <c r="S40" s="122" t="s">
        <v>4392</v>
      </c>
      <c r="T40" s="105" t="s">
        <v>4389</v>
      </c>
      <c r="U40" s="3">
        <v>1</v>
      </c>
      <c r="V40" s="3" t="s">
        <v>2297</v>
      </c>
      <c r="Z40" s="4" t="str">
        <f t="shared" si="0"/>
        <v>D6.scenario.defMeasures['mHTtemplature'] = { mid:"207",  name:"mHTtemplature",  title:"厚着をして暖房の温度設定を控えめ（20℃）にする",  easyness:"3",  refCons:"consACheat",  titleShort:"暖房設定温度", level:"",  figNum:"3",  lifeTime:"",  price:"",  roanShow:"",  standardType:"",  subsidy :"",  advice:"省エネを考えた暖房設定温度の目安は20℃以下です。「暖かく感じるようにする」のではなく「寒くないようにする」程度に考えてみてください。寒さの感じ方には個人差があるので無理をする必要はありませんが、厚着をしたり、暖まる食事をとるなどして、工夫をしてみてください。設定温度を1℃控えめにすることで、CO2排出量や光熱費をおよそ1割削減することができます。また季節の終わりには、早めに冷暖房器具を使うのを止めることも効果的です。",   lifestyle:"1",   season:"wss"};</v>
      </c>
      <c r="AB40" s="1" t="str">
        <f t="shared" si="1"/>
        <v>$defMeasures['mHTtemplature'] = [ 'mid'=&gt;"207",   'title'=&gt;"厚着をして暖房の温度設定を控えめ（20℃）にする",  'figNum'=&gt;"3",  'advice'=&gt;"省エネを考えた暖房設定温度の目安は20℃以下です。「暖かく感じるようにする」のではなく「寒くないようにする」程度に考えてみてください。寒さの感じ方には個人差があるので無理をする必要はありませんが、厚着をしたり、暖まる食事をとるなどして、工夫をしてみてください。設定温度を1℃控えめにすることで、CO2排出量や光熱費をおよそ1割削減することができます。また季節の終わりには、早めに冷暖房器具を使うのを止めることも効果的です。"];</v>
      </c>
      <c r="AD40" s="3" t="s">
        <v>3173</v>
      </c>
    </row>
    <row r="41" spans="2:30" ht="69" customHeight="1" x14ac:dyDescent="0.15">
      <c r="B41" s="3">
        <v>208</v>
      </c>
      <c r="C41" s="3" t="s">
        <v>2128</v>
      </c>
      <c r="D41" s="122" t="s">
        <v>1842</v>
      </c>
      <c r="E41" s="105" t="s">
        <v>1842</v>
      </c>
      <c r="F41" s="3" t="s">
        <v>3050</v>
      </c>
      <c r="G41" s="122" t="s">
        <v>1166</v>
      </c>
      <c r="H41" s="105" t="s">
        <v>1166</v>
      </c>
      <c r="I41" s="122">
        <v>3</v>
      </c>
      <c r="J41" s="105">
        <v>3</v>
      </c>
      <c r="K41" s="3"/>
      <c r="L41" s="3">
        <v>4</v>
      </c>
      <c r="M41" s="3">
        <v>3</v>
      </c>
      <c r="N41" s="3">
        <v>3000</v>
      </c>
      <c r="O41" s="3"/>
      <c r="P41" s="3"/>
      <c r="Q41" s="122"/>
      <c r="R41" s="105"/>
      <c r="S41" s="122" t="s">
        <v>4393</v>
      </c>
      <c r="T41" s="105" t="s">
        <v>4393</v>
      </c>
      <c r="U41" s="3"/>
      <c r="V41" s="3" t="s">
        <v>2297</v>
      </c>
      <c r="Z41" s="4" t="str">
        <f t="shared" si="0"/>
        <v>D6.scenario.defMeasures['mHTwindowSheet'] = { mid:"208",  name:"mHTwindowSheet",  title:"暖房時に、窓用の断熱シートを貼る",  easyness:"3",  refCons:"consACheat",  titleShort:"窓断熱シート", level:"",  figNum:"4",  lifeTime:"3",  price:"3000",  roanShow:"",  standardType:"",  subsidy :"",  advice:"窓用の断熱シート（いわゆるプチプチシートのようなエアクションタイプのもの）は、ホームセンター等で売られています。窓をきれいに拭いてから、霧吹きをかけ、その水だけで窓に貼り付けることができます。断熱効果があるだけでなく、結露も抑えることができます。窓から吹き下ろしてくる冷たい風も和らぎ、快適性も向上します。",   lifestyle:"",   season:"wss"};</v>
      </c>
      <c r="AB41" s="1" t="str">
        <f t="shared" si="1"/>
        <v>$defMeasures['mHTwindowSheet'] = [ 'mid'=&gt;"208",   'title'=&gt;"暖房時に、窓用の断熱シートを貼る",  'figNum'=&gt;"4",  'advice'=&gt;"窓用の断熱シート（いわゆるプチプチシートのようなエアクションタイプのもの）は、ホームセンター等で売られています。窓をきれいに拭いてから、霧吹きをかけ、その水だけで窓に貼り付けることができます。断熱効果があるだけでなく、結露も抑えることができます。窓から吹き下ろしてくる冷たい風も和らぎ、快適性も向上します。"];</v>
      </c>
      <c r="AD41" s="3" t="s">
        <v>3174</v>
      </c>
    </row>
    <row r="42" spans="2:30" ht="69" customHeight="1" x14ac:dyDescent="0.15">
      <c r="B42" s="3">
        <v>209</v>
      </c>
      <c r="C42" s="3" t="s">
        <v>2127</v>
      </c>
      <c r="D42" s="122" t="s">
        <v>4475</v>
      </c>
      <c r="E42" s="105" t="s">
        <v>4475</v>
      </c>
      <c r="F42" s="3" t="s">
        <v>3050</v>
      </c>
      <c r="G42" s="122" t="s">
        <v>4476</v>
      </c>
      <c r="H42" s="105" t="s">
        <v>4476</v>
      </c>
      <c r="I42" s="122">
        <v>1</v>
      </c>
      <c r="J42" s="105">
        <v>1</v>
      </c>
      <c r="K42" s="3">
        <v>5</v>
      </c>
      <c r="L42" s="3">
        <v>4</v>
      </c>
      <c r="M42" s="3">
        <v>30</v>
      </c>
      <c r="N42" s="3">
        <v>150000</v>
      </c>
      <c r="O42" s="3"/>
      <c r="P42" s="3"/>
      <c r="Q42" s="122" t="s">
        <v>4529</v>
      </c>
      <c r="R42" s="105" t="s">
        <v>2285</v>
      </c>
      <c r="S42" s="122" t="s">
        <v>3445</v>
      </c>
      <c r="T42" s="105" t="s">
        <v>3445</v>
      </c>
      <c r="U42" s="3"/>
      <c r="V42" s="3" t="s">
        <v>2297</v>
      </c>
      <c r="Z42" s="4" t="str">
        <f t="shared" si="0"/>
        <v>D6.scenario.defMeasures['mHTdouble'] = { mid:"209",  name:"mHTdouble",  title:"窓・サッシを複合素材枠二重ガラスにする",  easyness:"1",  refCons:"consACheat",  titleShort:"二重ガラス", level:"5",  figNum:"4",  lifeTime:"30",  price:"150000",  roanShow:"",  standardType:"",  subsidy :"子育てエコホーム支援事業の対象で、他の断熱工事や機器導入を行って補助額が5万円以上になると補助されます。家の窓全体の断熱工事をする場合、工事にかかった費用に応じて、固定資産税の控除の制度があります。",  advice:"暖房時は窓やサッシから逃げる熱の割合が多く、通常のシングルガラスを複層ガラスに取り替えることで熱の逃げ方を半分程度に抑えることができます。省エネだけでなく、結露がつきにくくなるというメリットもあります。窓から吹き下ろしてくる冷たい風も和らぎ、快適性も向上します。家屋に応じた手法がありますので、工務店などに相談してください。",   lifestyle:"",   season:"wss"};</v>
      </c>
      <c r="AB42" s="1" t="str">
        <f t="shared" si="1"/>
        <v>$defMeasures['mHTdouble'] = [ 'mid'=&gt;"209",   'title'=&gt;"窓・サッシを複合素材枠二重ガラスにする",  'figNum'=&gt;"4",  'advice'=&gt;"暖房時は窓やサッシから逃げる熱の割合が多く、通常のシングルガラスを複層ガラスに取り替えることで熱の逃げ方を半分程度に抑えることができます。省エネだけでなく、結露がつきにくくなるというメリットもあります。窓から吹き下ろしてくる冷たい風も和らぎ、快適性も向上します。家屋に応じた手法がありますので、工務店などに相談してください。"];</v>
      </c>
      <c r="AD42" s="3" t="s">
        <v>3175</v>
      </c>
    </row>
    <row r="43" spans="2:30" ht="69" customHeight="1" x14ac:dyDescent="0.15">
      <c r="B43" s="3">
        <v>210</v>
      </c>
      <c r="C43" s="3" t="s">
        <v>2370</v>
      </c>
      <c r="D43" s="122" t="s">
        <v>2372</v>
      </c>
      <c r="E43" s="105" t="s">
        <v>2372</v>
      </c>
      <c r="F43" s="3" t="s">
        <v>3050</v>
      </c>
      <c r="G43" s="122" t="s">
        <v>2371</v>
      </c>
      <c r="H43" s="105" t="s">
        <v>2371</v>
      </c>
      <c r="I43" s="122">
        <v>1</v>
      </c>
      <c r="J43" s="105">
        <v>1</v>
      </c>
      <c r="K43" s="3"/>
      <c r="L43" s="3">
        <v>4</v>
      </c>
      <c r="M43" s="3">
        <v>30</v>
      </c>
      <c r="N43" s="3">
        <v>170000</v>
      </c>
      <c r="O43" s="3"/>
      <c r="P43" s="3"/>
      <c r="Q43" s="122" t="s">
        <v>4529</v>
      </c>
      <c r="R43" s="105" t="s">
        <v>2285</v>
      </c>
      <c r="S43" s="122" t="s">
        <v>3445</v>
      </c>
      <c r="T43" s="105" t="s">
        <v>3445</v>
      </c>
      <c r="U43" s="3"/>
      <c r="V43" s="3" t="s">
        <v>2297</v>
      </c>
      <c r="Z43" s="4" t="str">
        <f t="shared" si="0"/>
        <v>D6.scenario.defMeasures['mHTlowe'] = { mid:"210",  name:"mHTlowe",  title:"窓・サッシを樹脂枠low-Eガラスにする",  easyness:"1",  refCons:"consACheat",  titleShort:"樹脂枠low-Eガラス", level:"",  figNum:"4",  lifeTime:"30",  price:"170000",  roanShow:"",  standardType:"",  subsidy :"子育てエコホーム支援事業の対象で、他の断熱工事や機器導入を行って補助額が5万円以上になると補助されます。家の窓全体の断熱工事をする場合、工事にかかった費用に応じて、固定資産税の控除の制度があります。",  advice:"暖房時は窓やサッシから逃げる熱の割合が多く、通常のシングルガラスを複層ガラスに取り替えることで熱の逃げ方を半分程度に抑えることができます。省エネだけでなく、結露がつきにくくなるというメリットもあります。窓から吹き下ろしてくる冷たい風も和らぎ、快適性も向上します。家屋に応じた手法がありますので、工務店などに相談してください。",   lifestyle:"",   season:"wss"};</v>
      </c>
      <c r="AB43" s="1" t="str">
        <f t="shared" si="1"/>
        <v>$defMeasures['mHTlowe'] = [ 'mid'=&gt;"210",   'title'=&gt;"窓・サッシを樹脂枠low-Eガラスにする",  'figNum'=&gt;"4",  'advice'=&gt;"暖房時は窓やサッシから逃げる熱の割合が多く、通常のシングルガラスを複層ガラスに取り替えることで熱の逃げ方を半分程度に抑えることができます。省エネだけでなく、結露がつきにくくなるというメリットもあります。窓から吹き下ろしてくる冷たい風も和らぎ、快適性も向上します。家屋に応じた手法がありますので、工務店などに相談してください。"];</v>
      </c>
      <c r="AD43" s="3" t="s">
        <v>3176</v>
      </c>
    </row>
    <row r="44" spans="2:30" ht="69" customHeight="1" x14ac:dyDescent="0.15">
      <c r="B44" s="3">
        <v>211</v>
      </c>
      <c r="C44" s="3" t="s">
        <v>270</v>
      </c>
      <c r="D44" s="122" t="s">
        <v>1090</v>
      </c>
      <c r="E44" s="105" t="s">
        <v>1090</v>
      </c>
      <c r="F44" s="3" t="s">
        <v>3050</v>
      </c>
      <c r="G44" s="122" t="s">
        <v>1167</v>
      </c>
      <c r="H44" s="105" t="s">
        <v>1167</v>
      </c>
      <c r="I44" s="122">
        <v>2</v>
      </c>
      <c r="J44" s="105">
        <v>2</v>
      </c>
      <c r="K44" s="3">
        <v>5</v>
      </c>
      <c r="L44" s="3">
        <v>4</v>
      </c>
      <c r="M44" s="3">
        <v>30</v>
      </c>
      <c r="N44" s="3">
        <v>100000</v>
      </c>
      <c r="O44" s="3"/>
      <c r="P44" s="3"/>
      <c r="Q44" s="122" t="s">
        <v>4529</v>
      </c>
      <c r="R44" s="105" t="s">
        <v>2285</v>
      </c>
      <c r="S44" s="122" t="s">
        <v>4357</v>
      </c>
      <c r="T44" s="105" t="s">
        <v>4357</v>
      </c>
      <c r="U44" s="3"/>
      <c r="V44" s="3" t="s">
        <v>2297</v>
      </c>
      <c r="Z44" s="4" t="str">
        <f t="shared" si="0"/>
        <v>D6.scenario.defMeasures['mHTuchimado'] = { mid:"211",  name:"mHTuchimado",  title:"内窓をとりつける",  easyness:"2",  refCons:"consACheat",  titleShort:"内窓", level:"5",  figNum:"4",  lifeTime:"30",  price:"100000",  roanShow:"",  standardType:"",  subsidy :"子育てエコホーム支援事業の対象で、他の断熱工事や機器導入を行って補助額が5万円以上になると補助されます。家の窓全体の断熱工事をする場合、工事にかかった費用に応じて、固定資産税の控除の制度があります。",  advice:"暖房時は窓やサッシから逃げる熱の割合が多く、現在の窓やサッシの内側に追加して「内窓」をつけることでより熱が逃げにくくなります。内窓は比較的工事費が安く、約1時間で工事も完了し、結露防止や防犯にも効果があります。詳しくは工務店などに相談してください。",   lifestyle:"",   season:"wss"};</v>
      </c>
      <c r="AB44" s="1" t="str">
        <f t="shared" si="1"/>
        <v>$defMeasures['mHTuchimado'] = [ 'mid'=&gt;"211",   'title'=&gt;"内窓をとりつける",  'figNum'=&gt;"4",  'advice'=&gt;"暖房時は窓やサッシから逃げる熱の割合が多く、現在の窓やサッシの内側に追加して「内窓」をつけることでより熱が逃げにくくなります。内窓は比較的工事費が安く、約1時間で工事も完了し、結露防止や防犯にも効果があります。詳しくは工務店などに相談してください。"];</v>
      </c>
      <c r="AD44" s="3" t="s">
        <v>3177</v>
      </c>
    </row>
    <row r="45" spans="2:30" ht="69" customHeight="1" x14ac:dyDescent="0.15">
      <c r="B45" s="3">
        <v>212</v>
      </c>
      <c r="C45" s="3" t="s">
        <v>3448</v>
      </c>
      <c r="D45" s="122" t="s">
        <v>3178</v>
      </c>
      <c r="E45" s="105" t="s">
        <v>3178</v>
      </c>
      <c r="F45" s="3" t="s">
        <v>3053</v>
      </c>
      <c r="G45" s="122" t="s">
        <v>3179</v>
      </c>
      <c r="H45" s="105" t="s">
        <v>3179</v>
      </c>
      <c r="I45" s="122">
        <v>1</v>
      </c>
      <c r="J45" s="105">
        <v>1</v>
      </c>
      <c r="K45" s="3"/>
      <c r="L45" s="3">
        <v>4</v>
      </c>
      <c r="M45" s="3">
        <v>30</v>
      </c>
      <c r="N45" s="3">
        <f>N42*5</f>
        <v>750000</v>
      </c>
      <c r="O45" s="3"/>
      <c r="P45" s="3"/>
      <c r="Q45" s="122" t="s">
        <v>4529</v>
      </c>
      <c r="R45" s="105" t="s">
        <v>2285</v>
      </c>
      <c r="S45" s="122" t="s">
        <v>3446</v>
      </c>
      <c r="T45" s="105" t="s">
        <v>3446</v>
      </c>
      <c r="U45" s="3"/>
      <c r="V45" s="3" t="s">
        <v>2297</v>
      </c>
      <c r="Z45" s="4" t="str">
        <f t="shared" si="0"/>
        <v>D6.scenario.defMeasures['mHTdoubleGlassAll'] = { mid:"212",  name:"mHTdoubleGlassAll",  title:"全ての部屋の窓ガラスを複層ガラスに置き換える",  easyness:"1",  refCons:"consHTsum",  titleShort:"全居室を複層ガラスに", level:"",  figNum:"4",  lifeTime:"30",  price:"750000",  roanShow:"",  standardType:"",  subsidy :"子育てエコホーム支援事業の対象で、他の断熱工事や機器導入を行って補助額が5万円以上になると補助されます。家の窓全体の断熱工事をする場合、工事にかかった費用に応じて、固定資産税の控除の制度があります。",  advice:"暖房時は窓やサッシから逃げる熱の割合が多く、通常のシングルガラスを複層ガラスに取り替えることで熱の逃げ方を半分程度に抑えることができます。省エネだけでなく、結露がつきにくくなるというメリットもあります。窓から吹き下ろしてくる冷たい風も和らいだり、冬の朝方の寒さが改善されたりなど、快適性も向上します。家屋に応じた手法がありますので、工務店などに相談してください。",   lifestyle:"",   season:"wss"};</v>
      </c>
      <c r="AB45" s="1" t="str">
        <f t="shared" si="1"/>
        <v>$defMeasures['mHTdoubleGlassAll'] = [ 'mid'=&gt;"212",   'title'=&gt;"全ての部屋の窓ガラスを複層ガラスに置き換える",  'figNum'=&gt;"4",  'advice'=&gt;"暖房時は窓やサッシから逃げる熱の割合が多く、通常のシングルガラスを複層ガラスに取り替えることで熱の逃げ方を半分程度に抑えることができます。省エネだけでなく、結露がつきにくくなるというメリットもあります。窓から吹き下ろしてくる冷たい風も和らいだり、冬の朝方の寒さが改善されたりなど、快適性も向上します。家屋に応じた手法がありますので、工務店などに相談してください。"];</v>
      </c>
      <c r="AD45" s="3" t="s">
        <v>3175</v>
      </c>
    </row>
    <row r="46" spans="2:30" ht="69" customHeight="1" x14ac:dyDescent="0.15">
      <c r="B46" s="3">
        <v>213</v>
      </c>
      <c r="C46" s="3" t="s">
        <v>3449</v>
      </c>
      <c r="D46" s="122" t="s">
        <v>1305</v>
      </c>
      <c r="E46" s="105" t="s">
        <v>1305</v>
      </c>
      <c r="F46" s="3" t="s">
        <v>3053</v>
      </c>
      <c r="G46" s="122" t="s">
        <v>1168</v>
      </c>
      <c r="H46" s="105" t="s">
        <v>1168</v>
      </c>
      <c r="I46" s="122">
        <v>1</v>
      </c>
      <c r="J46" s="105">
        <v>1</v>
      </c>
      <c r="K46" s="3"/>
      <c r="L46" s="3">
        <v>4</v>
      </c>
      <c r="M46" s="3">
        <v>30</v>
      </c>
      <c r="N46" s="3">
        <f>N44*5</f>
        <v>500000</v>
      </c>
      <c r="O46" s="3"/>
      <c r="P46" s="3"/>
      <c r="Q46" s="122" t="s">
        <v>4529</v>
      </c>
      <c r="R46" s="105" t="s">
        <v>2285</v>
      </c>
      <c r="S46" s="122" t="s">
        <v>4358</v>
      </c>
      <c r="T46" s="105" t="s">
        <v>4358</v>
      </c>
      <c r="U46" s="3"/>
      <c r="V46" s="3" t="s">
        <v>2297</v>
      </c>
      <c r="Z46" s="4" t="str">
        <f t="shared" si="0"/>
        <v>D6.scenario.defMeasures['mHTuchimadoAll'] = { mid:"213",  name:"mHTuchimadoAll",  title:"全ての部屋に内窓をとりつける",  easyness:"1",  refCons:"consHTsum",  titleShort:"全居室を内窓に", level:"",  figNum:"4",  lifeTime:"30",  price:"500000",  roanShow:"",  standardType:"",  subsidy :"子育てエコホーム支援事業の対象で、他の断熱工事や機器導入を行って補助額が5万円以上になると補助されます。家の窓全体の断熱工事をする場合、工事にかかった費用に応じて、固定資産税の控除の制度があります。",  advice:"暖房時は窓やサッシから逃げる熱の割合が多く、現在の窓やサッシの内側に追加して「内窓」をつけることでより熱が逃げにくくなります。内窓は比較的工事費が安く、約1時間で工事も完了し、結露防止や防犯にも効果があります。窓から吹き下ろしてくる冷たい風も和ら、冬の朝方の寒さが改善されたりなど、快適性も向上します。詳しくは工務店などに相談してください。",   lifestyle:"",   season:"wss"};</v>
      </c>
      <c r="AB46" s="1" t="str">
        <f t="shared" si="1"/>
        <v>$defMeasures['mHTuchimadoAll'] = [ 'mid'=&gt;"213",   'title'=&gt;"全ての部屋に内窓をとりつける",  'figNum'=&gt;"4",  'advice'=&gt;"暖房時は窓やサッシから逃げる熱の割合が多く、現在の窓やサッシの内側に追加して「内窓」をつけることでより熱が逃げにくくなります。内窓は比較的工事費が安く、約1時間で工事も完了し、結露防止や防犯にも効果があります。窓から吹き下ろしてくる冷たい風も和ら、冬の朝方の寒さが改善されたりなど、快適性も向上します。詳しくは工務店などに相談してください。"];</v>
      </c>
      <c r="AD46" s="3" t="s">
        <v>3176</v>
      </c>
    </row>
    <row r="47" spans="2:30" ht="69" customHeight="1" x14ac:dyDescent="0.15">
      <c r="B47" s="3">
        <v>214</v>
      </c>
      <c r="C47" s="3" t="s">
        <v>3450</v>
      </c>
      <c r="D47" s="122" t="s">
        <v>2373</v>
      </c>
      <c r="E47" s="105" t="s">
        <v>2373</v>
      </c>
      <c r="F47" s="3" t="s">
        <v>3053</v>
      </c>
      <c r="G47" s="122" t="s">
        <v>3180</v>
      </c>
      <c r="H47" s="105" t="s">
        <v>3180</v>
      </c>
      <c r="I47" s="122">
        <v>1</v>
      </c>
      <c r="J47" s="105">
        <v>1</v>
      </c>
      <c r="K47" s="3"/>
      <c r="L47" s="3">
        <v>4</v>
      </c>
      <c r="M47" s="3">
        <v>30</v>
      </c>
      <c r="N47" s="3">
        <f>N43*5</f>
        <v>850000</v>
      </c>
      <c r="O47" s="3"/>
      <c r="P47" s="3"/>
      <c r="Q47" s="122" t="s">
        <v>4529</v>
      </c>
      <c r="R47" s="105" t="s">
        <v>2285</v>
      </c>
      <c r="S47" s="122" t="s">
        <v>3446</v>
      </c>
      <c r="T47" s="105" t="s">
        <v>3446</v>
      </c>
      <c r="U47" s="3"/>
      <c r="V47" s="3" t="s">
        <v>2297</v>
      </c>
      <c r="Z47" s="4" t="str">
        <f t="shared" si="0"/>
        <v>D6.scenario.defMeasures['mHTloweAll'] = { mid:"214",  name:"mHTloweAll",  title:"全ての部屋の窓・サッシを樹脂枠low-Eガラスにする",  easyness:"1",  refCons:"consHTsum",  titleShort:"全居室を樹脂枠low-Eガラスに", level:"",  figNum:"4",  lifeTime:"30",  price:"850000",  roanShow:"",  standardType:"",  subsidy :"子育てエコホーム支援事業の対象で、他の断熱工事や機器導入を行って補助額が5万円以上になると補助されます。家の窓全体の断熱工事をする場合、工事にかかった費用に応じて、固定資産税の控除の制度があります。",  advice:"暖房時は窓やサッシから逃げる熱の割合が多く、通常のシングルガラスを複層ガラスに取り替えることで熱の逃げ方を半分程度に抑えることができます。省エネだけでなく、結露がつきにくくなるというメリットもあります。窓から吹き下ろしてくる冷たい風も和らいだり、冬の朝方の寒さが改善されたりなど、快適性も向上します。家屋に応じた手法がありますので、工務店などに相談してください。",   lifestyle:"",   season:"wss"};</v>
      </c>
      <c r="AB47" s="1" t="str">
        <f t="shared" si="1"/>
        <v>$defMeasures['mHTloweAll'] = [ 'mid'=&gt;"214",   'title'=&gt;"全ての部屋の窓・サッシを樹脂枠low-Eガラスにする",  'figNum'=&gt;"4",  'advice'=&gt;"暖房時は窓やサッシから逃げる熱の割合が多く、通常のシングルガラスを複層ガラスに取り替えることで熱の逃げ方を半分程度に抑えることができます。省エネだけでなく、結露がつきにくくなるというメリットもあります。窓から吹き下ろしてくる冷たい風も和らいだり、冬の朝方の寒さが改善されたりなど、快適性も向上します。家屋に応じた手法がありますので、工務店などに相談してください。"];</v>
      </c>
      <c r="AD47" s="3" t="s">
        <v>3177</v>
      </c>
    </row>
    <row r="48" spans="2:30" ht="69" customHeight="1" x14ac:dyDescent="0.15">
      <c r="B48" s="3">
        <v>215</v>
      </c>
      <c r="C48" s="3" t="s">
        <v>272</v>
      </c>
      <c r="D48" s="122" t="s">
        <v>271</v>
      </c>
      <c r="E48" s="105" t="s">
        <v>271</v>
      </c>
      <c r="F48" s="3" t="s">
        <v>3050</v>
      </c>
      <c r="G48" s="122" t="s">
        <v>1763</v>
      </c>
      <c r="H48" s="105" t="s">
        <v>1763</v>
      </c>
      <c r="I48" s="122">
        <v>2</v>
      </c>
      <c r="J48" s="105">
        <v>2</v>
      </c>
      <c r="K48" s="3">
        <v>5</v>
      </c>
      <c r="L48" s="3">
        <v>1</v>
      </c>
      <c r="M48" s="3"/>
      <c r="N48" s="3"/>
      <c r="O48" s="3"/>
      <c r="P48" s="3"/>
      <c r="Q48" s="122"/>
      <c r="R48" s="105"/>
      <c r="S48" s="122" t="s">
        <v>4359</v>
      </c>
      <c r="T48" s="105" t="s">
        <v>4359</v>
      </c>
      <c r="U48" s="3">
        <v>1</v>
      </c>
      <c r="V48" s="3" t="s">
        <v>2297</v>
      </c>
      <c r="Z48" s="4" t="str">
        <f t="shared" si="0"/>
        <v>D6.scenario.defMeasures['mACfilter'] = { mid:"215",  name:"mACfilter",  title:"エアコンのフィルターを掃除する",  easyness:"2",  refCons:"consACheat",  titleShort:"フィルター掃除", level:"5",  figNum:"1",  lifeTime:"",  price:"",  roanShow:"",  standardType:"",  subsidy :"",  advice:"エアコンは1ヶ月利用するごとにフィルター掃除するのが望ましいです。フィルターの目が詰まると、送風が弱くなり、特に暖房での効率が大きく落ちてしまいます。特にキッチンを含む部屋では、油煙がつきやすいのでこまめに掃除してください。最近のエアコンでは、自動的にフィルターを掃除する機種もあります。",   lifestyle:"1",   season:"wss"};</v>
      </c>
      <c r="AB48" s="1" t="str">
        <f t="shared" si="1"/>
        <v>$defMeasures['mACfilter'] = [ 'mid'=&gt;"215",   'title'=&gt;"エアコンのフィルターを掃除する",  'figNum'=&gt;"1",  'advice'=&gt;"エアコンは1ヶ月利用するごとにフィルター掃除するのが望ましいです。フィルターの目が詰まると、送風が弱くなり、特に暖房での効率が大きく落ちてしまいます。特にキッチンを含む部屋では、油煙がつきやすいのでこまめに掃除してください。最近のエアコンでは、自動的にフィルターを掃除する機種もあります。"];</v>
      </c>
      <c r="AD48" s="3" t="s">
        <v>3181</v>
      </c>
    </row>
    <row r="49" spans="2:30" ht="69" customHeight="1" x14ac:dyDescent="0.15">
      <c r="B49" s="3">
        <v>216</v>
      </c>
      <c r="C49" s="3" t="s">
        <v>273</v>
      </c>
      <c r="D49" s="122" t="s">
        <v>11</v>
      </c>
      <c r="E49" s="105" t="s">
        <v>11</v>
      </c>
      <c r="F49" s="3" t="s">
        <v>3050</v>
      </c>
      <c r="G49" s="122" t="s">
        <v>1764</v>
      </c>
      <c r="H49" s="105" t="s">
        <v>1764</v>
      </c>
      <c r="I49" s="122">
        <v>3</v>
      </c>
      <c r="J49" s="105">
        <v>3</v>
      </c>
      <c r="K49" s="3"/>
      <c r="L49" s="3">
        <v>3</v>
      </c>
      <c r="M49" s="3"/>
      <c r="N49" s="3"/>
      <c r="O49" s="3"/>
      <c r="P49" s="3"/>
      <c r="Q49" s="122"/>
      <c r="R49" s="105"/>
      <c r="S49" s="122" t="s">
        <v>4360</v>
      </c>
      <c r="T49" s="105" t="s">
        <v>4360</v>
      </c>
      <c r="U49" s="3">
        <v>1</v>
      </c>
      <c r="V49" s="3" t="s">
        <v>2297</v>
      </c>
      <c r="Z49" s="4" t="str">
        <f t="shared" si="0"/>
        <v>D6.scenario.defMeasures['mHTtime'] = { mid:"216",  name:"mHTtime",  title:"暖房の使用時間を1時間短くする",  easyness:"3",  refCons:"consACheat",  titleShort:"暖房1時間短縮", level:"",  figNum:"3",  lifeTime:"",  price:"",  roanShow:"",  standardType:"",  subsidy :"",  advice:"暖房はつい長い時間つけっぱなしにしがちです。暖かくなったら止めるようにしましょう。就寝前や外出時などは30分前に止めるのも一つの方法です。また、人がいない部屋を暖房するのは無駄ですので、なるべく切るようにしましょう。",   lifestyle:"1",   season:"wss"};</v>
      </c>
      <c r="AB49" s="1" t="str">
        <f t="shared" si="1"/>
        <v>$defMeasures['mHTtime'] = [ 'mid'=&gt;"216",   'title'=&gt;"暖房の使用時間を1時間短くする",  'figNum'=&gt;"3",  'advice'=&gt;"暖房はつい長い時間つけっぱなしにしがちです。暖かくなったら止めるようにしましょう。就寝前や外出時などは30分前に止めるのも一つの方法です。また、人がいない部屋を暖房するのは無駄ですので、なるべく切るようにしましょう。"];</v>
      </c>
      <c r="AD49" s="3" t="s">
        <v>3208</v>
      </c>
    </row>
    <row r="50" spans="2:30" ht="69" customHeight="1" x14ac:dyDescent="0.15">
      <c r="B50" s="3">
        <v>217</v>
      </c>
      <c r="C50" s="3" t="s">
        <v>4500</v>
      </c>
      <c r="D50" s="122" t="s">
        <v>3182</v>
      </c>
      <c r="E50" s="105" t="s">
        <v>3182</v>
      </c>
      <c r="F50" s="3" t="s">
        <v>3050</v>
      </c>
      <c r="G50" s="122" t="s">
        <v>1765</v>
      </c>
      <c r="H50" s="105" t="s">
        <v>1765</v>
      </c>
      <c r="I50" s="122">
        <v>2</v>
      </c>
      <c r="J50" s="105">
        <v>2</v>
      </c>
      <c r="K50" s="3"/>
      <c r="L50" s="3">
        <v>3</v>
      </c>
      <c r="M50" s="3"/>
      <c r="N50" s="3"/>
      <c r="O50" s="3"/>
      <c r="P50" s="3"/>
      <c r="Q50" s="122"/>
      <c r="R50" s="105"/>
      <c r="S50" s="122" t="s">
        <v>3188</v>
      </c>
      <c r="T50" s="105" t="s">
        <v>3188</v>
      </c>
      <c r="U50" s="3">
        <v>1</v>
      </c>
      <c r="V50" s="3" t="s">
        <v>2297</v>
      </c>
      <c r="Z50" s="4" t="str">
        <f t="shared" si="0"/>
        <v>D6.scenario.defMeasures['mHTpartialHeating'] = { mid:"217",  name:"mHTpartialHeating",  title:"こたつやホットカーペットを活用して、部屋暖房を控える",  easyness:"2",  refCons:"consACheat",  titleShort:"こたつ・ホットカーペット", level:"",  figNum:"3",  lifeTime:"",  price:"",  roanShow:"",  standardType:"",  subsidy :"",  advice:"こたつやホットカーペットなどの部分暖房は、身体の近くだけを温めるので、消費エネルギーが少なくなっています。部屋暖房の設定温度を大きく下げても、同じ快適性を維持できます。特に、吹き抜け構造だったり、暖房部屋から階段が上階に続いている構造の場合、せっかく温めた空気が天井に抜けてしまい、部屋を温めるのに効率が悪くなります。こうした場合には、足元を温める暖房も検討してみてください。靴下をはいたり、厚着をすることも効果的です。&lt;br&gt;　こたつやホットカーペットを使う場合には、床との間に断熱シートを敷いたり、こたつの掛け布団も厚めにすると、より消費電力を減らせます。",   lifestyle:"1",   season:"wss"};</v>
      </c>
      <c r="AB50" s="1" t="str">
        <f t="shared" si="1"/>
        <v>$defMeasures['mHTpartialHeating'] = [ 'mid'=&gt;"217",   'title'=&gt;"こたつやホットカーペットを活用して、部屋暖房を控える",  'figNum'=&gt;"3",  'advice'=&gt;"こたつやホットカーペットなどの部分暖房は、身体の近くだけを温めるので、消費エネルギーが少なくなっています。部屋暖房の設定温度を大きく下げても、同じ快適性を維持できます。特に、吹き抜け構造だったり、暖房部屋から階段が上階に続いている構造の場合、せっかく温めた空気が天井に抜けてしまい、部屋を温めるのに効率が悪くなります。こうした場合には、足元を温める暖房も検討してみてください。靴下をはいたり、厚着をすることも効果的です。&lt;br&gt;　こたつやホットカーペットを使う場合には、床との間に断熱シートを敷いたり、こたつの掛け布団も厚めにすると、より消費電力を減らせます。"];</v>
      </c>
      <c r="AD50" s="3" t="s">
        <v>3187</v>
      </c>
    </row>
    <row r="51" spans="2:30" ht="69" customHeight="1" x14ac:dyDescent="0.15">
      <c r="B51" s="3">
        <v>218</v>
      </c>
      <c r="C51" s="3" t="s">
        <v>3184</v>
      </c>
      <c r="D51" s="122" t="s">
        <v>3183</v>
      </c>
      <c r="E51" s="105" t="s">
        <v>3183</v>
      </c>
      <c r="F51" s="3" t="s">
        <v>2789</v>
      </c>
      <c r="G51" s="122" t="s">
        <v>3185</v>
      </c>
      <c r="H51" s="105" t="s">
        <v>3185</v>
      </c>
      <c r="I51" s="122">
        <v>2</v>
      </c>
      <c r="J51" s="105">
        <v>2</v>
      </c>
      <c r="K51" s="3"/>
      <c r="L51" s="3">
        <v>3</v>
      </c>
      <c r="M51" s="3"/>
      <c r="N51" s="3"/>
      <c r="O51" s="3"/>
      <c r="P51" s="3"/>
      <c r="Q51" s="122"/>
      <c r="R51" s="105"/>
      <c r="S51" s="122" t="s">
        <v>3186</v>
      </c>
      <c r="T51" s="105" t="s">
        <v>3186</v>
      </c>
      <c r="U51" s="3">
        <v>1</v>
      </c>
      <c r="V51" s="3" t="s">
        <v>2297</v>
      </c>
      <c r="Z51" s="4" t="str">
        <f t="shared" si="0"/>
        <v>D6.scenario.defMeasures['mHTceiling'] = { mid:"218",  name:"mHTceiling",  title:"暖房時に天井の暖気をかきまぜる",  easyness:"2",  refCons:"consACheat",  titleShort:"サーキュレータ", level:"",  figNum:"3",  lifeTime:"",  price:"",  roanShow:"",  standardType:"",  subsidy :"",  advice:"部屋暖房をしていると、床に比べて天井のほうが5～10℃近くも温度が高くなっていることが多くあります。うちわなどでかきまぜたり、サーキュレータや扇風機を上向きにしてかきまぜることで、暖かい空気を床まで届けることができ、快適に過ごせます。靴下をはいたり、厚着をすることも効果的です。",   lifestyle:"1",   season:"wss"};</v>
      </c>
      <c r="AB51" s="1" t="str">
        <f t="shared" si="1"/>
        <v>$defMeasures['mHTceiling'] = [ 'mid'=&gt;"218",   'title'=&gt;"暖房時に天井の暖気をかきまぜる",  'figNum'=&gt;"3",  'advice'=&gt;"部屋暖房をしていると、床に比べて天井のほうが5～10℃近くも温度が高くなっていることが多くあります。うちわなどでかきまぜたり、サーキュレータや扇風機を上向きにしてかきまぜることで、暖かい空気を床まで届けることができ、快適に過ごせます。靴下をはいたり、厚着をすることも効果的です。"];</v>
      </c>
      <c r="AD51" s="3" t="s">
        <v>3189</v>
      </c>
    </row>
    <row r="52" spans="2:30" ht="69" customHeight="1" x14ac:dyDescent="0.15">
      <c r="B52" s="3">
        <v>219</v>
      </c>
      <c r="C52" s="3" t="s">
        <v>274</v>
      </c>
      <c r="D52" s="122" t="s">
        <v>1306</v>
      </c>
      <c r="E52" s="105" t="s">
        <v>1306</v>
      </c>
      <c r="F52" s="3" t="s">
        <v>3050</v>
      </c>
      <c r="G52" s="122" t="s">
        <v>1169</v>
      </c>
      <c r="H52" s="105" t="s">
        <v>1169</v>
      </c>
      <c r="I52" s="122">
        <v>2</v>
      </c>
      <c r="J52" s="105">
        <v>2</v>
      </c>
      <c r="K52" s="3">
        <v>5</v>
      </c>
      <c r="L52" s="3">
        <v>3</v>
      </c>
      <c r="M52" s="3"/>
      <c r="N52" s="3"/>
      <c r="O52" s="3"/>
      <c r="P52" s="3"/>
      <c r="Q52" s="122"/>
      <c r="R52" s="105"/>
      <c r="S52" s="122" t="s">
        <v>4361</v>
      </c>
      <c r="T52" s="105" t="s">
        <v>4361</v>
      </c>
      <c r="U52" s="3">
        <v>1</v>
      </c>
      <c r="V52" s="3" t="s">
        <v>2297</v>
      </c>
      <c r="Z52" s="4" t="str">
        <f t="shared" si="0"/>
        <v>D6.scenario.defMeasures['mHTareaLimit'] = { mid:"219",  name:"mHTareaLimit",  title:"暖房時に部屋のドアやふすまを閉め、暖房範囲を小さくする",  easyness:"2",  refCons:"consACheat",  titleShort:"暖房範囲", level:"5",  figNum:"3",  lifeTime:"",  price:"",  roanShow:"",  standardType:"",  subsidy :"",  advice:"広い部屋を暖房するのには多くのエネルギーが必要です。ふすまや扉などで部屋を区切ると、小さい暖房器具でもよく暖まります。逆に吹き抜け構造など天井が高い場合は、多くの暖房が必要になります。",   lifestyle:"1",   season:"wss"};</v>
      </c>
      <c r="AB52" s="1" t="str">
        <f t="shared" si="1"/>
        <v>$defMeasures['mHTareaLimit'] = [ 'mid'=&gt;"219",   'title'=&gt;"暖房時に部屋のドアやふすまを閉め、暖房範囲を小さくする",  'figNum'=&gt;"3",  'advice'=&gt;"広い部屋を暖房するのには多くのエネルギーが必要です。ふすまや扉などで部屋を区切ると、小さい暖房器具でもよく暖まります。逆に吹き抜け構造など天井が高い場合は、多くの暖房が必要になります。"];</v>
      </c>
      <c r="AD52" s="3" t="s">
        <v>3190</v>
      </c>
    </row>
    <row r="53" spans="2:30" ht="69" customHeight="1" x14ac:dyDescent="0.15">
      <c r="B53" s="3">
        <v>220</v>
      </c>
      <c r="C53" s="3" t="s">
        <v>2126</v>
      </c>
      <c r="D53" s="122" t="s">
        <v>113</v>
      </c>
      <c r="E53" s="105" t="s">
        <v>113</v>
      </c>
      <c r="F53" s="3" t="s">
        <v>3053</v>
      </c>
      <c r="G53" s="122" t="s">
        <v>1766</v>
      </c>
      <c r="H53" s="105" t="s">
        <v>1766</v>
      </c>
      <c r="I53" s="122">
        <v>3</v>
      </c>
      <c r="J53" s="105">
        <v>3</v>
      </c>
      <c r="K53" s="3"/>
      <c r="L53" s="3">
        <v>3</v>
      </c>
      <c r="M53" s="3"/>
      <c r="N53" s="3"/>
      <c r="O53" s="3"/>
      <c r="P53" s="3"/>
      <c r="Q53" s="122"/>
      <c r="R53" s="105"/>
      <c r="S53" s="122" t="s">
        <v>4362</v>
      </c>
      <c r="T53" s="105" t="s">
        <v>4362</v>
      </c>
      <c r="U53" s="3">
        <v>1</v>
      </c>
      <c r="V53" s="3" t="s">
        <v>2297</v>
      </c>
      <c r="Z53" s="4" t="str">
        <f t="shared" si="0"/>
        <v>D6.scenario.defMeasures['mHTdanran'] = { mid:"220",  name:"mHTdanran",  title:"家族だんらんで一部屋で過ごすようにする",  easyness:"3",  refCons:"consHTsum",  titleShort:"家族だんらん", level:"",  figNum:"3",  lifeTime:"",  price:"",  roanShow:"",  standardType:"",  subsidy :"",  advice:"家族が別々の部屋で過ごすと、それぞれに暖房や照明をつける必要があります。いっしょの部屋で過ごすことで、暖房も照明も減らすことができます。ぜひ団らんの時間を楽しみながら、省エネをしてみてください。",   lifestyle:"1",   season:"wss"};</v>
      </c>
      <c r="AB53" s="1" t="str">
        <f t="shared" si="1"/>
        <v>$defMeasures['mHTdanran'] = [ 'mid'=&gt;"220",   'title'=&gt;"家族だんらんで一部屋で過ごすようにする",  'figNum'=&gt;"3",  'advice'=&gt;"家族が別々の部屋で過ごすと、それぞれに暖房や照明をつける必要があります。いっしょの部屋で過ごすことで、暖房も照明も減らすことができます。ぜひ団らんの時間を楽しみながら、省エネをしてみてください。"];</v>
      </c>
      <c r="AD53" s="3" t="s">
        <v>3192</v>
      </c>
    </row>
    <row r="54" spans="2:30" ht="69" customHeight="1" x14ac:dyDescent="0.15">
      <c r="B54" s="3">
        <v>221</v>
      </c>
      <c r="C54" s="3" t="s">
        <v>1767</v>
      </c>
      <c r="D54" s="122" t="s">
        <v>3191</v>
      </c>
      <c r="E54" s="105" t="s">
        <v>3191</v>
      </c>
      <c r="F54" s="3" t="s">
        <v>3050</v>
      </c>
      <c r="G54" s="122" t="s">
        <v>1768</v>
      </c>
      <c r="H54" s="105" t="s">
        <v>1768</v>
      </c>
      <c r="I54" s="122">
        <v>1</v>
      </c>
      <c r="J54" s="105">
        <v>1</v>
      </c>
      <c r="K54" s="3"/>
      <c r="L54" s="3">
        <v>3</v>
      </c>
      <c r="M54" s="3">
        <v>20</v>
      </c>
      <c r="N54" s="3">
        <v>300000</v>
      </c>
      <c r="O54" s="3"/>
      <c r="P54" s="3"/>
      <c r="Q54" s="122"/>
      <c r="R54" s="105"/>
      <c r="S54" s="122" t="s">
        <v>3193</v>
      </c>
      <c r="T54" s="105" t="s">
        <v>3193</v>
      </c>
      <c r="U54" s="3"/>
      <c r="V54" s="3" t="s">
        <v>2297</v>
      </c>
      <c r="Z54" s="4" t="str">
        <f t="shared" si="0"/>
        <v>D6.scenario.defMeasures['mHTbiomass'] = { mid:"221",  name:"mHTbiomass",  title:"薪ストーブ（ペレットストーブ）を導入する",  easyness:"1",  refCons:"consACheat",  titleShort:"薪・ペレットストーブ", level:"",  figNum:"3",  lifeTime:"20",  price:"300000",  roanShow:"",  standardType:"",  subsidy :"",  advice:"薪ストーブもしくはペレットストーブを使うと、石油やガスなどの化石燃料を使わないため二酸化炭素排出量を減らすことができます。昔からの暖房燃料ですが、むしろ暖炉などおしゃれな作りで、都市部でも導入する事例が増えています。ペレットストーブは、燃料を自動的に供給するために、手間がかからないのもメリットです。設置には煙突の設置など、工事が必要になります。",   lifestyle:"",   season:"wss"};</v>
      </c>
      <c r="AB54" s="1" t="str">
        <f t="shared" si="1"/>
        <v>$defMeasures['mHTbiomass'] = [ 'mid'=&gt;"221",   'title'=&gt;"薪ストーブ（ペレットストーブ）を導入する",  'figNum'=&gt;"3",  'advice'=&gt;"薪ストーブもしくはペレットストーブを使うと、石油やガスなどの化石燃料を使わないため二酸化炭素排出量を減らすことができます。昔からの暖房燃料ですが、むしろ暖炉などおしゃれな作りで、都市部でも導入する事例が増えています。ペレットストーブは、燃料を自動的に供給するために、手間がかからないのもメリットです。設置には煙突の設置など、工事が必要になります。"];</v>
      </c>
      <c r="AD54" s="3" t="s">
        <v>3194</v>
      </c>
    </row>
    <row r="55" spans="2:30" ht="69" customHeight="1" x14ac:dyDescent="0.15">
      <c r="B55" s="3">
        <v>222</v>
      </c>
      <c r="C55" s="3" t="s">
        <v>275</v>
      </c>
      <c r="D55" s="122" t="s">
        <v>4560</v>
      </c>
      <c r="E55" s="105" t="s">
        <v>157</v>
      </c>
      <c r="F55" s="3" t="s">
        <v>3053</v>
      </c>
      <c r="G55" s="122" t="s">
        <v>1769</v>
      </c>
      <c r="H55" s="105" t="s">
        <v>1769</v>
      </c>
      <c r="I55" s="122">
        <v>2</v>
      </c>
      <c r="J55" s="105">
        <v>2</v>
      </c>
      <c r="K55" s="3">
        <v>5</v>
      </c>
      <c r="L55" s="3">
        <v>3</v>
      </c>
      <c r="M55" s="3"/>
      <c r="N55" s="3"/>
      <c r="O55" s="3"/>
      <c r="P55" s="3"/>
      <c r="Q55" s="122"/>
      <c r="R55" s="105"/>
      <c r="S55" s="122" t="s">
        <v>4561</v>
      </c>
      <c r="T55" s="105" t="s">
        <v>4400</v>
      </c>
      <c r="U55" s="3">
        <v>1</v>
      </c>
      <c r="V55" s="3" t="s">
        <v>2297</v>
      </c>
      <c r="Z55" s="4" t="str">
        <f t="shared" si="0"/>
        <v>D6.scenario.defMeasures['mHTcentralNotUse'] = { mid:"222",  name:"mHTcentralNotUse",  title:"使っていない部屋の設定温度を下げる",  easyness:"2",  refCons:"consHTsum",  titleShort:"未使用部屋の暖房温度", level:"5",  figNum:"3",  lifeTime:"",  price:"",  roanShow:"",  standardType:"",  subsidy :"",  advice:"使わない部屋の暖房を止めてしまうと結露・凍結などの問題がある場合には、そうならない程度に暖房設定を控えめにしてください。暖房設定の目標とする温度は20℃です。",   lifestyle:"1",   season:"wss"};</v>
      </c>
      <c r="AB55" s="1" t="str">
        <f t="shared" si="1"/>
        <v>$defMeasures['mHTcentralNotUse'] = [ 'mid'=&gt;"222",   'title'=&gt;"使っていない部屋の設定温度を下げる",  'figNum'=&gt;"3",  'advice'=&gt;"使わない部屋の暖房を止めてしまうと結露・凍結などの問題がある場合には、そうならない程度に暖房設定を控えめにしてください。暖房設定の目標とする温度は20℃です。"];</v>
      </c>
      <c r="AD55" s="3" t="s">
        <v>3195</v>
      </c>
    </row>
    <row r="56" spans="2:30" ht="69" customHeight="1" x14ac:dyDescent="0.15">
      <c r="B56" s="3">
        <v>223</v>
      </c>
      <c r="C56" s="3" t="s">
        <v>2366</v>
      </c>
      <c r="D56" s="122" t="s">
        <v>2367</v>
      </c>
      <c r="E56" s="105" t="s">
        <v>2367</v>
      </c>
      <c r="F56" s="3" t="s">
        <v>3053</v>
      </c>
      <c r="G56" s="122" t="s">
        <v>2368</v>
      </c>
      <c r="H56" s="105" t="s">
        <v>2368</v>
      </c>
      <c r="I56" s="122">
        <v>1</v>
      </c>
      <c r="J56" s="105">
        <v>1</v>
      </c>
      <c r="K56" s="3"/>
      <c r="L56" s="3">
        <v>3</v>
      </c>
      <c r="M56" s="3">
        <v>20</v>
      </c>
      <c r="N56" s="3">
        <v>100000</v>
      </c>
      <c r="O56" s="3"/>
      <c r="P56" s="3"/>
      <c r="Q56" s="122"/>
      <c r="R56" s="105"/>
      <c r="S56" s="122" t="s">
        <v>4401</v>
      </c>
      <c r="T56" s="105" t="s">
        <v>4401</v>
      </c>
      <c r="U56" s="3"/>
      <c r="V56" s="3" t="s">
        <v>2369</v>
      </c>
      <c r="Z56" s="4" t="str">
        <f t="shared" si="0"/>
        <v>D6.scenario.defMeasures['mHTkanki'] = { mid:"223",  name:"mHTkanki",  title:"全熱交換換気装置を設置する",  easyness:"1",  refCons:"consHTsum",  titleShort:"全熱交換換気", level:"",  figNum:"3",  lifeTime:"20",  price:"100000",  roanShow:"",  standardType:"",  subsidy :"",  advice:"新しい家では換気設備の導入が義務付けられていますが、暖房をしているときには、暖まった空気を屋外に捨ててしまいます。全熱交換換気装置ではその熱を回収することができ、捨てられる熱の量を少なくできます。",   lifestyle:"",   season:"wss"};</v>
      </c>
      <c r="AB56" s="1" t="str">
        <f t="shared" si="1"/>
        <v>$defMeasures['mHTkanki'] = [ 'mid'=&gt;"223",   'title'=&gt;"全熱交換換気装置を設置する",  'figNum'=&gt;"3",  'advice'=&gt;"新しい家では換気設備の導入が義務付けられていますが、暖房をしているときには、暖まった空気を屋外に捨ててしまいます。全熱交換換気装置ではその熱を回収することができ、捨てられる熱の量を少なくできます。"];</v>
      </c>
      <c r="AD56" s="3" t="s">
        <v>3196</v>
      </c>
    </row>
    <row r="57" spans="2:30" ht="69" customHeight="1" x14ac:dyDescent="0.15">
      <c r="B57" s="3">
        <v>224</v>
      </c>
      <c r="C57" s="3" t="s">
        <v>4481</v>
      </c>
      <c r="D57" s="122" t="s">
        <v>4533</v>
      </c>
      <c r="E57" s="105"/>
      <c r="F57" s="3" t="s">
        <v>3053</v>
      </c>
      <c r="G57" s="122" t="s">
        <v>4482</v>
      </c>
      <c r="H57" s="105" t="s">
        <v>2368</v>
      </c>
      <c r="I57" s="122">
        <v>1</v>
      </c>
      <c r="J57" s="105">
        <v>1</v>
      </c>
      <c r="K57" s="3"/>
      <c r="L57" s="3">
        <v>3</v>
      </c>
      <c r="M57" s="3">
        <v>20</v>
      </c>
      <c r="N57" s="3">
        <v>10000000</v>
      </c>
      <c r="O57" s="3"/>
      <c r="P57" s="3"/>
      <c r="Q57" s="122" t="s">
        <v>4534</v>
      </c>
      <c r="R57" s="105"/>
      <c r="S57" s="122" t="s">
        <v>4486</v>
      </c>
      <c r="T57" s="105" t="s">
        <v>4486</v>
      </c>
      <c r="U57" s="3"/>
      <c r="V57" s="3" t="s">
        <v>2297</v>
      </c>
      <c r="Z57" s="4" t="str">
        <f t="shared" ref="Z57" si="8">"D6.scenario.defMeasures['"&amp;C57&amp;"'] = { "&amp;B$2&amp;":"""&amp;B57&amp;""",  "&amp;C$2&amp;":"""&amp;C57&amp;""",  "&amp;D$2&amp;":"""&amp;CLEAN(SUBSTITUTE(D57,"""","'"))&amp;""",  "&amp;I$2&amp;":"""&amp;I57&amp;""",  "&amp;F$2&amp;":"""&amp;F57&amp;""",  "&amp;G$2&amp;":"""&amp;CLEAN(SUBSTITUTE(G57,"""","'"))&amp;""", "&amp;K$2&amp;":"""&amp;K57&amp;""",  "&amp;L$2&amp;":"""&amp;L57&amp;""",  "&amp;M$2&amp;":"""&amp;M57&amp;""",  "&amp;N$2&amp;":"""&amp;N57&amp;""",  "&amp;O$2&amp;":"""&amp;O57&amp;""",  "&amp;P$2&amp;":"""&amp;P57&amp;""",  "&amp;Q$2&amp;":"""&amp;Q57&amp;""",  "&amp;S$2&amp;":"""&amp;CLEAN(SUBSTITUTE(S57,"""","'"))&amp;""",   "&amp;U$2&amp;":"""&amp;U57&amp;""",   "&amp;V$2&amp;":"""&amp;V57&amp;"""};"</f>
        <v>D6.scenario.defMeasures['mHTreformLV5'] = { mid:"224",  name:"mHTreformLV5",  title:"省エネ等級5（ZEH相当）の省エネ住宅にリフォームする",  easyness:"1",  refCons:"consHTsum",  titleShort:"省エネ住宅等級5", level:"",  figNum:"3",  lifeTime:"20",  price:"10000000",  roanShow:"",  standardType:"",  subsidy :"太陽光も併せて導入する場合にはZEH補助金、そうでない場合は長期優良リフォーム補助金や子育てエコホーム支援事業などがあり、減税もされます。",  advice:"断熱性能を高めることは、温暖化対策としてメリットがあるだけでなく、冬は暖かく、夏は涼しく、快適に過ごすことができ、健康面でもメリットがあることがわかっています。新築に建て替える方法だけでなく、土台や柱などの耐震補強をしながら、壁や窓などを全面的に作り直すリフォームは、リノベーションとも呼ばれ、新築よりも安くできます。",   lifestyle:"",   season:"wss"};</v>
      </c>
      <c r="AB57" s="1" t="str">
        <f t="shared" ref="AB57" si="9">"$defMeasures['"&amp;C57&amp;"'] = [ '"&amp;B$2&amp;"'=&gt;"""&amp;B57&amp;""",   '"&amp;D$2&amp;"'=&gt;"""&amp;CLEAN(SUBSTITUTE(D57,"""","'"))&amp;""",  '"&amp;L$2&amp;"'=&gt;"""&amp;L57&amp;""",  '"&amp;S$2&amp;"'=&gt;"""&amp;CLEAN(SUBSTITUTE(S57,"""","'"))&amp;"""];"</f>
        <v>$defMeasures['mHTreformLV5'] = [ 'mid'=&gt;"224",   'title'=&gt;"省エネ等級5（ZEH相当）の省エネ住宅にリフォームする",  'figNum'=&gt;"3",  'advice'=&gt;"断熱性能を高めることは、温暖化対策としてメリットがあるだけでなく、冬は暖かく、夏は涼しく、快適に過ごすことができ、健康面でもメリットがあることがわかっています。新築に建て替える方法だけでなく、土台や柱などの耐震補強をしながら、壁や窓などを全面的に作り直すリフォームは、リノベーションとも呼ばれ、新築よりも安くできます。"];</v>
      </c>
      <c r="AD57" s="3" t="s">
        <v>3196</v>
      </c>
    </row>
    <row r="58" spans="2:30" ht="69" customHeight="1" x14ac:dyDescent="0.15">
      <c r="B58" s="3">
        <v>225</v>
      </c>
      <c r="C58" s="3" t="s">
        <v>4483</v>
      </c>
      <c r="D58" s="122" t="s">
        <v>4532</v>
      </c>
      <c r="E58" s="105"/>
      <c r="F58" s="3" t="s">
        <v>3053</v>
      </c>
      <c r="G58" s="122" t="s">
        <v>4484</v>
      </c>
      <c r="H58" s="105" t="s">
        <v>2368</v>
      </c>
      <c r="I58" s="122">
        <v>1</v>
      </c>
      <c r="J58" s="105">
        <v>1</v>
      </c>
      <c r="K58" s="3"/>
      <c r="L58" s="3">
        <v>3</v>
      </c>
      <c r="M58" s="3">
        <v>20</v>
      </c>
      <c r="N58" s="3">
        <v>11000000</v>
      </c>
      <c r="O58" s="3"/>
      <c r="P58" s="3"/>
      <c r="Q58" s="122" t="s">
        <v>4534</v>
      </c>
      <c r="R58" s="105"/>
      <c r="S58" s="122" t="s">
        <v>4487</v>
      </c>
      <c r="T58" s="105" t="s">
        <v>4487</v>
      </c>
      <c r="U58" s="3"/>
      <c r="V58" s="3" t="s">
        <v>2297</v>
      </c>
      <c r="Z58" s="4" t="str">
        <f t="shared" ref="Z58" si="10">"D6.scenario.defMeasures['"&amp;C58&amp;"'] = { "&amp;B$2&amp;":"""&amp;B58&amp;""",  "&amp;C$2&amp;":"""&amp;C58&amp;""",  "&amp;D$2&amp;":"""&amp;CLEAN(SUBSTITUTE(D58,"""","'"))&amp;""",  "&amp;I$2&amp;":"""&amp;I58&amp;""",  "&amp;F$2&amp;":"""&amp;F58&amp;""",  "&amp;G$2&amp;":"""&amp;CLEAN(SUBSTITUTE(G58,"""","'"))&amp;""", "&amp;K$2&amp;":"""&amp;K58&amp;""",  "&amp;L$2&amp;":"""&amp;L58&amp;""",  "&amp;M$2&amp;":"""&amp;M58&amp;""",  "&amp;N$2&amp;":"""&amp;N58&amp;""",  "&amp;O$2&amp;":"""&amp;O58&amp;""",  "&amp;P$2&amp;":"""&amp;P58&amp;""",  "&amp;Q$2&amp;":"""&amp;Q58&amp;""",  "&amp;S$2&amp;":"""&amp;CLEAN(SUBSTITUTE(S58,"""","'"))&amp;""",   "&amp;U$2&amp;":"""&amp;U58&amp;""",   "&amp;V$2&amp;":"""&amp;V58&amp;"""};"</f>
        <v>D6.scenario.defMeasures['mHTreformLV6'] = { mid:"225",  name:"mHTreformLV6",  title:"省エネ等級6相当の省エネ住宅にリフォームする",  easyness:"1",  refCons:"consHTsum",  titleShort:"省エネ住宅等級6", level:"",  figNum:"3",  lifeTime:"20",  price:"11000000",  roanShow:"",  standardType:"",  subsidy :"太陽光も併せて導入する場合にはZEH補助金、そうでない場合は長期優良リフォーム補助金や子育てエコホーム支援事業などがあり、減税もされます。",  advice:"断熱性能を高めることは、温暖化対策としてメリットがあるだけでなく、冬は暖かく、夏は涼しく、快適に過ごすことができ、健康面でもメリットがあることがわかっています。新築に建て替える方法だけでなく、土台や柱などの耐震補強をしながら、壁や窓などを全面的に作り直すリフォームは、リノベーションとも呼ばれ、新築よりも安くできます。等級6は、現在の省エネ基準より、さらに暖房負荷を減らすことができます。",   lifestyle:"",   season:"wss"};</v>
      </c>
      <c r="AB58" s="1" t="str">
        <f t="shared" ref="AB58" si="11">"$defMeasures['"&amp;C58&amp;"'] = [ '"&amp;B$2&amp;"'=&gt;"""&amp;B58&amp;""",   '"&amp;D$2&amp;"'=&gt;"""&amp;CLEAN(SUBSTITUTE(D58,"""","'"))&amp;""",  '"&amp;L$2&amp;"'=&gt;"""&amp;L58&amp;""",  '"&amp;S$2&amp;"'=&gt;"""&amp;CLEAN(SUBSTITUTE(S58,"""","'"))&amp;"""];"</f>
        <v>$defMeasures['mHTreformLV6'] = [ 'mid'=&gt;"225",   'title'=&gt;"省エネ等級6相当の省エネ住宅にリフォームする",  'figNum'=&gt;"3",  'advice'=&gt;"断熱性能を高めることは、温暖化対策としてメリットがあるだけでなく、冬は暖かく、夏は涼しく、快適に過ごすことができ、健康面でもメリットがあることがわかっています。新築に建て替える方法だけでなく、土台や柱などの耐震補強をしながら、壁や窓などを全面的に作り直すリフォームは、リノベーションとも呼ばれ、新築よりも安くできます。等級6は、現在の省エネ基準より、さらに暖房負荷を減らすことができます。"];</v>
      </c>
      <c r="AD58" s="3" t="s">
        <v>3196</v>
      </c>
    </row>
    <row r="59" spans="2:30" ht="69" customHeight="1" x14ac:dyDescent="0.15">
      <c r="B59" s="3">
        <v>301</v>
      </c>
      <c r="C59" s="3" t="s">
        <v>1246</v>
      </c>
      <c r="D59" s="122" t="s">
        <v>1245</v>
      </c>
      <c r="E59" s="105" t="s">
        <v>1245</v>
      </c>
      <c r="F59" s="3" t="s">
        <v>3056</v>
      </c>
      <c r="G59" s="122" t="s">
        <v>1247</v>
      </c>
      <c r="H59" s="105" t="s">
        <v>1247</v>
      </c>
      <c r="I59" s="122">
        <v>2</v>
      </c>
      <c r="J59" s="105">
        <v>2</v>
      </c>
      <c r="K59" s="3"/>
      <c r="L59" s="3">
        <v>17</v>
      </c>
      <c r="M59" s="3"/>
      <c r="N59" s="3"/>
      <c r="O59" s="3"/>
      <c r="P59" s="3"/>
      <c r="Q59" s="122"/>
      <c r="R59" s="105"/>
      <c r="S59" s="122" t="s">
        <v>4402</v>
      </c>
      <c r="T59" s="105" t="s">
        <v>4402</v>
      </c>
      <c r="U59" s="3">
        <v>1</v>
      </c>
      <c r="V59" s="3" t="s">
        <v>2297</v>
      </c>
      <c r="Z59" s="4" t="str">
        <f t="shared" si="0"/>
        <v>D6.scenario.defMeasures['mPTstopPot'] = { mid:"301",  name:"mPTstopPot",  title:"電気ポットで保温をしない",  easyness:"2",  refCons:"consCKpot",  titleShort:"ポット保温しない", level:"",  figNum:"17",  lifeTime:"",  price:"",  roanShow:"",  standardType:"",  subsidy :"",  advice:"電気ポットでは、長時間保温をすると多くの電気が消費されます。必要に応じてお湯を沸かすようにするか、電気を使わない魔法瓶を活用してみてください。",   lifestyle:"1",   season:"wss"};</v>
      </c>
      <c r="AB59" s="1" t="str">
        <f t="shared" si="1"/>
        <v>$defMeasures['mPTstopPot'] = [ 'mid'=&gt;"301",   'title'=&gt;"電気ポットで保温をしない",  'figNum'=&gt;"17",  'advice'=&gt;"電気ポットでは、長時間保温をすると多くの電気が消費されます。必要に応じてお湯を沸かすようにするか、電気を使わない魔法瓶を活用してみてください。"];</v>
      </c>
      <c r="AD59" s="3" t="s">
        <v>3197</v>
      </c>
    </row>
    <row r="60" spans="2:30" ht="69" customHeight="1" x14ac:dyDescent="0.15">
      <c r="B60" s="3">
        <v>302</v>
      </c>
      <c r="C60" s="3" t="s">
        <v>1249</v>
      </c>
      <c r="D60" s="122" t="s">
        <v>1248</v>
      </c>
      <c r="E60" s="105" t="s">
        <v>1248</v>
      </c>
      <c r="F60" s="3" t="s">
        <v>3056</v>
      </c>
      <c r="G60" s="122" t="s">
        <v>1250</v>
      </c>
      <c r="H60" s="105" t="s">
        <v>1250</v>
      </c>
      <c r="I60" s="122">
        <v>3</v>
      </c>
      <c r="J60" s="105">
        <v>3</v>
      </c>
      <c r="K60" s="3"/>
      <c r="L60" s="3">
        <v>17</v>
      </c>
      <c r="M60" s="3"/>
      <c r="N60" s="3"/>
      <c r="O60" s="3"/>
      <c r="P60" s="3"/>
      <c r="Q60" s="122"/>
      <c r="R60" s="105"/>
      <c r="S60" s="122" t="s">
        <v>4403</v>
      </c>
      <c r="T60" s="105" t="s">
        <v>4403</v>
      </c>
      <c r="U60" s="3">
        <v>1</v>
      </c>
      <c r="V60" s="3" t="s">
        <v>2297</v>
      </c>
      <c r="Z60" s="4" t="str">
        <f t="shared" si="0"/>
        <v>D6.scenario.defMeasures['mPTstopPotNight'] = { mid:"302",  name:"mPTstopPotNight",  title:"外出時や夜間に電気ポットの保温を止める",  easyness:"3",  refCons:"consCKpot",  titleShort:"夜間保温停止", level:"",  figNum:"17",  lifeTime:"",  price:"",  roanShow:"",  standardType:"",  subsidy :"",  advice:"外出時や夜間など、長時間お湯を使わない場合には、電気ポットを止めておくことで保温電力を削減できます。炊飯ジャーや、便座の保温なども、同様に止めておくほうが省エネになります。",   lifestyle:"1",   season:"wss"};</v>
      </c>
      <c r="AB60" s="1" t="str">
        <f t="shared" si="1"/>
        <v>$defMeasures['mPTstopPotNight'] = [ 'mid'=&gt;"302",   'title'=&gt;"外出時や夜間に電気ポットの保温を止める",  'figNum'=&gt;"17",  'advice'=&gt;"外出時や夜間など、長時間お湯を使わない場合には、電気ポットを止めておくことで保温電力を削減できます。炊飯ジャーや、便座の保温なども、同様に止めておくほうが省エネになります。"];</v>
      </c>
      <c r="AD60" s="3" t="s">
        <v>3198</v>
      </c>
    </row>
    <row r="61" spans="2:30" ht="69" customHeight="1" x14ac:dyDescent="0.15">
      <c r="B61" s="3">
        <v>303</v>
      </c>
      <c r="C61" s="3" t="s">
        <v>2294</v>
      </c>
      <c r="D61" s="122" t="s">
        <v>230</v>
      </c>
      <c r="E61" s="105" t="s">
        <v>230</v>
      </c>
      <c r="F61" s="3" t="s">
        <v>3057</v>
      </c>
      <c r="G61" s="122" t="s">
        <v>1251</v>
      </c>
      <c r="H61" s="105" t="s">
        <v>1251</v>
      </c>
      <c r="I61" s="122">
        <v>3</v>
      </c>
      <c r="J61" s="105">
        <v>3</v>
      </c>
      <c r="K61" s="3"/>
      <c r="L61" s="3">
        <v>18</v>
      </c>
      <c r="M61" s="3"/>
      <c r="N61" s="3"/>
      <c r="O61" s="3"/>
      <c r="P61" s="3"/>
      <c r="Q61" s="122"/>
      <c r="R61" s="105"/>
      <c r="S61" s="122" t="s">
        <v>4404</v>
      </c>
      <c r="T61" s="105" t="s">
        <v>4404</v>
      </c>
      <c r="U61" s="3">
        <v>1</v>
      </c>
      <c r="V61" s="3" t="s">
        <v>2297</v>
      </c>
      <c r="Z61" s="4" t="str">
        <f t="shared" si="0"/>
        <v>D6.scenario.defMeasures['mPTstopRiceCooker'] = { mid:"303",  name:"mPTstopRiceCooker",  title:"炊飯ジャーの保温をやめる",  easyness:"3",  refCons:"consCKrice",  titleShort:"ジャー保温", level:"",  figNum:"18",  lifeTime:"",  price:"",  roanShow:"",  standardType:"",  subsidy :"",  advice:"暖かいご飯を食べるのに、炊飯ジャーで保温をするより、食べる直前に電子レンジで温め直すほうが省エネになります。長時間にわたり高温で保温をすると、ご飯が変色することもあり、常温で置いておくほうがおいしく食べられます。",   lifestyle:"1",   season:"wss"};</v>
      </c>
      <c r="AB61" s="1" t="str">
        <f t="shared" si="1"/>
        <v>$defMeasures['mPTstopRiceCooker'] = [ 'mid'=&gt;"303",   'title'=&gt;"炊飯ジャーの保温をやめる",  'figNum'=&gt;"18",  'advice'=&gt;"暖かいご飯を食べるのに、炊飯ジャーで保温をするより、食べる直前に電子レンジで温め直すほうが省エネになります。長時間にわたり高温で保温をすると、ご飯が変色することもあり、常温で置いておくほうがおいしく食べられます。"];</v>
      </c>
      <c r="AD61" s="3" t="s">
        <v>3199</v>
      </c>
    </row>
    <row r="62" spans="2:30" ht="69" customHeight="1" x14ac:dyDescent="0.15">
      <c r="B62" s="3">
        <v>304</v>
      </c>
      <c r="C62" s="3" t="s">
        <v>1253</v>
      </c>
      <c r="D62" s="122" t="s">
        <v>1252</v>
      </c>
      <c r="E62" s="105" t="s">
        <v>1252</v>
      </c>
      <c r="F62" s="3" t="s">
        <v>3056</v>
      </c>
      <c r="G62" s="122" t="s">
        <v>1254</v>
      </c>
      <c r="H62" s="105" t="s">
        <v>1254</v>
      </c>
      <c r="I62" s="122">
        <v>2</v>
      </c>
      <c r="J62" s="105">
        <v>2</v>
      </c>
      <c r="K62" s="3"/>
      <c r="L62" s="3">
        <v>17</v>
      </c>
      <c r="M62" s="3">
        <v>10</v>
      </c>
      <c r="N62" s="3">
        <v>20000</v>
      </c>
      <c r="O62" s="3"/>
      <c r="P62" s="3" t="s">
        <v>1176</v>
      </c>
      <c r="Q62" s="122"/>
      <c r="R62" s="105"/>
      <c r="S62" s="122" t="s">
        <v>4405</v>
      </c>
      <c r="T62" s="105" t="s">
        <v>4405</v>
      </c>
      <c r="U62" s="3"/>
      <c r="V62" s="3" t="s">
        <v>2297</v>
      </c>
      <c r="Z62" s="4" t="str">
        <f t="shared" si="0"/>
        <v>D6.scenario.defMeasures['mPTreplacePot'] = { mid:"304",  name:"mPTreplacePot",  title:"省エネタイプの電気ポットに買い替える",  easyness:"2",  refCons:"consCKpot",  titleShort:"省エネ電気ポット", level:"",  figNum:"17",  lifeTime:"10",  price:"20000",  roanShow:"",  standardType:"既存型",  subsidy :"",  advice:"魔法瓶のような断熱がされている電気ポットがあり、保温の電気消費を少なくすることができます。カタログに保温消費電力が表示されていいますので、これを参考にして選んでください。",   lifestyle:"",   season:"wss"};</v>
      </c>
      <c r="AB62" s="1" t="str">
        <f t="shared" si="1"/>
        <v>$defMeasures['mPTreplacePot'] = [ 'mid'=&gt;"304",   'title'=&gt;"省エネタイプの電気ポットに買い替える",  'figNum'=&gt;"17",  'advice'=&gt;"魔法瓶のような断熱がされている電気ポットがあり、保温の電気消費を少なくすることができます。カタログに保温消費電力が表示されていいますので、これを参考にして選んでください。"];</v>
      </c>
      <c r="AD62" s="3" t="s">
        <v>3200</v>
      </c>
    </row>
    <row r="63" spans="2:30" ht="69" customHeight="1" x14ac:dyDescent="0.15">
      <c r="B63" s="3">
        <v>305</v>
      </c>
      <c r="C63" s="3" t="s">
        <v>2276</v>
      </c>
      <c r="D63" s="122" t="s">
        <v>649</v>
      </c>
      <c r="E63" s="105" t="s">
        <v>649</v>
      </c>
      <c r="F63" s="3" t="s">
        <v>3058</v>
      </c>
      <c r="G63" s="122" t="s">
        <v>650</v>
      </c>
      <c r="H63" s="105" t="s">
        <v>650</v>
      </c>
      <c r="I63" s="122">
        <v>2</v>
      </c>
      <c r="J63" s="105">
        <v>2</v>
      </c>
      <c r="K63" s="3"/>
      <c r="L63" s="3">
        <v>14</v>
      </c>
      <c r="M63" s="3"/>
      <c r="N63" s="3"/>
      <c r="O63" s="3"/>
      <c r="P63" s="3"/>
      <c r="Q63" s="122"/>
      <c r="R63" s="105"/>
      <c r="S63" s="122" t="s">
        <v>4406</v>
      </c>
      <c r="T63" s="105" t="s">
        <v>4406</v>
      </c>
      <c r="U63" s="3">
        <v>1</v>
      </c>
      <c r="V63" s="3" t="s">
        <v>2297</v>
      </c>
      <c r="Z63" s="4" t="str">
        <f t="shared" si="0"/>
        <v>D6.scenario.defMeasures['mCKflame'] = { mid:"305",  name:"mCKflame",  title:"鍋から炎がはみ出さないようにする",  easyness:"2",  refCons:"consCKcook",  titleShort:"調理炎調整", level:"",  figNum:"14",  lifeTime:"",  price:"",  roanShow:"",  standardType:"",  subsidy :"",  advice:"鍋底から炎がはみ出すのは、ガスが無駄になるだけで、調理時間の短縮にはなりません。鍋底から炎がはみ出さない程度に調節して使いましょう。このほかにも、段取りよく調理をする工夫によって、ガスの消費を減らすことができます。",   lifestyle:"1",   season:"wss"};</v>
      </c>
      <c r="AB63" s="1" t="str">
        <f t="shared" si="1"/>
        <v>$defMeasures['mCKflame'] = [ 'mid'=&gt;"305",   'title'=&gt;"鍋から炎がはみ出さないようにする",  'figNum'=&gt;"14",  'advice'=&gt;"鍋底から炎がはみ出すのは、ガスが無駄になるだけで、調理時間の短縮にはなりません。鍋底から炎がはみ出さない程度に調節して使いましょう。このほかにも、段取りよく調理をする工夫によって、ガスの消費を減らすことができます。"];</v>
      </c>
      <c r="AD63" s="3" t="s">
        <v>3203</v>
      </c>
    </row>
    <row r="64" spans="2:30" ht="69" customHeight="1" x14ac:dyDescent="0.15">
      <c r="B64" s="3">
        <v>401</v>
      </c>
      <c r="C64" s="3" t="s">
        <v>2131</v>
      </c>
      <c r="D64" s="122" t="s">
        <v>2296</v>
      </c>
      <c r="E64" s="105" t="s">
        <v>2296</v>
      </c>
      <c r="F64" s="3" t="s">
        <v>2115</v>
      </c>
      <c r="G64" s="122" t="s">
        <v>651</v>
      </c>
      <c r="H64" s="105" t="s">
        <v>651</v>
      </c>
      <c r="I64" s="122">
        <v>2</v>
      </c>
      <c r="J64" s="105">
        <v>2</v>
      </c>
      <c r="K64" s="3"/>
      <c r="L64" s="3">
        <v>16</v>
      </c>
      <c r="M64" s="3"/>
      <c r="N64" s="3"/>
      <c r="O64" s="3"/>
      <c r="P64" s="3"/>
      <c r="Q64" s="122"/>
      <c r="R64" s="105"/>
      <c r="S64" s="122" t="s">
        <v>4407</v>
      </c>
      <c r="T64" s="105" t="s">
        <v>4407</v>
      </c>
      <c r="U64" s="3">
        <v>1</v>
      </c>
      <c r="V64" s="3" t="s">
        <v>2297</v>
      </c>
      <c r="Z64" s="4" t="str">
        <f t="shared" si="0"/>
        <v>D6.scenario.defMeasures['mDRsolar'] = { mid:"401",  name:"mDRsolar",  title:"晴れた日は衣類乾燥機や乾燥機能を使わずに天日乾燥させる",  easyness:"2",  refCons:"consDRsum",  titleShort:"天日干し", level:"",  figNum:"16",  lifeTime:"",  price:"",  roanShow:"",  standardType:"",  subsidy :"",  advice:"衣類の乾燥機能は便利ですが、洗濯の10倍以上のエネルギーがかかります。なるべく天日で乾かすようにし、乾燥機能を使わないことが省エネです。",   lifestyle:"1",   season:"wss"};</v>
      </c>
      <c r="AB64" s="1" t="str">
        <f t="shared" si="1"/>
        <v>$defMeasures['mDRsolar'] = [ 'mid'=&gt;"401",   'title'=&gt;"晴れた日は衣類乾燥機や乾燥機能を使わずに天日乾燥させる",  'figNum'=&gt;"16",  'advice'=&gt;"衣類の乾燥機能は便利ですが、洗濯の10倍以上のエネルギーがかかります。なるべく天日で乾かすようにし、乾燥機能を使わないことが省エネです。"];</v>
      </c>
      <c r="AD64" s="3" t="s">
        <v>3202</v>
      </c>
    </row>
    <row r="65" spans="2:30" ht="69" customHeight="1" x14ac:dyDescent="0.15">
      <c r="B65" s="3">
        <v>402</v>
      </c>
      <c r="C65" s="3" t="s">
        <v>653</v>
      </c>
      <c r="D65" s="122" t="s">
        <v>652</v>
      </c>
      <c r="E65" s="105" t="s">
        <v>652</v>
      </c>
      <c r="F65" s="3" t="s">
        <v>2115</v>
      </c>
      <c r="G65" s="122" t="s">
        <v>654</v>
      </c>
      <c r="H65" s="105" t="s">
        <v>654</v>
      </c>
      <c r="I65" s="122">
        <v>1</v>
      </c>
      <c r="J65" s="105">
        <v>1</v>
      </c>
      <c r="K65" s="3"/>
      <c r="L65" s="3">
        <v>16</v>
      </c>
      <c r="M65" s="3">
        <v>10</v>
      </c>
      <c r="N65" s="3">
        <v>140000</v>
      </c>
      <c r="O65" s="3"/>
      <c r="P65" s="3"/>
      <c r="Q65" s="122"/>
      <c r="R65" s="105"/>
      <c r="S65" s="122" t="s">
        <v>4363</v>
      </c>
      <c r="T65" s="105" t="s">
        <v>4363</v>
      </c>
      <c r="U65" s="3"/>
      <c r="V65" s="3" t="s">
        <v>2297</v>
      </c>
      <c r="Z65" s="4" t="str">
        <f t="shared" si="0"/>
        <v>D6.scenario.defMeasures['mDRheatPump'] = { mid:"402",  name:"mDRheatPump",  title:"ヒートポンプ式の衣類乾燥ができる洗濯機に買い替える",  easyness:"1",  refCons:"consDRsum",  titleShort:"ヒートポンプ乾燥", level:"",  figNum:"16",  lifeTime:"10",  price:"140000",  roanShow:"",  standardType:"",  subsidy :"",  advice:"衣類乾燥機や乾燥機能付き洗濯機の中で、ヒートポンプ式のものは、通常の乾燥機に比べてエネルギー消費が半分程度で済みます。よく乾燥機能を利用する場合には、光熱費の削減額も大きく効いてきます。ただし、乾燥機能自体が多くのエネルギーを使うため、なるべく乾燥機能を使わないことが望ましいです。",   lifestyle:"",   season:"wss"};</v>
      </c>
      <c r="AB65" s="1" t="str">
        <f t="shared" si="1"/>
        <v>$defMeasures['mDRheatPump'] = [ 'mid'=&gt;"402",   'title'=&gt;"ヒートポンプ式の衣類乾燥ができる洗濯機に買い替える",  'figNum'=&gt;"16",  'advice'=&gt;"衣類乾燥機や乾燥機能付き洗濯機の中で、ヒートポンプ式のものは、通常の乾燥機に比べてエネルギー消費が半分程度で済みます。よく乾燥機能を利用する場合には、光熱費の削減額も大きく効いてきます。ただし、乾燥機能自体が多くのエネルギーを使うため、なるべく乾燥機能を使わないことが望ましいです。"];</v>
      </c>
      <c r="AD65" s="3" t="s">
        <v>3201</v>
      </c>
    </row>
    <row r="66" spans="2:30" ht="69" customHeight="1" x14ac:dyDescent="0.15">
      <c r="B66" s="3">
        <v>501</v>
      </c>
      <c r="C66" s="3" t="s">
        <v>3227</v>
      </c>
      <c r="D66" s="122" t="s">
        <v>2353</v>
      </c>
      <c r="E66" s="105" t="s">
        <v>2353</v>
      </c>
      <c r="F66" s="3" t="s">
        <v>1901</v>
      </c>
      <c r="G66" s="122" t="s">
        <v>2354</v>
      </c>
      <c r="H66" s="105" t="s">
        <v>2354</v>
      </c>
      <c r="I66" s="122">
        <v>4</v>
      </c>
      <c r="J66" s="105">
        <v>4</v>
      </c>
      <c r="K66" s="3"/>
      <c r="L66" s="3">
        <v>6</v>
      </c>
      <c r="M66" s="3">
        <v>20</v>
      </c>
      <c r="N66" s="3"/>
      <c r="O66" s="3"/>
      <c r="P66" s="3" t="s">
        <v>2067</v>
      </c>
      <c r="Q66" s="122"/>
      <c r="R66" s="105"/>
      <c r="S66" s="122" t="s">
        <v>4531</v>
      </c>
      <c r="T66" s="105" t="s">
        <v>4408</v>
      </c>
      <c r="U66" s="3"/>
      <c r="V66" s="3" t="s">
        <v>2297</v>
      </c>
      <c r="Z66" s="4" t="str">
        <f t="shared" si="0"/>
        <v>D6.scenario.defMeasures['mLIceilingLED'] = { mid:"501",  name:"mLIceilingLED",  title:"蛍光灯器具をLEDシーリングライトに付け替える",  easyness:"4",  refCons:"consLI",  titleShort:"LEDライト", level:"",  figNum:"6",  lifeTime:"20",  price:"",  roanShow:"",  standardType:"蛍光灯",  subsidy :"",  advice:"LEDの省エネ性能は高く、長持ちします。蛍光灯と異なり、照明器具のカバーの中に虫が入らないため、掃除の手間も省くことができます。照明器具から取り替えますが、ソケットがあるので、通常は電気屋に頼まなくても自分で交換できます。光の色合いなども調整したり、細かく明るさを調整したりすることもできます。2027年度までに計億棟の新規の製造・輸入は禁止され、LEDに置き換わります。",   lifestyle:"",   season:"wss"};</v>
      </c>
      <c r="AB66" s="1" t="str">
        <f t="shared" si="1"/>
        <v>$defMeasures['mLIceilingLED'] = [ 'mid'=&gt;"501",   'title'=&gt;"蛍光灯器具をLEDシーリングライトに付け替える",  'figNum'=&gt;"6",  'advice'=&gt;"LEDの省エネ性能は高く、長持ちします。蛍光灯と異なり、照明器具のカバーの中に虫が入らないため、掃除の手間も省くことができます。照明器具から取り替えますが、ソケットがあるので、通常は電気屋に頼まなくても自分で交換できます。光の色合いなども調整したり、細かく明るさを調整したりすることもできます。2027年度までに計億棟の新規の製造・輸入は禁止され、LEDに置き換わります。"];</v>
      </c>
      <c r="AD66" s="3" t="s">
        <v>3204</v>
      </c>
    </row>
    <row r="67" spans="2:30" ht="69" customHeight="1" x14ac:dyDescent="0.15">
      <c r="B67" s="3">
        <v>502</v>
      </c>
      <c r="C67" s="3" t="s">
        <v>2132</v>
      </c>
      <c r="D67" s="122" t="s">
        <v>1092</v>
      </c>
      <c r="E67" s="105" t="s">
        <v>1092</v>
      </c>
      <c r="F67" s="3" t="s">
        <v>1901</v>
      </c>
      <c r="G67" s="122" t="s">
        <v>1777</v>
      </c>
      <c r="H67" s="105" t="s">
        <v>1777</v>
      </c>
      <c r="I67" s="122">
        <v>2</v>
      </c>
      <c r="J67" s="105">
        <v>2</v>
      </c>
      <c r="K67" s="3"/>
      <c r="L67" s="3">
        <v>5</v>
      </c>
      <c r="M67" s="3" t="s">
        <v>1839</v>
      </c>
      <c r="N67" s="3">
        <v>1500</v>
      </c>
      <c r="O67" s="3"/>
      <c r="P67" s="3" t="s">
        <v>1174</v>
      </c>
      <c r="Q67" s="122"/>
      <c r="R67" s="105"/>
      <c r="S67" s="122" t="s">
        <v>4409</v>
      </c>
      <c r="T67" s="105" t="s">
        <v>4409</v>
      </c>
      <c r="U67" s="3"/>
      <c r="V67" s="3" t="s">
        <v>2297</v>
      </c>
      <c r="Z67" s="4" t="str">
        <f t="shared" si="0"/>
        <v>D6.scenario.defMeasures['mLILED'] = { mid:"502",  name:"mLILED",  title:"LEDに付け替える",  easyness:"2",  refCons:"consLI",  titleShort:"LED電球", level:"",  figNum:"5",  lifeTime:"40000h",  price:"1500",  roanShow:"",  standardType:"電球",  subsidy :"",  advice:"LED電球は、白熱電球と同じソケットを使っており、電球が切れたときにそのまま付け替えることができます。電気の消費を8割削減でき、寿命は40倍以上になります。",   lifestyle:"",   season:"wss"};</v>
      </c>
      <c r="AB67" s="1" t="str">
        <f t="shared" si="1"/>
        <v>$defMeasures['mLILED'] = [ 'mid'=&gt;"502",   'title'=&gt;"LEDに付け替える",  'figNum'=&gt;"5",  'advice'=&gt;"LED電球は、白熱電球と同じソケットを使っており、電球が切れたときにそのまま付け替えることができます。電気の消費を8割削減でき、寿命は40倍以上になります。"];</v>
      </c>
      <c r="AD67" s="3" t="s">
        <v>3205</v>
      </c>
    </row>
    <row r="68" spans="2:30" ht="69" customHeight="1" x14ac:dyDescent="0.15">
      <c r="B68" s="3">
        <v>503</v>
      </c>
      <c r="C68" s="3" t="s">
        <v>1082</v>
      </c>
      <c r="D68" s="122" t="s">
        <v>1081</v>
      </c>
      <c r="E68" s="105" t="s">
        <v>1081</v>
      </c>
      <c r="F68" s="3" t="s">
        <v>1901</v>
      </c>
      <c r="G68" s="122" t="s">
        <v>1775</v>
      </c>
      <c r="H68" s="105" t="s">
        <v>1775</v>
      </c>
      <c r="I68" s="122">
        <v>2</v>
      </c>
      <c r="J68" s="105">
        <v>2</v>
      </c>
      <c r="K68" s="3"/>
      <c r="L68" s="3">
        <v>5</v>
      </c>
      <c r="M68" s="3">
        <v>10</v>
      </c>
      <c r="N68" s="3">
        <v>1500</v>
      </c>
      <c r="O68" s="3"/>
      <c r="P68" s="3" t="s">
        <v>1174</v>
      </c>
      <c r="Q68" s="122"/>
      <c r="R68" s="105"/>
      <c r="S68" s="122" t="s">
        <v>4410</v>
      </c>
      <c r="T68" s="105" t="s">
        <v>4410</v>
      </c>
      <c r="U68" s="3"/>
      <c r="V68" s="3" t="s">
        <v>2297</v>
      </c>
      <c r="Z68" s="4" t="str">
        <f t="shared" si="0"/>
        <v>D6.scenario.defMeasures['mLIsensor'] = { mid:"503",  name:"mLIsensor",  title:"人感センサー式に付け替える",  easyness:"2",  refCons:"consLI",  titleShort:"センサー照明", level:"",  figNum:"5",  lifeTime:"10",  price:"1500",  roanShow:"",  standardType:"電球",  subsidy :"",  advice:"玄関の照明を、センサー式にすると、人を感知して点灯するため、防犯性能が高くなります。電気が流れている時間が大幅に減り、省エネになります。また、廊下は人が通るときだけ明るくなればいいので、人感センサーの照明を設置をして、人が通るときだけ照らすことも実用的で省エネになります。",   lifestyle:"",   season:"wss"};</v>
      </c>
      <c r="AB68" s="1" t="str">
        <f t="shared" si="1"/>
        <v>$defMeasures['mLIsensor'] = [ 'mid'=&gt;"503",   'title'=&gt;"人感センサー式に付け替える",  'figNum'=&gt;"5",  'advice'=&gt;"玄関の照明を、センサー式にすると、人を感知して点灯するため、防犯性能が高くなります。電気が流れている時間が大幅に減り、省エネになります。また、廊下は人が通るときだけ明るくなればいいので、人感センサーの照明を設置をして、人が通るときだけ照らすことも実用的で省エネになります。"];</v>
      </c>
      <c r="AD68" s="3" t="s">
        <v>3206</v>
      </c>
    </row>
    <row r="69" spans="2:30" ht="69" customHeight="1" x14ac:dyDescent="0.15">
      <c r="B69" s="3">
        <v>504</v>
      </c>
      <c r="C69" s="3" t="s">
        <v>1083</v>
      </c>
      <c r="D69" s="122" t="s">
        <v>1555</v>
      </c>
      <c r="E69" s="105" t="s">
        <v>1555</v>
      </c>
      <c r="F69" s="3" t="s">
        <v>2133</v>
      </c>
      <c r="G69" s="122" t="s">
        <v>1776</v>
      </c>
      <c r="H69" s="105" t="s">
        <v>1776</v>
      </c>
      <c r="I69" s="122">
        <v>3</v>
      </c>
      <c r="J69" s="105">
        <v>3</v>
      </c>
      <c r="K69" s="3"/>
      <c r="L69" s="3">
        <v>6</v>
      </c>
      <c r="M69" s="3"/>
      <c r="N69" s="3"/>
      <c r="O69" s="3"/>
      <c r="P69" s="3"/>
      <c r="Q69" s="122"/>
      <c r="R69" s="105"/>
      <c r="S69" s="122" t="s">
        <v>4411</v>
      </c>
      <c r="T69" s="105" t="s">
        <v>4411</v>
      </c>
      <c r="U69" s="3">
        <v>1</v>
      </c>
      <c r="V69" s="3" t="s">
        <v>2297</v>
      </c>
      <c r="Z69" s="4" t="str">
        <f t="shared" si="0"/>
        <v>D6.scenario.defMeasures['mLItime'] = { mid:"504",  name:"mLItime",  title:"照明を使う時間を1時間短くする",  easyness:"3",  refCons:"consLI",  titleShort:"照明短縮", level:"",  figNum:"6",  lifeTime:"",  price:"",  roanShow:"",  standardType:"",  subsidy :"",  advice:"照明を点けるときに多くの電気が流れますが、ほんの一瞬であるため、結果的にこまめに消すことで省エネになります。部屋を離れるときには必ず照明を消す習慣をつけることが大切です。また、夜に明るい光をあびると、睡眠のサイクルが狂ってしまい、身体にとってよくないことになります。",   lifestyle:"1",   season:"wss"};</v>
      </c>
      <c r="AB69" s="1" t="str">
        <f t="shared" si="1"/>
        <v>$defMeasures['mLItime'] = [ 'mid'=&gt;"504",   'title'=&gt;"照明を使う時間を1時間短くする",  'figNum'=&gt;"6",  'advice'=&gt;"照明を点けるときに多くの電気が流れますが、ほんの一瞬であるため、結果的にこまめに消すことで省エネになります。部屋を離れるときには必ず照明を消す習慣をつけることが大切です。また、夜に明るい光をあびると、睡眠のサイクルが狂ってしまい、身体にとってよくないことになります。"];</v>
      </c>
      <c r="AD69" s="3" t="s">
        <v>3207</v>
      </c>
    </row>
    <row r="70" spans="2:30" ht="69" customHeight="1" x14ac:dyDescent="0.15">
      <c r="B70" s="3">
        <v>505</v>
      </c>
      <c r="C70" s="3" t="s">
        <v>2384</v>
      </c>
      <c r="D70" s="122" t="s">
        <v>3209</v>
      </c>
      <c r="E70" s="105" t="s">
        <v>3209</v>
      </c>
      <c r="F70" s="3" t="s">
        <v>4499</v>
      </c>
      <c r="G70" s="122" t="s">
        <v>2385</v>
      </c>
      <c r="H70" s="105" t="s">
        <v>2385</v>
      </c>
      <c r="I70" s="122">
        <v>4</v>
      </c>
      <c r="J70" s="105">
        <v>4</v>
      </c>
      <c r="K70" s="3"/>
      <c r="L70" s="3">
        <v>6</v>
      </c>
      <c r="M70" s="3"/>
      <c r="N70" s="3"/>
      <c r="O70" s="3"/>
      <c r="P70" s="3"/>
      <c r="Q70" s="122"/>
      <c r="R70" s="105"/>
      <c r="S70" s="122" t="s">
        <v>4412</v>
      </c>
      <c r="T70" s="105" t="s">
        <v>4412</v>
      </c>
      <c r="U70" s="3">
        <v>1</v>
      </c>
      <c r="V70" s="3" t="s">
        <v>2297</v>
      </c>
      <c r="Z70" s="4" t="str">
        <f t="shared" si="0"/>
        <v>D6.scenario.defMeasures['mLIoff'] = { mid:"505",  name:"mLIoff",  title:"部屋を出るときに照明を消す",  easyness:"4",  refCons:"consLIsum",  titleShort:"照明消灯", level:"",  figNum:"6",  lifeTime:"",  price:"",  roanShow:"",  standardType:"",  subsidy :"",  advice:"部屋を離れるときには、こまめに照明を消すようにしましょう。点けるときに多くの電気が流れますが、ほんの一瞬であるため、すぐに戻ってくる予定でも、こまめに照明を消すほうが省エネになります。",   lifestyle:"1",   season:"wss"};</v>
      </c>
      <c r="AB70" s="1" t="str">
        <f t="shared" si="1"/>
        <v>$defMeasures['mLIoff'] = [ 'mid'=&gt;"505",   'title'=&gt;"部屋を出るときに照明を消す",  'figNum'=&gt;"6",  'advice'=&gt;"部屋を離れるときには、こまめに照明を消すようにしましょう。点けるときに多くの電気が流れますが、ほんの一瞬であるため、すぐに戻ってくる予定でも、こまめに照明を消すほうが省エネになります。"];</v>
      </c>
      <c r="AD70" s="3" t="s">
        <v>2386</v>
      </c>
    </row>
    <row r="71" spans="2:30" ht="69" customHeight="1" x14ac:dyDescent="0.15">
      <c r="B71" s="3">
        <v>601</v>
      </c>
      <c r="C71" s="3" t="s">
        <v>863</v>
      </c>
      <c r="D71" s="122" t="s">
        <v>994</v>
      </c>
      <c r="E71" s="105" t="s">
        <v>994</v>
      </c>
      <c r="F71" s="3" t="s">
        <v>2109</v>
      </c>
      <c r="G71" s="122" t="s">
        <v>1177</v>
      </c>
      <c r="H71" s="105" t="s">
        <v>1177</v>
      </c>
      <c r="I71" s="122">
        <v>2</v>
      </c>
      <c r="J71" s="105">
        <v>2</v>
      </c>
      <c r="K71" s="3"/>
      <c r="L71" s="3">
        <v>7</v>
      </c>
      <c r="M71" s="3">
        <v>10</v>
      </c>
      <c r="N71" s="3">
        <v>50000</v>
      </c>
      <c r="O71" s="3"/>
      <c r="P71" s="3" t="s">
        <v>1173</v>
      </c>
      <c r="Q71" s="122"/>
      <c r="R71" s="105"/>
      <c r="S71" s="122" t="s">
        <v>4413</v>
      </c>
      <c r="T71" s="105" t="s">
        <v>4413</v>
      </c>
      <c r="U71" s="3"/>
      <c r="V71" s="3" t="s">
        <v>2297</v>
      </c>
      <c r="Z71" s="4" t="str">
        <f t="shared" si="0"/>
        <v>D6.scenario.defMeasures['mTVreplace'] = { mid:"601",  name:"mTVreplace",  title:"省エネ性能の高いテレビに買い替える",  easyness:"2",  refCons:"consTV",  titleShort:"省エネテレビ購入", level:"",  figNum:"7",  lifeTime:"10",  price:"50000",  roanShow:"",  standardType:"普及型",  subsidy :"",  advice:"テレビの省エネ性能が向上しているため、以前と比べて同じサイズであれば半分以下の消費電力になるタイプが販売されています。店頭では、なるべく年間電気代が安いテレビを選ぶようにしてください。",   lifestyle:"",   season:"wss"};</v>
      </c>
      <c r="AB71" s="1" t="str">
        <f t="shared" si="1"/>
        <v>$defMeasures['mTVreplace'] = [ 'mid'=&gt;"601",   'title'=&gt;"省エネ性能の高いテレビに買い替える",  'figNum'=&gt;"7",  'advice'=&gt;"テレビの省エネ性能が向上しているため、以前と比べて同じサイズであれば半分以下の消費電力になるタイプが販売されています。店頭では、なるべく年間電気代が安いテレビを選ぶようにしてください。"];</v>
      </c>
      <c r="AD71" s="3" t="s">
        <v>1178</v>
      </c>
    </row>
    <row r="72" spans="2:30" ht="69" customHeight="1" x14ac:dyDescent="0.15">
      <c r="B72" s="3">
        <v>602</v>
      </c>
      <c r="C72" s="3" t="s">
        <v>864</v>
      </c>
      <c r="D72" s="122" t="s">
        <v>3458</v>
      </c>
      <c r="E72" s="105" t="s">
        <v>3458</v>
      </c>
      <c r="F72" s="3" t="s">
        <v>3462</v>
      </c>
      <c r="G72" s="122" t="s">
        <v>1778</v>
      </c>
      <c r="H72" s="105" t="s">
        <v>1778</v>
      </c>
      <c r="I72" s="122">
        <v>1</v>
      </c>
      <c r="J72" s="105">
        <v>1</v>
      </c>
      <c r="K72" s="3"/>
      <c r="L72" s="3">
        <v>7</v>
      </c>
      <c r="M72" s="3"/>
      <c r="N72" s="3"/>
      <c r="O72" s="3"/>
      <c r="P72" s="3"/>
      <c r="Q72" s="122"/>
      <c r="R72" s="105"/>
      <c r="S72" s="122" t="s">
        <v>4414</v>
      </c>
      <c r="T72" s="105" t="s">
        <v>4414</v>
      </c>
      <c r="U72" s="3">
        <v>1</v>
      </c>
      <c r="V72" s="3" t="s">
        <v>2297</v>
      </c>
      <c r="Z72" s="4" t="str">
        <f t="shared" si="0"/>
        <v>D6.scenario.defMeasures['mTVradio'] = { mid:"602",  name:"mTVradio",  title:"テレビの時間の半分をラジオにする",  easyness:"1",  refCons:"consTVsum",  titleShort:"ラジオ", level:"",  figNum:"7",  lifeTime:"",  price:"",  roanShow:"",  standardType:"",  subsidy :"",  advice:"テレビは画面を映し出す必要があるため、ラジオの10～100倍の消費電力を消費しています。寂しいためにテレビを点けている場合には、省エネのために、ラジオやCDなどに代えてみてください。",   lifestyle:"1",   season:"wss"};</v>
      </c>
      <c r="AB72" s="1" t="str">
        <f t="shared" si="1"/>
        <v>$defMeasures['mTVradio'] = [ 'mid'=&gt;"602",   'title'=&gt;"テレビの時間の半分をラジオにする",  'figNum'=&gt;"7",  'advice'=&gt;"テレビは画面を映し出す必要があるため、ラジオの10～100倍の消費電力を消費しています。寂しいためにテレビを点けている場合には、省エネのために、ラジオやCDなどに代えてみてください。"];</v>
      </c>
      <c r="AD72" s="3" t="s">
        <v>1779</v>
      </c>
    </row>
    <row r="73" spans="2:30" ht="69" customHeight="1" x14ac:dyDescent="0.15">
      <c r="B73" s="3">
        <v>603</v>
      </c>
      <c r="C73" s="3" t="s">
        <v>865</v>
      </c>
      <c r="D73" s="122" t="s">
        <v>1554</v>
      </c>
      <c r="E73" s="105" t="s">
        <v>1554</v>
      </c>
      <c r="F73" s="3" t="s">
        <v>3463</v>
      </c>
      <c r="G73" s="122" t="s">
        <v>1780</v>
      </c>
      <c r="H73" s="105" t="s">
        <v>1780</v>
      </c>
      <c r="I73" s="122">
        <v>3</v>
      </c>
      <c r="J73" s="105">
        <v>3</v>
      </c>
      <c r="K73" s="3"/>
      <c r="L73" s="3">
        <v>7</v>
      </c>
      <c r="M73" s="3"/>
      <c r="N73" s="3"/>
      <c r="O73" s="3"/>
      <c r="P73" s="3"/>
      <c r="Q73" s="122"/>
      <c r="R73" s="105"/>
      <c r="S73" s="122" t="s">
        <v>4415</v>
      </c>
      <c r="T73" s="105" t="s">
        <v>4415</v>
      </c>
      <c r="U73" s="3">
        <v>1</v>
      </c>
      <c r="V73" s="3" t="s">
        <v>2297</v>
      </c>
      <c r="Z73" s="4" t="str">
        <f t="shared" si="0"/>
        <v>D6.scenario.defMeasures['mTVtime'] = { mid:"603",  name:"mTVtime",  title:"テレビを点ける時間を1日1時間短くする",  easyness:"3",  refCons:"consTV",  titleShort:"テレビ短縮", level:"",  figNum:"7",  lifeTime:"",  price:"",  roanShow:"",  standardType:"",  subsidy :"",  advice:"あらかじめ視るテレビ番組を決めておき、終わったらテレビを消すようにしましょう。点けっぱなしにしていると、意図せずに次の番組まで見てしまうことになります。またテレビゲームの場合にもは、長時間しがちですので、使う時間を短くするように心がけましょう。",   lifestyle:"1",   season:"wss"};</v>
      </c>
      <c r="AB73" s="1" t="str">
        <f t="shared" si="1"/>
        <v>$defMeasures['mTVtime'] = [ 'mid'=&gt;"603",   'title'=&gt;"テレビを点ける時間を1日1時間短くする",  'figNum'=&gt;"7",  'advice'=&gt;"あらかじめ視るテレビ番組を決めておき、終わったらテレビを消すようにしましょう。点けっぱなしにしていると、意図せずに次の番組まで見てしまうことになります。またテレビゲームの場合にもは、長時間しがちですので、使う時間を短くするように心がけましょう。"];</v>
      </c>
      <c r="AD73" s="3" t="s">
        <v>1781</v>
      </c>
    </row>
    <row r="74" spans="2:30" ht="69" customHeight="1" x14ac:dyDescent="0.15">
      <c r="B74" s="3">
        <v>604</v>
      </c>
      <c r="C74" s="3" t="s">
        <v>2140</v>
      </c>
      <c r="D74" s="122" t="s">
        <v>1532</v>
      </c>
      <c r="E74" s="105" t="s">
        <v>1532</v>
      </c>
      <c r="F74" s="3" t="s">
        <v>2991</v>
      </c>
      <c r="G74" s="122" t="s">
        <v>1782</v>
      </c>
      <c r="H74" s="105" t="s">
        <v>1782</v>
      </c>
      <c r="I74" s="122">
        <v>2</v>
      </c>
      <c r="J74" s="105">
        <v>2</v>
      </c>
      <c r="K74" s="3"/>
      <c r="L74" s="3">
        <v>7</v>
      </c>
      <c r="M74" s="3"/>
      <c r="N74" s="3"/>
      <c r="O74" s="3"/>
      <c r="P74" s="3"/>
      <c r="Q74" s="122"/>
      <c r="R74" s="105"/>
      <c r="S74" s="122" t="s">
        <v>4364</v>
      </c>
      <c r="T74" s="105" t="s">
        <v>4364</v>
      </c>
      <c r="U74" s="3">
        <v>1</v>
      </c>
      <c r="V74" s="3" t="s">
        <v>2297</v>
      </c>
      <c r="Z74" s="4" t="str">
        <f t="shared" si="0"/>
        <v>D6.scenario.defMeasures['mTVbright'] = { mid:"604",  name:"mTVbright",  title:"テレビの画面を明るすぎないよう調整する",  easyness:"2",  refCons:"consTV",  titleShort:"テレビ明るさ調節", level:"",  figNum:"7",  lifeTime:"",  price:"",  roanShow:"",  standardType:"",  subsidy :"",  advice:"テレビの画面の明るさを調節できるようになっています。販売時には明るく設定がされており、このままでは家ではまぶしすぎ、消費電力も多くなります。明るさを控えめに設定することで、2～4割程度消費電力が削減されます。新しいテレビでは、センサーで自動調節するタイプもあります。",   lifestyle:"1",   season:"wss"};</v>
      </c>
      <c r="AB74" s="1" t="str">
        <f t="shared" si="1"/>
        <v>$defMeasures['mTVbright'] = [ 'mid'=&gt;"604",   'title'=&gt;"テレビの画面を明るすぎないよう調整する",  'figNum'=&gt;"7",  'advice'=&gt;"テレビの画面の明るさを調節できるようになっています。販売時には明るく設定がされており、このままでは家ではまぶしすぎ、消費電力も多くなります。明るさを控えめに設定することで、2～4割程度消費電力が削減されます。新しいテレビでは、センサーで自動調節するタイプもあります。"];</v>
      </c>
      <c r="AD74" s="3" t="s">
        <v>1783</v>
      </c>
    </row>
    <row r="75" spans="2:30" ht="69" customHeight="1" x14ac:dyDescent="0.15">
      <c r="B75" s="3">
        <v>701</v>
      </c>
      <c r="C75" s="3" t="s">
        <v>1078</v>
      </c>
      <c r="D75" s="122" t="s">
        <v>1171</v>
      </c>
      <c r="E75" s="105" t="s">
        <v>1171</v>
      </c>
      <c r="F75" s="3" t="s">
        <v>3059</v>
      </c>
      <c r="G75" s="122" t="s">
        <v>1170</v>
      </c>
      <c r="H75" s="105" t="s">
        <v>1170</v>
      </c>
      <c r="I75" s="122">
        <v>2</v>
      </c>
      <c r="J75" s="105">
        <v>2</v>
      </c>
      <c r="K75" s="3"/>
      <c r="L75" s="3">
        <v>2</v>
      </c>
      <c r="M75" s="3">
        <v>10</v>
      </c>
      <c r="N75" s="3">
        <v>150000</v>
      </c>
      <c r="O75" s="3"/>
      <c r="P75" s="3" t="s">
        <v>1173</v>
      </c>
      <c r="Q75" s="122"/>
      <c r="R75" s="105"/>
      <c r="S75" s="122" t="s">
        <v>4365</v>
      </c>
      <c r="T75" s="105" t="s">
        <v>4365</v>
      </c>
      <c r="U75" s="3"/>
      <c r="V75" s="3" t="s">
        <v>2297</v>
      </c>
      <c r="Z75" s="4" t="str">
        <f t="shared" si="0"/>
        <v>D6.scenario.defMeasures['mRFreplace'] = { mid:"701",  name:"mRFreplace",  title:"冷蔵庫を省エネ型に買い替える",  easyness:"2",  refCons:"consRF",  titleShort:"省エネ冷蔵庫", level:"",  figNum:"2",  lifeTime:"10",  price:"150000",  roanShow:"",  standardType:"普及型",  subsidy :"",  advice:"以前の機種に比べると半分くらいの電気ですむ省エネ型冷蔵庫があります。選ぶ時には、統一省エネラベルの★マークの数が多いものや、年間電気代の表示を参考に省エネ型を選んでください。買換のときには、古い冷蔵庫は家電リサイクルの制度で引き取ってもらうようにしましょう。",   lifestyle:"",   season:"wss"};</v>
      </c>
      <c r="AB75" s="1" t="str">
        <f t="shared" si="1"/>
        <v>$defMeasures['mRFreplace'] = [ 'mid'=&gt;"701",   'title'=&gt;"冷蔵庫を省エネ型に買い替える",  'figNum'=&gt;"2",  'advice'=&gt;"以前の機種に比べると半分くらいの電気ですむ省エネ型冷蔵庫があります。選ぶ時には、統一省エネラベルの★マークの数が多いものや、年間電気代の表示を参考に省エネ型を選んでください。買換のときには、古い冷蔵庫は家電リサイクルの制度で引き取ってもらうようにしましょう。"];</v>
      </c>
      <c r="AD75" s="3" t="s">
        <v>1770</v>
      </c>
    </row>
    <row r="76" spans="2:30" ht="69" customHeight="1" x14ac:dyDescent="0.15">
      <c r="B76" s="3">
        <v>702</v>
      </c>
      <c r="C76" s="3" t="s">
        <v>1079</v>
      </c>
      <c r="D76" s="122" t="s">
        <v>2286</v>
      </c>
      <c r="E76" s="105" t="s">
        <v>2286</v>
      </c>
      <c r="F76" s="3" t="s">
        <v>3059</v>
      </c>
      <c r="G76" s="122" t="s">
        <v>1771</v>
      </c>
      <c r="H76" s="105" t="s">
        <v>1771</v>
      </c>
      <c r="I76" s="122">
        <v>2</v>
      </c>
      <c r="J76" s="105">
        <v>2</v>
      </c>
      <c r="K76" s="3"/>
      <c r="L76" s="3">
        <v>2</v>
      </c>
      <c r="M76" s="3"/>
      <c r="N76" s="3"/>
      <c r="O76" s="3"/>
      <c r="P76" s="3"/>
      <c r="Q76" s="122"/>
      <c r="R76" s="105"/>
      <c r="S76" s="122" t="s">
        <v>4416</v>
      </c>
      <c r="T76" s="105" t="s">
        <v>4416</v>
      </c>
      <c r="U76" s="3">
        <v>1</v>
      </c>
      <c r="V76" s="3" t="s">
        <v>2297</v>
      </c>
      <c r="Z76" s="4" t="str">
        <f t="shared" ref="Z76:Z85" si="12">"D6.scenario.defMeasures['"&amp;C76&amp;"'] = { "&amp;B$2&amp;":"""&amp;B76&amp;""",  "&amp;C$2&amp;":"""&amp;C76&amp;""",  "&amp;D$2&amp;":"""&amp;CLEAN(SUBSTITUTE(D76,"""","'"))&amp;""",  "&amp;I$2&amp;":"""&amp;I76&amp;""",  "&amp;F$2&amp;":"""&amp;F76&amp;""",  "&amp;G$2&amp;":"""&amp;CLEAN(SUBSTITUTE(G76,"""","'"))&amp;""", "&amp;K$2&amp;":"""&amp;K76&amp;""",  "&amp;L$2&amp;":"""&amp;L76&amp;""",  "&amp;M$2&amp;":"""&amp;M76&amp;""",  "&amp;N$2&amp;":"""&amp;N76&amp;""",  "&amp;O$2&amp;":"""&amp;O76&amp;""",  "&amp;P$2&amp;":"""&amp;P76&amp;""",  "&amp;Q$2&amp;":"""&amp;Q76&amp;""",  "&amp;S$2&amp;":"""&amp;CLEAN(SUBSTITUTE(S76,"""","'"))&amp;""",   "&amp;U$2&amp;":"""&amp;U76&amp;""",   "&amp;V$2&amp;":"""&amp;V76&amp;"""};"</f>
        <v>D6.scenario.defMeasures['mRFstop'] = { mid:"702",  name:"mRFstop",  title:"冷蔵庫のうち１台を止める",  easyness:"2",  refCons:"consRF",  titleShort:"冷蔵庫停止", level:"",  figNum:"2",  lifeTime:"",  price:"",  roanShow:"",  standardType:"",  subsidy :"",  advice:"冷蔵庫を2台以上使っている場合には、1台を止めてください。小型の冷蔵庫でも大型と同じくらい多くの電気を消費します。使えるのに使わないでおくと「もったいない」と感じるかもしれませんが、電気を入れているだけで大きな環境負荷が生じますので、使わないほうが望ましいです。",   lifestyle:"1",   season:"wss"};</v>
      </c>
      <c r="AB76" s="1" t="str">
        <f t="shared" ref="AB76:AB85" si="13">"$defMeasures['"&amp;C76&amp;"'] = [ '"&amp;B$2&amp;"'=&gt;"""&amp;B76&amp;""",   '"&amp;D$2&amp;"'=&gt;"""&amp;CLEAN(SUBSTITUTE(D76,"""","'"))&amp;""",  '"&amp;L$2&amp;"'=&gt;"""&amp;L76&amp;""",  '"&amp;S$2&amp;"'=&gt;"""&amp;CLEAN(SUBSTITUTE(S76,"""","'"))&amp;"""];"</f>
        <v>$defMeasures['mRFstop'] = [ 'mid'=&gt;"702",   'title'=&gt;"冷蔵庫のうち１台を止める",  'figNum'=&gt;"2",  'advice'=&gt;"冷蔵庫を2台以上使っている場合には、1台を止めてください。小型の冷蔵庫でも大型と同じくらい多くの電気を消費します。使えるのに使わないでおくと「もったいない」と感じるかもしれませんが、電気を入れているだけで大きな環境負荷が生じますので、使わないほうが望ましいです。"];</v>
      </c>
      <c r="AD76" s="3" t="s">
        <v>1772</v>
      </c>
    </row>
    <row r="77" spans="2:30" ht="69" customHeight="1" x14ac:dyDescent="0.15">
      <c r="B77" s="3">
        <v>703</v>
      </c>
      <c r="C77" s="3" t="s">
        <v>2134</v>
      </c>
      <c r="D77" s="122" t="s">
        <v>1625</v>
      </c>
      <c r="E77" s="105" t="s">
        <v>1625</v>
      </c>
      <c r="F77" s="3" t="s">
        <v>3059</v>
      </c>
      <c r="G77" s="122" t="s">
        <v>1773</v>
      </c>
      <c r="H77" s="105" t="s">
        <v>1773</v>
      </c>
      <c r="I77" s="122">
        <v>4</v>
      </c>
      <c r="J77" s="105">
        <v>4</v>
      </c>
      <c r="K77" s="3"/>
      <c r="L77" s="3">
        <v>2</v>
      </c>
      <c r="M77" s="3"/>
      <c r="N77" s="3"/>
      <c r="O77" s="3"/>
      <c r="P77" s="3"/>
      <c r="Q77" s="122"/>
      <c r="R77" s="105"/>
      <c r="S77" s="122" t="s">
        <v>4366</v>
      </c>
      <c r="T77" s="105" t="s">
        <v>4366</v>
      </c>
      <c r="U77" s="3">
        <v>1</v>
      </c>
      <c r="V77" s="3" t="s">
        <v>2297</v>
      </c>
      <c r="Z77" s="4" t="str">
        <f t="shared" si="12"/>
        <v>D6.scenario.defMeasures['mRFwall'] = { mid:"703",  name:"mRFwall",  title:"冷蔵庫を壁から離す",  easyness:"4",  refCons:"consRF",  titleShort:"冷蔵庫位置", level:"",  figNum:"2",  lifeTime:"",  price:"",  roanShow:"",  standardType:"",  subsidy :"",  advice:"冷蔵庫は壁から5cm程度離すのが目安です。冷蔵庫は側面や天井面から熱を逃がしていますが、壁に接していると熱が逃げにくくなり、消費電力が1割程度増えてしまいます。",   lifestyle:"1",   season:"wss"};</v>
      </c>
      <c r="AB77" s="1" t="str">
        <f t="shared" si="13"/>
        <v>$defMeasures['mRFwall'] = [ 'mid'=&gt;"703",   'title'=&gt;"冷蔵庫を壁から離す",  'figNum'=&gt;"2",  'advice'=&gt;"冷蔵庫は壁から5cm程度離すのが目安です。冷蔵庫は側面や天井面から熱を逃がしていますが、壁に接していると熱が逃げにくくなり、消費電力が1割程度増えてしまいます。"];</v>
      </c>
      <c r="AD77" s="3" t="s">
        <v>2352</v>
      </c>
    </row>
    <row r="78" spans="2:30" ht="69" customHeight="1" x14ac:dyDescent="0.15">
      <c r="B78" s="3">
        <v>704</v>
      </c>
      <c r="C78" s="3" t="s">
        <v>1080</v>
      </c>
      <c r="D78" s="122" t="s">
        <v>2287</v>
      </c>
      <c r="E78" s="105" t="s">
        <v>2287</v>
      </c>
      <c r="F78" s="3" t="s">
        <v>3059</v>
      </c>
      <c r="G78" s="122" t="s">
        <v>1774</v>
      </c>
      <c r="H78" s="105" t="s">
        <v>1774</v>
      </c>
      <c r="I78" s="122">
        <v>4</v>
      </c>
      <c r="J78" s="105">
        <v>4</v>
      </c>
      <c r="K78" s="3"/>
      <c r="L78" s="3">
        <v>2</v>
      </c>
      <c r="M78" s="3"/>
      <c r="N78" s="3"/>
      <c r="O78" s="3"/>
      <c r="P78" s="3"/>
      <c r="Q78" s="122"/>
      <c r="R78" s="105"/>
      <c r="S78" s="122" t="s">
        <v>4417</v>
      </c>
      <c r="T78" s="105" t="s">
        <v>4417</v>
      </c>
      <c r="U78" s="3">
        <v>1</v>
      </c>
      <c r="V78" s="3" t="s">
        <v>2297</v>
      </c>
      <c r="Z78" s="4" t="str">
        <f t="shared" si="12"/>
        <v>D6.scenario.defMeasures['mRFtemplature'] = { mid:"704",  name:"mRFtemplature",  title:"冷蔵庫の温度設定を控えめにする",  easyness:"4",  refCons:"consRF",  titleShort:"冷蔵温度", level:"",  figNum:"2",  lifeTime:"",  price:"",  roanShow:"",  standardType:"",  subsidy :"",  advice:"冷蔵庫は温度調節ができます。設定を、強から中へ、中から弱へするとそれぞれ1割程度省エネができます。食品の傷みがやや速くなりますので、支障がないか確認しながら試してみてください。",   lifestyle:"1",   season:"wss"};</v>
      </c>
      <c r="AB78" s="1" t="str">
        <f t="shared" si="13"/>
        <v>$defMeasures['mRFtemplature'] = [ 'mid'=&gt;"704",   'title'=&gt;"冷蔵庫の温度設定を控えめにする",  'figNum'=&gt;"2",  'advice'=&gt;"冷蔵庫は温度調節ができます。設定を、強から中へ、中から弱へするとそれぞれ1割程度省エネができます。食品の傷みがやや速くなりますので、支障がないか確認しながら試してみてください。"];</v>
      </c>
      <c r="AD78" s="3" t="s">
        <v>2351</v>
      </c>
    </row>
    <row r="79" spans="2:30" ht="69" customHeight="1" x14ac:dyDescent="0.15">
      <c r="B79" s="3">
        <v>801</v>
      </c>
      <c r="C79" s="3" t="s">
        <v>1263</v>
      </c>
      <c r="D79" s="122" t="s">
        <v>2289</v>
      </c>
      <c r="E79" s="105" t="s">
        <v>2289</v>
      </c>
      <c r="F79" s="3" t="s">
        <v>2116</v>
      </c>
      <c r="G79" s="122" t="s">
        <v>1265</v>
      </c>
      <c r="H79" s="105" t="s">
        <v>1265</v>
      </c>
      <c r="I79" s="122">
        <v>2</v>
      </c>
      <c r="J79" s="105">
        <v>2</v>
      </c>
      <c r="K79" s="3"/>
      <c r="L79" s="3">
        <v>21</v>
      </c>
      <c r="M79" s="3">
        <v>8</v>
      </c>
      <c r="N79" s="3">
        <v>1800000</v>
      </c>
      <c r="O79" s="3"/>
      <c r="P79" s="3" t="s">
        <v>1173</v>
      </c>
      <c r="Q79" s="122" t="s">
        <v>2290</v>
      </c>
      <c r="R79" s="105" t="s">
        <v>2290</v>
      </c>
      <c r="S79" s="122" t="s">
        <v>2291</v>
      </c>
      <c r="T79" s="105" t="s">
        <v>2291</v>
      </c>
      <c r="U79" s="3"/>
      <c r="V79" s="3" t="s">
        <v>2297</v>
      </c>
      <c r="Z79" s="4" t="str">
        <f t="shared" si="12"/>
        <v>D6.scenario.defMeasures['mCRreplace'] = { mid:"801",  name:"mCRreplace",  title:"エコカーに買い替える",  easyness:"2",  refCons:"consCR",  titleShort:"車買い替え", level:"",  figNum:"21",  lifeTime:"8",  price:"1800000",  roanShow:"",  standardType:"普及型",  subsidy :"エコカーの導入にあたっては、「減税」のメリットが得られます。",  advice:"ハイブリッド車や電気自動車以外にも、技術改善により、既存の燃料消費が半分程度で済む低燃費車が開発されて販売されています。購入時には燃費を考慮して選んで下さい。",   lifestyle:"",   season:"wss"};</v>
      </c>
      <c r="AB79" s="1" t="str">
        <f t="shared" si="13"/>
        <v>$defMeasures['mCRreplace'] = [ 'mid'=&gt;"801",   'title'=&gt;"エコカーに買い替える",  'figNum'=&gt;"21",  'advice'=&gt;"ハイブリッド車や電気自動車以外にも、技術改善により、既存の燃料消費が半分程度で済む低燃費車が開発されて販売されています。購入時には燃費を考慮して選んで下さい。"];</v>
      </c>
      <c r="AD79" s="3" t="s">
        <v>1264</v>
      </c>
    </row>
    <row r="80" spans="2:30" ht="69" customHeight="1" x14ac:dyDescent="0.15">
      <c r="B80" s="3">
        <v>802</v>
      </c>
      <c r="C80" s="3" t="s">
        <v>2327</v>
      </c>
      <c r="D80" s="122" t="s">
        <v>2331</v>
      </c>
      <c r="E80" s="105" t="s">
        <v>2331</v>
      </c>
      <c r="F80" s="3" t="s">
        <v>2328</v>
      </c>
      <c r="G80" s="122" t="s">
        <v>2329</v>
      </c>
      <c r="H80" s="105" t="s">
        <v>2329</v>
      </c>
      <c r="I80" s="122">
        <v>1</v>
      </c>
      <c r="J80" s="105">
        <v>1</v>
      </c>
      <c r="K80" s="3"/>
      <c r="L80" s="3">
        <v>21</v>
      </c>
      <c r="M80" s="3">
        <v>7</v>
      </c>
      <c r="N80" s="3">
        <v>3000000</v>
      </c>
      <c r="O80" s="3"/>
      <c r="P80" s="3"/>
      <c r="Q80" s="122" t="s">
        <v>4530</v>
      </c>
      <c r="R80" s="105"/>
      <c r="S80" s="122" t="s">
        <v>4418</v>
      </c>
      <c r="T80" s="105" t="s">
        <v>4418</v>
      </c>
      <c r="U80" s="3"/>
      <c r="V80" s="3" t="s">
        <v>2330</v>
      </c>
      <c r="Z80" s="4" t="str">
        <f t="shared" si="12"/>
        <v>D6.scenario.defMeasures['mCRreplaceElec'] = { mid:"802",  name:"mCRreplaceElec",  title:"電気自動車を導入する",  easyness:"1",  refCons:"consCR",  titleShort:"電気自動車", level:"",  figNum:"21",  lifeTime:"7",  price:"3000000",  roanShow:"",  standardType:"",  subsidy :"電気自動車の導入にあたっては、「CEV補助金」「減税」のメリットが得られます。",  advice:"電気自動車は、ガソリンの代わりに充電された電気を使い、エンジンの代わりにモーターを回して走ります。エンジンに比べて効率が高く、十分実用的な車として販売がされています。ただし充電スタンドはまだ少なく、充電に時間がかかるため、夜間に充電しておく必要があります。欧州や中国などでは、2040年ころまでにエンジン式の自動車から電気自動車に切り替える方針としています。",   lifestyle:"",   season:"wss"};</v>
      </c>
      <c r="AB80" s="1" t="str">
        <f t="shared" si="13"/>
        <v>$defMeasures['mCRreplaceElec'] = [ 'mid'=&gt;"802",   'title'=&gt;"電気自動車を導入する",  'figNum'=&gt;"21",  'advice'=&gt;"電気自動車は、ガソリンの代わりに充電された電気を使い、エンジンの代わりにモーターを回して走ります。エンジンに比べて効率が高く、十分実用的な車として販売がされています。ただし充電スタンドはまだ少なく、充電に時間がかかるため、夜間に充電しておく必要があります。欧州や中国などでは、2040年ころまでにエンジン式の自動車から電気自動車に切り替える方針としています。"];</v>
      </c>
      <c r="AD80" s="3" t="s">
        <v>2350</v>
      </c>
    </row>
    <row r="81" spans="2:30" ht="69" customHeight="1" x14ac:dyDescent="0.15">
      <c r="B81" s="3">
        <v>803</v>
      </c>
      <c r="C81" s="3" t="s">
        <v>4498</v>
      </c>
      <c r="D81" s="122" t="s">
        <v>1268</v>
      </c>
      <c r="E81" s="105" t="s">
        <v>1268</v>
      </c>
      <c r="F81" s="3" t="s">
        <v>2288</v>
      </c>
      <c r="G81" s="122" t="s">
        <v>1266</v>
      </c>
      <c r="H81" s="105" t="s">
        <v>1266</v>
      </c>
      <c r="I81" s="122">
        <v>3</v>
      </c>
      <c r="J81" s="105">
        <v>3</v>
      </c>
      <c r="K81" s="3"/>
      <c r="L81" s="3">
        <v>21</v>
      </c>
      <c r="M81" s="3"/>
      <c r="N81" s="3"/>
      <c r="O81" s="3"/>
      <c r="P81" s="3"/>
      <c r="Q81" s="122"/>
      <c r="R81" s="105"/>
      <c r="S81" s="122" t="s">
        <v>4367</v>
      </c>
      <c r="T81" s="105" t="s">
        <v>4367</v>
      </c>
      <c r="U81" s="3">
        <v>1</v>
      </c>
      <c r="V81" s="3" t="s">
        <v>2297</v>
      </c>
      <c r="Z81" s="4" t="str">
        <f t="shared" si="12"/>
        <v>D6.scenario.defMeasures['mCRecoDrive'] = { mid:"803",  name:"mCRecoDrive",  title:"アイドリングストップなどエコドライブに心がける",  easyness:"3",  refCons:"consCRsum",  titleShort:"エコドライブ", level:"",  figNum:"21",  lifeTime:"",  price:"",  roanShow:"",  standardType:"",  subsidy :"",  advice:"アイドリングストップのほか、発進時にふんわりスタートすることにより、燃費を1割程度向上させることができます。",   lifestyle:"1",   season:"wss"};</v>
      </c>
      <c r="AB81" s="1" t="str">
        <f t="shared" si="13"/>
        <v>$defMeasures['mCRecoDrive'] = [ 'mid'=&gt;"803",   'title'=&gt;"アイドリングストップなどエコドライブに心がける",  'figNum'=&gt;"21",  'advice'=&gt;"アイドリングストップのほか、発進時にふんわりスタートすることにより、燃費を1割程度向上させることができます。"];</v>
      </c>
      <c r="AD81" s="3" t="s">
        <v>1267</v>
      </c>
    </row>
    <row r="82" spans="2:30" ht="69" customHeight="1" x14ac:dyDescent="0.15">
      <c r="B82" s="3">
        <v>804</v>
      </c>
      <c r="C82" s="3" t="s">
        <v>2135</v>
      </c>
      <c r="D82" s="122" t="s">
        <v>3066</v>
      </c>
      <c r="E82" s="105" t="s">
        <v>3066</v>
      </c>
      <c r="F82" s="3" t="s">
        <v>3064</v>
      </c>
      <c r="G82" s="122" t="s">
        <v>3210</v>
      </c>
      <c r="H82" s="105" t="s">
        <v>3210</v>
      </c>
      <c r="I82" s="122">
        <v>2</v>
      </c>
      <c r="J82" s="105">
        <v>2</v>
      </c>
      <c r="K82" s="3"/>
      <c r="L82" s="3">
        <v>22</v>
      </c>
      <c r="M82" s="3"/>
      <c r="N82" s="3"/>
      <c r="O82" s="3"/>
      <c r="P82" s="3"/>
      <c r="Q82" s="122"/>
      <c r="R82" s="105"/>
      <c r="S82" s="122" t="s">
        <v>1840</v>
      </c>
      <c r="T82" s="105" t="s">
        <v>4443</v>
      </c>
      <c r="U82" s="3">
        <v>1</v>
      </c>
      <c r="V82" s="3" t="s">
        <v>2297</v>
      </c>
      <c r="Z82" s="4" t="str">
        <f>"D6.scenario.defMeasures['"&amp;C82&amp;"'] = { "&amp;B$2&amp;":"""&amp;B82&amp;""",  "&amp;C$2&amp;":"""&amp;C82&amp;""",  "&amp;D$2&amp;":"""&amp;CLEAN(SUBSTITUTE(D82,"""","'"))&amp;""",  "&amp;I$2&amp;":"""&amp;I82&amp;""",  "&amp;F$2&amp;":"""&amp;F82&amp;""",  "&amp;G$2&amp;":"""&amp;CLEAN(SUBSTITUTE(G82,"""","'"))&amp;""", "&amp;K$2&amp;":"""&amp;K82&amp;""",  "&amp;L$2&amp;":"""&amp;L82&amp;""",  "&amp;M$2&amp;":"""&amp;M82&amp;""",  "&amp;N$2&amp;":"""&amp;N82&amp;""",  "&amp;O$2&amp;":"""&amp;O82&amp;""",  "&amp;P$2&amp;":"""&amp;P82&amp;""",  "&amp;Q$2&amp;":"""&amp;Q82&amp;""",  "&amp;S$2&amp;":"""&amp;CLEAN(SUBSTITUTE(S82,"""","'"))&amp;""",   "&amp;U$2&amp;":"""&amp;U82&amp;""",   "&amp;V$2&amp;":"""&amp;V82&amp;"""};"</f>
        <v>D6.scenario.defMeasures['mCRtrain'] = { mid:"804",  name:"mCRtrain",  title:"鉄道やバスなど公共交通機関を利用する",  easyness:"2",  refCons:"consCRtrip",  titleShort:"公共交通", level:"",  figNum:"22",  lifeTime:"",  price:"",  roanShow:"",  standardType:"",  subsidy :"",  advice:"2km程度の近所の場合で、気候がいいときには、車を使わずに自転車を使ったり、歩いたりしましょう。健康のためにもなります。",   lifestyle:"1",   season:"wss"};</v>
      </c>
      <c r="AB82" s="1" t="str">
        <f t="shared" si="13"/>
        <v>$defMeasures['mCRtrain'] = [ 'mid'=&gt;"804",   'title'=&gt;"鉄道やバスなど公共交通機関を利用する",  'figNum'=&gt;"22",  'advice'=&gt;"2km程度の近所の場合で、気候がいいときには、車を使わずに自転車を使ったり、歩いたりしましょう。健康のためにもなります。"];</v>
      </c>
      <c r="AD82" s="3" t="s">
        <v>2349</v>
      </c>
    </row>
    <row r="83" spans="2:30" ht="69" customHeight="1" x14ac:dyDescent="0.15">
      <c r="B83" s="3">
        <v>805</v>
      </c>
      <c r="C83" s="3" t="s">
        <v>3215</v>
      </c>
      <c r="D83" s="122" t="s">
        <v>3213</v>
      </c>
      <c r="E83" s="105" t="s">
        <v>3213</v>
      </c>
      <c r="F83" s="3" t="s">
        <v>3065</v>
      </c>
      <c r="G83" s="122" t="s">
        <v>3214</v>
      </c>
      <c r="H83" s="105" t="s">
        <v>3214</v>
      </c>
      <c r="I83" s="122">
        <v>1</v>
      </c>
      <c r="J83" s="105">
        <v>1</v>
      </c>
      <c r="K83" s="3"/>
      <c r="L83" s="3">
        <v>22</v>
      </c>
      <c r="M83" s="3"/>
      <c r="N83" s="3"/>
      <c r="O83" s="3"/>
      <c r="P83" s="3"/>
      <c r="Q83" s="122"/>
      <c r="R83" s="105"/>
      <c r="S83" s="122" t="s">
        <v>3447</v>
      </c>
      <c r="T83" s="105" t="s">
        <v>3447</v>
      </c>
      <c r="U83" s="3">
        <v>1</v>
      </c>
      <c r="V83" s="3" t="s">
        <v>2297</v>
      </c>
      <c r="Z83" s="4" t="str">
        <f t="shared" si="12"/>
        <v>D6.scenario.defMeasures['mCR20percent'] = { mid:"805",  name:"mCR20percent",  title:"車の利用を2割止める",  easyness:"1",  refCons:"consCRtrip",  titleShort:"車の利用2割減", level:"",  figNum:"22",  lifeTime:"",  price:"",  roanShow:"",  standardType:"",  subsidy :"",  advice:"車の利用は多くのエネルギーを消費します。必要性の薄い用途には使わないなどの工夫が大切です。",   lifestyle:"1",   season:"wss"};</v>
      </c>
      <c r="AB83" s="1" t="str">
        <f t="shared" si="13"/>
        <v>$defMeasures['mCR20percent'] = [ 'mid'=&gt;"805",   'title'=&gt;"車の利用を2割止める",  'figNum'=&gt;"22",  'advice'=&gt;"車の利用は多くのエネルギーを消費します。必要性の薄い用途には使わないなどの工夫が大切です。"];</v>
      </c>
      <c r="AD83" s="3" t="s">
        <v>3216</v>
      </c>
    </row>
    <row r="84" spans="2:30" ht="69" customHeight="1" x14ac:dyDescent="0.15">
      <c r="B84" s="3">
        <v>806</v>
      </c>
      <c r="C84" s="3" t="s">
        <v>3862</v>
      </c>
      <c r="D84" s="122" t="s">
        <v>2141</v>
      </c>
      <c r="E84" s="105" t="s">
        <v>2141</v>
      </c>
      <c r="F84" s="3" t="s">
        <v>3048</v>
      </c>
      <c r="G84" s="122" t="s">
        <v>2142</v>
      </c>
      <c r="H84" s="105" t="s">
        <v>2142</v>
      </c>
      <c r="I84" s="122">
        <v>2</v>
      </c>
      <c r="J84" s="105">
        <v>2</v>
      </c>
      <c r="K84" s="3"/>
      <c r="L84" s="3">
        <v>22</v>
      </c>
      <c r="M84" s="3"/>
      <c r="N84" s="3"/>
      <c r="O84" s="3"/>
      <c r="P84" s="3"/>
      <c r="Q84" s="122"/>
      <c r="R84" s="105"/>
      <c r="S84" s="122" t="s">
        <v>1840</v>
      </c>
      <c r="T84" s="105" t="s">
        <v>1840</v>
      </c>
      <c r="U84" s="3">
        <v>1</v>
      </c>
      <c r="V84" s="3" t="s">
        <v>2297</v>
      </c>
      <c r="Z84" s="4" t="str">
        <f t="shared" si="12"/>
        <v>D6.scenario.defMeasures['mCRwalk'] = { mid:"806",  name:"mCRwalk",  title:"近くの場合には車でなく、自転車や徒歩で行く",  easyness:"2",  refCons:"consCRtrip",  titleShort:"自転車や徒歩", level:"",  figNum:"22",  lifeTime:"",  price:"",  roanShow:"",  standardType:"",  subsidy :"",  advice:"2km程度の近所の場合で、気候がいいときには、車を使わずに自転車を使ったり、歩いたりしましょう。健康のためにもなります。",   lifestyle:"1",   season:"wss"};</v>
      </c>
      <c r="AB84" s="1" t="str">
        <f t="shared" si="13"/>
        <v>$defMeasures['mCRwalk'] = [ 'mid'=&gt;"806",   'title'=&gt;"近くの場合には車でなく、自転車や徒歩で行く",  'figNum'=&gt;"22",  'advice'=&gt;"2km程度の近所の場合で、気候がいいときには、車を使わずに自転車を使ったり、歩いたりしましょう。健康のためにもなります。"];</v>
      </c>
      <c r="AD84" s="3" t="s">
        <v>3212</v>
      </c>
    </row>
    <row r="85" spans="2:30" ht="69" customHeight="1" x14ac:dyDescent="0.15">
      <c r="B85" s="3">
        <v>901</v>
      </c>
      <c r="C85" s="3" t="s">
        <v>2295</v>
      </c>
      <c r="D85" s="122" t="s">
        <v>1261</v>
      </c>
      <c r="E85" s="105" t="s">
        <v>1261</v>
      </c>
      <c r="F85" s="3" t="s">
        <v>3060</v>
      </c>
      <c r="G85" s="122" t="s">
        <v>1262</v>
      </c>
      <c r="H85" s="105" t="s">
        <v>1262</v>
      </c>
      <c r="I85" s="122">
        <v>3</v>
      </c>
      <c r="J85" s="105">
        <v>3</v>
      </c>
      <c r="K85" s="3"/>
      <c r="L85" s="3">
        <v>20</v>
      </c>
      <c r="M85" s="3"/>
      <c r="N85" s="3"/>
      <c r="O85" s="3"/>
      <c r="P85" s="3"/>
      <c r="Q85" s="122"/>
      <c r="R85" s="105"/>
      <c r="S85" s="122" t="s">
        <v>4419</v>
      </c>
      <c r="T85" s="105" t="s">
        <v>4419</v>
      </c>
      <c r="U85" s="3">
        <v>1</v>
      </c>
      <c r="V85" s="3" t="s">
        <v>2297</v>
      </c>
      <c r="Z85" s="4" t="str">
        <f t="shared" si="12"/>
        <v>D6.scenario.defMeasures['mPTstopPlug'] = { mid:"901",  name:"mPTstopPlug",  title:"コンセントからプラグを抜き、待機電力を減らす",  easyness:"3",  refCons:"consTotal",  titleShort:"待機電力", level:"",  figNum:"20",  lifeTime:"",  price:"",  roanShow:"",  standardType:"",  subsidy :"",  advice:"テレビやビデオ、エアコンなど、使用していないときにも電気が消費されていることがあります。長時間使わないときには、コンセントからプラグを抜くことで削減ができます。最近の機種は待機電力が削減されているため、5年以上前の古い機種の場合に取組んでください。エアコンは、直接コンセントを抜くのではなく、まずリモコンで停止させ、動作が完全に止まってから抜いてください。",   lifestyle:"1",   season:"wss"};</v>
      </c>
      <c r="AB85" s="1" t="str">
        <f t="shared" si="13"/>
        <v>$defMeasures['mPTstopPlug'] = [ 'mid'=&gt;"901",   'title'=&gt;"コンセントからプラグを抜き、待機電力を減らす",  'figNum'=&gt;"20",  'advice'=&gt;"テレビやビデオ、エアコンなど、使用していないときにも電気が消費されていることがあります。長時間使わないときには、コンセントからプラグを抜くことで削減ができます。最近の機種は待機電力が削減されているため、5年以上前の古い機種の場合に取組んでください。エアコンは、直接コンセントを抜くのではなく、まずリモコンで停止させ、動作が完全に止まってから抜いてください。"];</v>
      </c>
      <c r="AD85" s="3" t="s">
        <v>3211</v>
      </c>
    </row>
    <row r="86" spans="2:30" ht="54" customHeight="1" x14ac:dyDescent="0.15"/>
    <row r="87" spans="2:30" ht="54" customHeight="1" x14ac:dyDescent="0.15"/>
  </sheetData>
  <phoneticPr fontId="2"/>
  <pageMargins left="0.78740157480314965" right="0.78740157480314965" top="0.98425196850393704" bottom="0.98425196850393704" header="0.51181102362204722" footer="0.51181102362204722"/>
  <pageSetup paperSize="9" scale="85" orientation="portrait" r:id="rId1"/>
  <headerFooter alignWithMargins="0">
    <oddFooter>&amp;L&amp;D&amp;C&amp;A&amp;RPage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T182"/>
  <sheetViews>
    <sheetView tabSelected="1" zoomScale="80" zoomScaleNormal="80" workbookViewId="0">
      <pane xSplit="5" ySplit="3" topLeftCell="N58" activePane="bottomRight" state="frozen"/>
      <selection pane="topRight" activeCell="F1" sqref="F1"/>
      <selection pane="bottomLeft" activeCell="A4" sqref="A4"/>
      <selection pane="bottomRight" activeCell="C70" sqref="C70"/>
    </sheetView>
  </sheetViews>
  <sheetFormatPr defaultRowHeight="12" x14ac:dyDescent="0.15"/>
  <cols>
    <col min="1" max="1" width="1.875" style="66" customWidth="1"/>
    <col min="2" max="2" width="5" style="66" customWidth="1"/>
    <col min="3" max="3" width="17.125" style="66" customWidth="1"/>
    <col min="4" max="4" width="13.5" style="66" customWidth="1"/>
    <col min="5" max="7" width="6.75" style="66" customWidth="1"/>
    <col min="8" max="9" width="27.375" style="66" customWidth="1"/>
    <col min="10" max="11" width="10" style="66" customWidth="1"/>
    <col min="12" max="13" width="4.875" style="66" customWidth="1"/>
    <col min="14" max="14" width="6.125" style="66" customWidth="1"/>
    <col min="15" max="15" width="7.25" style="66" customWidth="1"/>
    <col min="16" max="16" width="5.125" style="66" customWidth="1"/>
    <col min="17" max="17" width="5" style="66" customWidth="1"/>
    <col min="18" max="18" width="4.375" style="66" customWidth="1"/>
    <col min="19" max="20" width="3.75" style="66" customWidth="1"/>
    <col min="21" max="21" width="9" style="66"/>
    <col min="22" max="53" width="7.5" style="66" customWidth="1"/>
    <col min="54" max="54" width="3.125" style="66" customWidth="1"/>
    <col min="55" max="86" width="6.125" style="66" customWidth="1"/>
    <col min="87" max="113" width="9" style="66"/>
    <col min="114" max="115" width="2.625" style="66" customWidth="1"/>
    <col min="116" max="117" width="1.75" style="66" customWidth="1"/>
    <col min="118" max="118" width="57.25" style="66" customWidth="1"/>
    <col min="119" max="120" width="3.125" style="66" customWidth="1"/>
    <col min="121" max="121" width="16" style="66" customWidth="1"/>
    <col min="122" max="123" width="1.75" style="66" customWidth="1"/>
    <col min="124" max="124" width="17.625" style="66" customWidth="1"/>
    <col min="125" max="16384" width="9" style="66"/>
  </cols>
  <sheetData>
    <row r="1" spans="1:124" x14ac:dyDescent="0.15">
      <c r="A1" s="66" t="s">
        <v>3489</v>
      </c>
      <c r="C1" s="123" t="s">
        <v>3668</v>
      </c>
      <c r="N1" s="66" t="s">
        <v>1892</v>
      </c>
      <c r="O1" s="66" t="s">
        <v>1891</v>
      </c>
      <c r="P1" s="66" t="s">
        <v>1893</v>
      </c>
      <c r="V1" s="146" t="s">
        <v>3669</v>
      </c>
      <c r="W1" s="147"/>
      <c r="X1" s="147"/>
      <c r="Y1" s="147"/>
      <c r="Z1" s="147"/>
      <c r="AA1" s="147"/>
      <c r="AB1" s="147"/>
      <c r="CJ1" s="66" t="s">
        <v>3905</v>
      </c>
      <c r="DL1" s="175"/>
      <c r="DM1" s="175"/>
      <c r="DN1" s="175"/>
      <c r="DO1" s="175"/>
      <c r="DP1" s="175"/>
      <c r="DQ1" s="175"/>
      <c r="DR1" s="175"/>
      <c r="DS1" s="175"/>
      <c r="DT1" s="175"/>
    </row>
    <row r="2" spans="1:124" x14ac:dyDescent="0.15">
      <c r="B2" s="130" t="s">
        <v>3460</v>
      </c>
      <c r="C2" s="130" t="s">
        <v>2152</v>
      </c>
      <c r="D2" s="130"/>
      <c r="E2" s="130" t="s">
        <v>1830</v>
      </c>
      <c r="F2" s="130" t="s">
        <v>2163</v>
      </c>
      <c r="G2" s="130"/>
      <c r="H2" s="130" t="s">
        <v>400</v>
      </c>
      <c r="I2" s="130"/>
      <c r="J2" s="130" t="s">
        <v>1894</v>
      </c>
      <c r="K2" s="130"/>
      <c r="L2" s="130" t="s">
        <v>1895</v>
      </c>
      <c r="M2" s="130" t="s">
        <v>1896</v>
      </c>
      <c r="N2" s="130" t="s">
        <v>1897</v>
      </c>
      <c r="O2" s="130" t="s">
        <v>3030</v>
      </c>
      <c r="P2" s="130" t="s">
        <v>1898</v>
      </c>
      <c r="Q2" s="130" t="s">
        <v>1899</v>
      </c>
      <c r="R2" s="130" t="s">
        <v>2275</v>
      </c>
      <c r="U2" s="97" t="s">
        <v>3525</v>
      </c>
      <c r="V2" s="121" t="s">
        <v>3526</v>
      </c>
      <c r="W2" s="97"/>
      <c r="X2" s="97"/>
      <c r="Y2" s="97"/>
      <c r="Z2" s="97"/>
      <c r="AA2" s="97"/>
      <c r="AB2" s="97"/>
      <c r="AC2" s="97"/>
      <c r="AD2" s="97"/>
      <c r="AE2" s="97"/>
      <c r="AF2" s="97"/>
      <c r="AG2" s="97"/>
      <c r="AH2" s="97"/>
      <c r="AI2" s="97"/>
      <c r="AJ2" s="97"/>
      <c r="AK2" s="97"/>
      <c r="AL2" s="109" t="s">
        <v>3484</v>
      </c>
      <c r="AM2" s="110"/>
      <c r="AN2" s="110"/>
      <c r="AO2" s="110"/>
      <c r="AP2" s="110"/>
      <c r="AQ2" s="110"/>
      <c r="AR2" s="110"/>
      <c r="AS2" s="110"/>
      <c r="AT2" s="110"/>
      <c r="AU2" s="110"/>
      <c r="AV2" s="110"/>
      <c r="AW2" s="110"/>
      <c r="AX2" s="110"/>
      <c r="AY2" s="110"/>
      <c r="AZ2" s="110"/>
      <c r="BA2" s="140"/>
      <c r="BC2" s="121" t="s">
        <v>3898</v>
      </c>
      <c r="BD2" s="97"/>
      <c r="BE2" s="97"/>
      <c r="BF2" s="97"/>
      <c r="BG2" s="97"/>
      <c r="BH2" s="97"/>
      <c r="BI2" s="97"/>
      <c r="BJ2" s="97"/>
      <c r="BK2" s="97"/>
      <c r="BL2" s="97"/>
      <c r="BM2" s="97"/>
      <c r="BN2" s="97"/>
      <c r="BO2" s="97"/>
      <c r="BP2" s="97"/>
      <c r="BQ2" s="97"/>
      <c r="BR2" s="97"/>
      <c r="BS2" s="114" t="s">
        <v>3485</v>
      </c>
      <c r="BT2" s="115"/>
      <c r="BU2" s="115"/>
      <c r="BV2" s="115"/>
      <c r="BW2" s="115"/>
      <c r="BX2" s="115"/>
      <c r="BY2" s="115"/>
      <c r="BZ2" s="115"/>
      <c r="CA2" s="115"/>
      <c r="CB2" s="115"/>
      <c r="CC2" s="115"/>
      <c r="CD2" s="115"/>
      <c r="CE2" s="115"/>
      <c r="CF2" s="115"/>
      <c r="CG2" s="115"/>
      <c r="CH2" s="116" t="s">
        <v>2471</v>
      </c>
      <c r="CJ2" s="150" t="s">
        <v>3909</v>
      </c>
      <c r="CK2" s="151"/>
      <c r="CL2" s="151"/>
      <c r="CM2" s="151"/>
      <c r="CN2" s="151"/>
      <c r="CO2" s="151"/>
      <c r="CP2" s="151"/>
      <c r="CQ2" s="152"/>
      <c r="CR2" s="153" t="s">
        <v>3903</v>
      </c>
      <c r="CS2" s="154"/>
      <c r="CT2" s="154"/>
      <c r="CU2" s="154"/>
      <c r="CV2" s="154"/>
      <c r="CW2" s="154"/>
      <c r="CX2" s="154"/>
      <c r="CY2" s="155"/>
      <c r="CZ2" s="156" t="s">
        <v>3904</v>
      </c>
      <c r="DA2" s="157"/>
      <c r="DB2" s="157"/>
      <c r="DC2" s="157"/>
      <c r="DD2" s="157"/>
      <c r="DE2" s="157"/>
      <c r="DF2" s="157"/>
      <c r="DG2" s="158"/>
      <c r="DL2" s="176"/>
      <c r="DM2" s="176"/>
      <c r="DN2" s="176" t="s">
        <v>3459</v>
      </c>
      <c r="DO2" s="175"/>
      <c r="DP2" s="175"/>
      <c r="DQ2" s="175"/>
      <c r="DR2" s="175"/>
      <c r="DS2" s="175"/>
      <c r="DT2" s="175"/>
    </row>
    <row r="3" spans="1:124" s="75" customFormat="1" ht="36" x14ac:dyDescent="0.15">
      <c r="B3" s="129" t="s">
        <v>3516</v>
      </c>
      <c r="C3" s="129" t="s">
        <v>3664</v>
      </c>
      <c r="D3" s="129" t="s">
        <v>3479</v>
      </c>
      <c r="E3" s="97" t="s">
        <v>3517</v>
      </c>
      <c r="F3" s="129" t="s">
        <v>3480</v>
      </c>
      <c r="G3" s="129" t="s">
        <v>3481</v>
      </c>
      <c r="H3" s="129" t="s">
        <v>3477</v>
      </c>
      <c r="I3" s="129" t="s">
        <v>3482</v>
      </c>
      <c r="J3" s="129" t="s">
        <v>3483</v>
      </c>
      <c r="K3" s="129" t="s">
        <v>3478</v>
      </c>
      <c r="L3" s="129" t="s">
        <v>3518</v>
      </c>
      <c r="M3" s="129" t="s">
        <v>3519</v>
      </c>
      <c r="N3" s="129" t="s">
        <v>3524</v>
      </c>
      <c r="O3" s="129" t="s">
        <v>3520</v>
      </c>
      <c r="P3" s="129" t="s">
        <v>3521</v>
      </c>
      <c r="Q3" s="129" t="s">
        <v>3522</v>
      </c>
      <c r="R3" s="129" t="s">
        <v>3523</v>
      </c>
      <c r="T3" s="66"/>
      <c r="U3" s="97" t="s">
        <v>3486</v>
      </c>
      <c r="V3" s="97">
        <v>0</v>
      </c>
      <c r="W3" s="97">
        <v>1</v>
      </c>
      <c r="X3" s="97">
        <v>2</v>
      </c>
      <c r="Y3" s="97">
        <v>3</v>
      </c>
      <c r="Z3" s="97">
        <v>4</v>
      </c>
      <c r="AA3" s="97">
        <v>5</v>
      </c>
      <c r="AB3" s="97">
        <v>6</v>
      </c>
      <c r="AC3" s="97">
        <v>7</v>
      </c>
      <c r="AD3" s="97">
        <v>8</v>
      </c>
      <c r="AE3" s="97">
        <v>9</v>
      </c>
      <c r="AF3" s="97">
        <v>10</v>
      </c>
      <c r="AG3" s="97">
        <v>11</v>
      </c>
      <c r="AH3" s="97">
        <v>12</v>
      </c>
      <c r="AI3" s="97">
        <v>13</v>
      </c>
      <c r="AJ3" s="97">
        <v>14</v>
      </c>
      <c r="AK3" s="97">
        <v>15</v>
      </c>
      <c r="AL3" s="111">
        <v>0</v>
      </c>
      <c r="AM3" s="112">
        <v>1</v>
      </c>
      <c r="AN3" s="112">
        <v>2</v>
      </c>
      <c r="AO3" s="112">
        <v>3</v>
      </c>
      <c r="AP3" s="112">
        <v>4</v>
      </c>
      <c r="AQ3" s="112">
        <v>5</v>
      </c>
      <c r="AR3" s="112">
        <v>6</v>
      </c>
      <c r="AS3" s="112">
        <v>7</v>
      </c>
      <c r="AT3" s="112">
        <v>8</v>
      </c>
      <c r="AU3" s="112">
        <v>9</v>
      </c>
      <c r="AV3" s="112">
        <v>10</v>
      </c>
      <c r="AW3" s="112">
        <v>11</v>
      </c>
      <c r="AX3" s="112">
        <v>12</v>
      </c>
      <c r="AY3" s="112">
        <v>13</v>
      </c>
      <c r="AZ3" s="113">
        <v>14</v>
      </c>
      <c r="BA3" s="141">
        <v>15</v>
      </c>
      <c r="BB3" s="66"/>
      <c r="BC3" s="97">
        <v>0</v>
      </c>
      <c r="BD3" s="97">
        <v>1</v>
      </c>
      <c r="BE3" s="97">
        <v>2</v>
      </c>
      <c r="BF3" s="97">
        <v>3</v>
      </c>
      <c r="BG3" s="97">
        <v>4</v>
      </c>
      <c r="BH3" s="97">
        <v>5</v>
      </c>
      <c r="BI3" s="97">
        <v>6</v>
      </c>
      <c r="BJ3" s="97">
        <v>7</v>
      </c>
      <c r="BK3" s="97">
        <v>8</v>
      </c>
      <c r="BL3" s="97">
        <v>9</v>
      </c>
      <c r="BM3" s="97">
        <v>10</v>
      </c>
      <c r="BN3" s="97">
        <v>11</v>
      </c>
      <c r="BO3" s="97">
        <v>12</v>
      </c>
      <c r="BP3" s="97">
        <v>13</v>
      </c>
      <c r="BQ3" s="97">
        <v>14</v>
      </c>
      <c r="BR3" s="97">
        <v>15</v>
      </c>
      <c r="BS3" s="117">
        <v>0</v>
      </c>
      <c r="BT3" s="117">
        <v>1</v>
      </c>
      <c r="BU3" s="117">
        <v>2</v>
      </c>
      <c r="BV3" s="117">
        <v>3</v>
      </c>
      <c r="BW3" s="117">
        <v>4</v>
      </c>
      <c r="BX3" s="117">
        <v>5</v>
      </c>
      <c r="BY3" s="117">
        <v>6</v>
      </c>
      <c r="BZ3" s="117">
        <v>7</v>
      </c>
      <c r="CA3" s="117">
        <v>8</v>
      </c>
      <c r="CB3" s="117">
        <v>9</v>
      </c>
      <c r="CC3" s="117">
        <v>10</v>
      </c>
      <c r="CD3" s="117">
        <v>11</v>
      </c>
      <c r="CE3" s="117">
        <v>12</v>
      </c>
      <c r="CF3" s="117">
        <v>13</v>
      </c>
      <c r="CG3" s="117">
        <v>14</v>
      </c>
      <c r="CH3" s="117">
        <v>15</v>
      </c>
      <c r="CJ3" s="98" t="s">
        <v>3900</v>
      </c>
      <c r="CK3" s="98" t="s">
        <v>3899</v>
      </c>
      <c r="CL3" s="98" t="s">
        <v>3901</v>
      </c>
      <c r="CM3" s="98" t="s">
        <v>3899</v>
      </c>
      <c r="CN3" s="98" t="s">
        <v>3902</v>
      </c>
      <c r="CO3" s="98" t="s">
        <v>3899</v>
      </c>
      <c r="CP3" s="98" t="s">
        <v>3907</v>
      </c>
      <c r="CQ3" s="98" t="s">
        <v>3906</v>
      </c>
      <c r="CR3" s="98" t="s">
        <v>3900</v>
      </c>
      <c r="CS3" s="98" t="s">
        <v>3899</v>
      </c>
      <c r="CT3" s="98" t="s">
        <v>3901</v>
      </c>
      <c r="CU3" s="98" t="s">
        <v>3899</v>
      </c>
      <c r="CV3" s="98" t="s">
        <v>3902</v>
      </c>
      <c r="CW3" s="98" t="s">
        <v>3899</v>
      </c>
      <c r="CX3" s="98" t="s">
        <v>3908</v>
      </c>
      <c r="CY3" s="98" t="s">
        <v>3906</v>
      </c>
      <c r="CZ3" s="98" t="s">
        <v>3900</v>
      </c>
      <c r="DA3" s="98" t="s">
        <v>3899</v>
      </c>
      <c r="DB3" s="98" t="s">
        <v>3901</v>
      </c>
      <c r="DC3" s="98" t="s">
        <v>3899</v>
      </c>
      <c r="DD3" s="98" t="s">
        <v>3902</v>
      </c>
      <c r="DE3" s="98" t="s">
        <v>3899</v>
      </c>
      <c r="DF3" s="98" t="s">
        <v>3908</v>
      </c>
      <c r="DG3" s="98" t="s">
        <v>3906</v>
      </c>
      <c r="DL3" s="68"/>
      <c r="DM3" s="68"/>
      <c r="DN3" s="68" t="s">
        <v>2508</v>
      </c>
      <c r="DO3" s="69"/>
      <c r="DP3" s="70"/>
      <c r="DQ3" s="71" t="s">
        <v>1957</v>
      </c>
      <c r="DR3" s="72"/>
      <c r="DS3" s="73"/>
      <c r="DT3" s="74" t="s">
        <v>2471</v>
      </c>
    </row>
    <row r="4" spans="1:124" s="75" customFormat="1" ht="46.5" customHeight="1" x14ac:dyDescent="0.15">
      <c r="A4" s="66"/>
      <c r="B4" s="2" t="s">
        <v>4368</v>
      </c>
      <c r="C4" s="106" t="s">
        <v>3099</v>
      </c>
      <c r="D4" s="118" t="s">
        <v>3099</v>
      </c>
      <c r="E4" s="98" t="s">
        <v>1909</v>
      </c>
      <c r="F4" s="106"/>
      <c r="G4" s="118"/>
      <c r="H4" s="106" t="s">
        <v>3100</v>
      </c>
      <c r="I4" s="118" t="s">
        <v>3100</v>
      </c>
      <c r="J4" s="106" t="str">
        <f>IF(K4="","",K4)</f>
        <v>sel010</v>
      </c>
      <c r="K4" s="118" t="str">
        <f>"sel"&amp;MID($B4,2,5)</f>
        <v>sel010</v>
      </c>
      <c r="L4" s="99"/>
      <c r="M4" s="99"/>
      <c r="N4" s="99"/>
      <c r="O4" s="98" t="s">
        <v>1892</v>
      </c>
      <c r="P4" s="99"/>
      <c r="Q4" s="99"/>
      <c r="R4" s="98">
        <v>-1</v>
      </c>
      <c r="S4" s="66"/>
      <c r="T4" s="66"/>
      <c r="U4" s="101" t="str">
        <f>J4</f>
        <v>sel010</v>
      </c>
      <c r="V4" s="106" t="s">
        <v>2274</v>
      </c>
      <c r="W4" s="106" t="s">
        <v>3101</v>
      </c>
      <c r="X4" s="106" t="s">
        <v>3102</v>
      </c>
      <c r="Y4" s="106" t="s">
        <v>3104</v>
      </c>
      <c r="Z4" s="106" t="s">
        <v>3103</v>
      </c>
      <c r="AA4" s="106"/>
      <c r="AB4" s="106"/>
      <c r="AC4" s="106"/>
      <c r="AD4" s="106"/>
      <c r="AE4" s="106"/>
      <c r="AF4" s="106"/>
      <c r="AG4" s="106"/>
      <c r="AH4" s="106"/>
      <c r="AI4" s="106"/>
      <c r="AJ4" s="106"/>
      <c r="AK4" s="106"/>
      <c r="AL4" s="118" t="s">
        <v>2274</v>
      </c>
      <c r="AM4" s="118" t="s">
        <v>3101</v>
      </c>
      <c r="AN4" s="118" t="s">
        <v>3102</v>
      </c>
      <c r="AO4" s="148" t="s">
        <v>3104</v>
      </c>
      <c r="AP4" s="148" t="s">
        <v>3103</v>
      </c>
      <c r="AQ4" s="118"/>
      <c r="AR4" s="118"/>
      <c r="AS4" s="118"/>
      <c r="AT4" s="118"/>
      <c r="AU4" s="118"/>
      <c r="AV4" s="118"/>
      <c r="AW4" s="118"/>
      <c r="AX4" s="118"/>
      <c r="AY4" s="118"/>
      <c r="AZ4" s="118"/>
      <c r="BA4" s="118"/>
      <c r="BB4" s="66"/>
      <c r="BC4" s="106">
        <v>-1</v>
      </c>
      <c r="BD4" s="106">
        <v>1</v>
      </c>
      <c r="BE4" s="106">
        <v>2</v>
      </c>
      <c r="BF4" s="106">
        <v>3</v>
      </c>
      <c r="BG4" s="106">
        <v>4</v>
      </c>
      <c r="BH4" s="106"/>
      <c r="BI4" s="106"/>
      <c r="BJ4" s="106"/>
      <c r="BK4" s="106"/>
      <c r="BL4" s="106"/>
      <c r="BM4" s="106"/>
      <c r="BN4" s="106"/>
      <c r="BO4" s="106"/>
      <c r="BP4" s="106"/>
      <c r="BQ4" s="106"/>
      <c r="BR4" s="106"/>
      <c r="BS4" s="118">
        <v>-1</v>
      </c>
      <c r="BT4" s="118">
        <v>1</v>
      </c>
      <c r="BU4" s="118">
        <v>2</v>
      </c>
      <c r="BV4" s="118">
        <v>3</v>
      </c>
      <c r="BW4" s="118">
        <v>4</v>
      </c>
      <c r="BX4" s="118"/>
      <c r="BY4" s="118"/>
      <c r="BZ4" s="118"/>
      <c r="CA4" s="118"/>
      <c r="CB4" s="118"/>
      <c r="CC4" s="118"/>
      <c r="CD4" s="118"/>
      <c r="CE4" s="118"/>
      <c r="CF4" s="118"/>
      <c r="CG4" s="118"/>
      <c r="CH4" s="118"/>
      <c r="CJ4" s="98"/>
      <c r="CK4" s="98"/>
      <c r="CL4" s="98"/>
      <c r="CM4" s="98"/>
      <c r="CN4" s="98"/>
      <c r="CO4" s="98"/>
      <c r="CP4" s="98"/>
      <c r="CQ4" s="98"/>
      <c r="CR4" s="98">
        <v>3</v>
      </c>
      <c r="CS4" s="98">
        <v>0</v>
      </c>
      <c r="CT4" s="98">
        <v>2</v>
      </c>
      <c r="CU4" s="98">
        <v>1</v>
      </c>
      <c r="CV4" s="98">
        <v>1</v>
      </c>
      <c r="CW4" s="98">
        <v>2</v>
      </c>
      <c r="CX4" s="98">
        <v>2</v>
      </c>
      <c r="CY4" s="98">
        <v>0</v>
      </c>
      <c r="CZ4" s="98"/>
      <c r="DA4" s="98"/>
      <c r="DB4" s="98"/>
      <c r="DC4" s="98"/>
      <c r="DD4" s="98"/>
      <c r="DE4" s="98"/>
      <c r="DF4" s="98"/>
      <c r="DG4" s="98"/>
      <c r="DL4" s="76"/>
      <c r="DM4" s="76"/>
      <c r="DN4" s="77" t="str">
        <f>"D6.scenario.defInput["""&amp;B4&amp;"""] = {  "&amp;E$2&amp;":"""&amp;E4&amp;""",  "&amp;C$2&amp;":"""&amp;CLEAN(SUBSTITUTE(C4,"""",""""))&amp;""",  "&amp;F$2&amp;":"""&amp;F4&amp;""",  "&amp;H$2&amp;":"""&amp;CLEAN(SUBSTITUTE(H4,"""",""""))&amp;""", "&amp;J$2&amp;":"""&amp;J4&amp;""", "&amp;L$2&amp;":"""&amp;L4&amp;""", "&amp;M$2&amp;":"""&amp;M4&amp;""", "&amp;N$2&amp;":"""&amp;N4&amp;""", "&amp;O$2&amp;":"""&amp;O4&amp;""", "&amp;P$2&amp;":"""&amp;P4&amp;""", "&amp;Q$2&amp;":"""&amp;Q4&amp;""", "&amp;R$2&amp;":"""&amp;R4&amp;""", d11t:"""&amp;CJ4&amp;""",d11p:"""&amp;CK4&amp;""",d12t:"""&amp;CL4&amp;""",d12p:"""&amp;CM4&amp;""",d13t:"""&amp;CN4&amp;""",d13p:"""&amp;CO4&amp;""",d1w:"""&amp;CP4&amp;""",d1d:"""&amp;CQ4&amp;""", d21t:"""&amp;CR4&amp;""",d21p:"""&amp;CS4&amp;""",d22t:"""&amp;CT4&amp;""",d22p:"""&amp;CU4&amp;""",d23t:"""&amp;CV4&amp;""",d23p:"""&amp;CW4&amp;""",d2w:"""&amp;CX4&amp;""",d2d:"""&amp;CY4&amp;""", d31t:"""&amp;CZ4&amp;""",d31p:"""&amp;DA4&amp;""",d32t:"""&amp;DB4&amp;""",d32p:"""&amp;DC4&amp;""",d33t:"""&amp;DD4&amp;""",d33p:"""&amp;DE4&amp;""",d3w:"""&amp;DF4&amp;""",d3d:"""&amp;DG4&amp;"""}; "</f>
        <v xml:space="preserve">D6.scenario.defInput["i010"] = {  cons:"consTotal",  title:"対策として重視する視点",  unit:"",  text:"どんな対策を優先的に表示しますか", inputType:"sel010", right:"", postfix:"", nodata:"", varType:"Number", min:"", max:"", defaultValue:"-1", d11t:"",d11p:"",d12t:"",d12p:"",d13t:"",d13p:"",d1w:"",d1d:"", d21t:"3",d21p:"0",d22t:"2",d22p:"1",d23t:"1",d23p:"2",d2w:"2",d2d:"0", d31t:"",d31p:"",d32t:"",d32p:"",d33t:"",d33p:"",d3w:"",d3d:""}; </v>
      </c>
      <c r="DO4" s="78"/>
      <c r="DP4" s="78"/>
      <c r="DQ4" s="79" t="str">
        <f>"D6.scenario.defSelectValue["""&amp;U4&amp;"""]= [ """&amp;CLEAN(V4)&amp;""", """&amp;CLEAN(W4)&amp;IF(X4="","",""", """&amp;CLEAN(X4))&amp;IF(Y4="","",""", """&amp;CLEAN(Y4))&amp;IF(Z4="","",""", """&amp;CLEAN(Z4))&amp;IF(AA4="","",""", """&amp;CLEAN(AA4))&amp;IF(AB4="","",""", """&amp;CLEAN(AB4))&amp;IF(AC4="","",""", """&amp;CLEAN(AC4))&amp;IF(AD4="","",""", """&amp;CLEAN(AD4))&amp;IF(AE4="","",""", """&amp;CLEAN(AE4))&amp;IF(AF4="","",""", """&amp;CLEAN(AF4))&amp;IF(AG4="","",""", """&amp;CLEAN(AG4))&amp;IF(AH4="","",""", """&amp;CLEAN(AH4))&amp;IF(AI4="","",""", """&amp;CLEAN(AI4))&amp;IF(AJ4="","",""", """&amp;CLEAN(AJ4))&amp;IF(AK4="","",""", """&amp;CLEAN(AK4))&amp;""" ];"</f>
        <v>D6.scenario.defSelectValue["sel010"]= [ "選んで下さい", "CO2削減優先", "光熱費削減優先", "取り組みやすさ考慮", "取り組みやすさ優先" ];</v>
      </c>
      <c r="DR4" s="80"/>
      <c r="DS4" s="80"/>
      <c r="DT4" s="80" t="str">
        <f>"D6.scenario.defSelectData['"&amp;U4&amp;"']= [ '"&amp;BC4&amp;"', '"&amp;BD4&amp;"', '"&amp;BE4&amp;IF(BF4="","","', '"&amp;BF4)&amp;IF(BG4="","","', '"&amp;BG4)&amp;IF(BH4="","","', '"&amp;BH4)&amp;IF(BI4="","","', '"&amp;BI4)&amp;IF(BJ4="","","', '"&amp;BJ4)&amp;IF(BK4="","","', '"&amp;BK4)&amp;IF(BL4="","","', '"&amp;BL4)&amp;IF(BM4="","","', '"&amp;BM4)&amp;IF(BN4="","","', '"&amp;BN4)&amp;IF(BO4="","","', '"&amp;BO4)&amp;IF(BP4="","","', '"&amp;BP4)&amp;IF(BQ4="","","', '"&amp;BQ4)&amp;IF(BR4="","","', '"&amp;BR4)&amp;"' ];"</f>
        <v>D6.scenario.defSelectData['sel010']= [ '-1', '1', '2', '3', '4' ];</v>
      </c>
    </row>
    <row r="5" spans="1:124" s="75" customFormat="1" ht="43.5" customHeight="1" x14ac:dyDescent="0.15">
      <c r="A5" s="66"/>
      <c r="B5" s="98" t="s">
        <v>1910</v>
      </c>
      <c r="C5" s="106" t="s">
        <v>1911</v>
      </c>
      <c r="D5" s="118" t="s">
        <v>1911</v>
      </c>
      <c r="E5" s="98" t="s">
        <v>1909</v>
      </c>
      <c r="F5" s="106" t="s">
        <v>1912</v>
      </c>
      <c r="G5" s="118" t="s">
        <v>1912</v>
      </c>
      <c r="H5" s="106" t="s">
        <v>2333</v>
      </c>
      <c r="I5" s="118" t="s">
        <v>2333</v>
      </c>
      <c r="J5" s="106" t="str">
        <f t="shared" ref="J5:J68" si="0">IF(K5="","",K5)</f>
        <v>sel001</v>
      </c>
      <c r="K5" s="118" t="str">
        <f t="shared" ref="K5:K68" si="1">"sel"&amp;MID($B5,2,5)</f>
        <v>sel001</v>
      </c>
      <c r="L5" s="99"/>
      <c r="M5" s="99"/>
      <c r="N5" s="99"/>
      <c r="O5" s="98" t="s">
        <v>1892</v>
      </c>
      <c r="P5" s="99"/>
      <c r="Q5" s="99"/>
      <c r="R5" s="98">
        <v>-1</v>
      </c>
      <c r="S5" s="66"/>
      <c r="T5" s="66"/>
      <c r="U5" s="101" t="str">
        <f t="shared" ref="U5:U13" si="2">J5</f>
        <v>sel001</v>
      </c>
      <c r="V5" s="106" t="s">
        <v>2274</v>
      </c>
      <c r="W5" s="106" t="s">
        <v>1967</v>
      </c>
      <c r="X5" s="106" t="s">
        <v>1968</v>
      </c>
      <c r="Y5" s="106" t="s">
        <v>1969</v>
      </c>
      <c r="Z5" s="106" t="s">
        <v>1970</v>
      </c>
      <c r="AA5" s="106" t="s">
        <v>1971</v>
      </c>
      <c r="AB5" s="106" t="s">
        <v>1972</v>
      </c>
      <c r="AC5" s="106" t="s">
        <v>1973</v>
      </c>
      <c r="AD5" s="106" t="s">
        <v>1974</v>
      </c>
      <c r="AE5" s="106" t="s">
        <v>1975</v>
      </c>
      <c r="AF5" s="106"/>
      <c r="AG5" s="106"/>
      <c r="AH5" s="106"/>
      <c r="AI5" s="106"/>
      <c r="AJ5" s="106"/>
      <c r="AK5" s="106"/>
      <c r="AL5" s="118" t="s">
        <v>2274</v>
      </c>
      <c r="AM5" s="148" t="s">
        <v>1967</v>
      </c>
      <c r="AN5" s="148" t="s">
        <v>1968</v>
      </c>
      <c r="AO5" s="148" t="s">
        <v>1969</v>
      </c>
      <c r="AP5" s="148" t="s">
        <v>1970</v>
      </c>
      <c r="AQ5" s="118" t="s">
        <v>1971</v>
      </c>
      <c r="AR5" s="118" t="s">
        <v>1972</v>
      </c>
      <c r="AS5" s="118" t="s">
        <v>1973</v>
      </c>
      <c r="AT5" s="118" t="s">
        <v>1974</v>
      </c>
      <c r="AU5" s="118" t="s">
        <v>1975</v>
      </c>
      <c r="AV5" s="118"/>
      <c r="AW5" s="118"/>
      <c r="AX5" s="118"/>
      <c r="AY5" s="118"/>
      <c r="AZ5" s="118"/>
      <c r="BA5" s="118"/>
      <c r="BB5" s="66"/>
      <c r="BC5" s="106">
        <v>-1</v>
      </c>
      <c r="BD5" s="106">
        <v>1</v>
      </c>
      <c r="BE5" s="106">
        <v>2</v>
      </c>
      <c r="BF5" s="106">
        <v>3</v>
      </c>
      <c r="BG5" s="106">
        <v>4</v>
      </c>
      <c r="BH5" s="106">
        <v>5</v>
      </c>
      <c r="BI5" s="106">
        <v>6</v>
      </c>
      <c r="BJ5" s="106">
        <v>7</v>
      </c>
      <c r="BK5" s="106">
        <v>8</v>
      </c>
      <c r="BL5" s="106">
        <v>9</v>
      </c>
      <c r="BM5" s="106"/>
      <c r="BN5" s="106"/>
      <c r="BO5" s="106"/>
      <c r="BP5" s="106"/>
      <c r="BQ5" s="106"/>
      <c r="BR5" s="106"/>
      <c r="BS5" s="118">
        <v>-1</v>
      </c>
      <c r="BT5" s="118">
        <v>1</v>
      </c>
      <c r="BU5" s="118">
        <v>2</v>
      </c>
      <c r="BV5" s="118">
        <v>3</v>
      </c>
      <c r="BW5" s="118">
        <v>4</v>
      </c>
      <c r="BX5" s="118">
        <v>5</v>
      </c>
      <c r="BY5" s="118">
        <v>6</v>
      </c>
      <c r="BZ5" s="118">
        <v>7</v>
      </c>
      <c r="CA5" s="118">
        <v>8</v>
      </c>
      <c r="CB5" s="118">
        <v>9</v>
      </c>
      <c r="CC5" s="118"/>
      <c r="CD5" s="118"/>
      <c r="CE5" s="118"/>
      <c r="CF5" s="118"/>
      <c r="CG5" s="118"/>
      <c r="CH5" s="118"/>
      <c r="CJ5" s="98">
        <v>3</v>
      </c>
      <c r="CK5" s="98">
        <v>2</v>
      </c>
      <c r="CL5" s="98">
        <v>2</v>
      </c>
      <c r="CM5" s="98">
        <v>1</v>
      </c>
      <c r="CN5" s="98">
        <v>1</v>
      </c>
      <c r="CO5" s="98">
        <v>0</v>
      </c>
      <c r="CP5" s="98">
        <v>2</v>
      </c>
      <c r="CQ5" s="98">
        <v>1</v>
      </c>
      <c r="CR5" s="98"/>
      <c r="CS5" s="98"/>
      <c r="CT5" s="98"/>
      <c r="CU5" s="98"/>
      <c r="CV5" s="98"/>
      <c r="CW5" s="98"/>
      <c r="CX5" s="98"/>
      <c r="CY5" s="98"/>
      <c r="CZ5" s="98"/>
      <c r="DA5" s="98"/>
      <c r="DB5" s="98"/>
      <c r="DC5" s="98"/>
      <c r="DD5" s="98"/>
      <c r="DE5" s="98"/>
      <c r="DF5" s="98"/>
      <c r="DG5" s="98"/>
      <c r="DL5" s="76"/>
      <c r="DM5" s="76"/>
      <c r="DN5" s="77" t="str">
        <f t="shared" ref="DN5:DN68" si="3">"D6.scenario.defInput["""&amp;B5&amp;"""] = {  "&amp;E$2&amp;":"""&amp;E5&amp;""",  "&amp;C$2&amp;":"""&amp;CLEAN(SUBSTITUTE(C5,"""",""""))&amp;""",  "&amp;F$2&amp;":"""&amp;F5&amp;""",  "&amp;H$2&amp;":"""&amp;CLEAN(SUBSTITUTE(H5,"""",""""))&amp;""", "&amp;J$2&amp;":"""&amp;J5&amp;""", "&amp;L$2&amp;":"""&amp;L5&amp;""", "&amp;M$2&amp;":"""&amp;M5&amp;""", "&amp;N$2&amp;":"""&amp;N5&amp;""", "&amp;O$2&amp;":"""&amp;O5&amp;""", "&amp;P$2&amp;":"""&amp;P5&amp;""", "&amp;Q$2&amp;":"""&amp;Q5&amp;""", "&amp;R$2&amp;":"""&amp;R5&amp;""", d11t:"""&amp;CJ5&amp;""",d11p:"""&amp;CK5&amp;""",d12t:"""&amp;CL5&amp;""",d12p:"""&amp;CM5&amp;""",d13t:"""&amp;CN5&amp;""",d13p:"""&amp;CO5&amp;""",d1w:"""&amp;CP5&amp;""",d1d:"""&amp;CQ5&amp;""", d21t:"""&amp;CR5&amp;""",d21p:"""&amp;CS5&amp;""",d22t:"""&amp;CT5&amp;""",d22p:"""&amp;CU5&amp;""",d23t:"""&amp;CV5&amp;""",d23p:"""&amp;CW5&amp;""",d2w:"""&amp;CX5&amp;""",d2d:"""&amp;CY5&amp;""", d31t:"""&amp;CZ5&amp;""",d31p:"""&amp;DA5&amp;""",d32t:"""&amp;DB5&amp;""",d32p:"""&amp;DC5&amp;""",d33t:"""&amp;DD5&amp;""",d33p:"""&amp;DE5&amp;""",d3w:"""&amp;DF5&amp;""",d3d:"""&amp;DG5&amp;"""}; "</f>
        <v xml:space="preserve">D6.scenario.defInput["i001"] = {  cons:"consTotal",  title:"家族人数",  unit:"人",  text:"あなたを含めて、いっしょに住んでいる人数を選んで下さい。", inputType:"sel001", right:"", postfix:"", nodata:"", varType:"Number", min:"", max:"", defaultValue:"-1", d11t:"3",d11p:"2",d12t:"2",d12p:"1",d13t:"1",d13p:"0",d1w:"2",d1d:"1", d21t:"",d21p:"",d22t:"",d22p:"",d23t:"",d23p:"",d2w:"",d2d:"", d31t:"",d31p:"",d32t:"",d32p:"",d33t:"",d33p:"",d3w:"",d3d:""}; </v>
      </c>
      <c r="DO5" s="78"/>
      <c r="DP5" s="78"/>
      <c r="DQ5" s="79" t="str">
        <f t="shared" ref="DQ5:DQ68" si="4">"D6.scenario.defSelectValue["""&amp;U5&amp;"""]= [ """&amp;CLEAN(V5)&amp;""", """&amp;CLEAN(W5)&amp;IF(X5="","",""", """&amp;CLEAN(X5))&amp;IF(Y5="","",""", """&amp;CLEAN(Y5))&amp;IF(Z5="","",""", """&amp;CLEAN(Z5))&amp;IF(AA5="","",""", """&amp;CLEAN(AA5))&amp;IF(AB5="","",""", """&amp;CLEAN(AB5))&amp;IF(AC5="","",""", """&amp;CLEAN(AC5))&amp;IF(AD5="","",""", """&amp;CLEAN(AD5))&amp;IF(AE5="","",""", """&amp;CLEAN(AE5))&amp;IF(AF5="","",""", """&amp;CLEAN(AF5))&amp;IF(AG5="","",""", """&amp;CLEAN(AG5))&amp;IF(AH5="","",""", """&amp;CLEAN(AH5))&amp;IF(AI5="","",""", """&amp;CLEAN(AI5))&amp;IF(AJ5="","",""", """&amp;CLEAN(AJ5))&amp;IF(AK5="","",""", """&amp;CLEAN(AK5))&amp;""" ];"</f>
        <v>D6.scenario.defSelectValue["sel001"]= [ "選んで下さい", "1人", "2人", "3人", "4人", "5人", "6人", "7人", "8人", "9人以上" ];</v>
      </c>
      <c r="DR5" s="80"/>
      <c r="DS5" s="80"/>
      <c r="DT5" s="80" t="str">
        <f t="shared" ref="DT5:DT68" si="5">"D6.scenario.defSelectData['"&amp;U5&amp;"']= [ '"&amp;BC5&amp;"', '"&amp;BD5&amp;"', '"&amp;BE5&amp;IF(BF5="","","', '"&amp;BF5)&amp;IF(BG5="","","', '"&amp;BG5)&amp;IF(BH5="","","', '"&amp;BH5)&amp;IF(BI5="","","', '"&amp;BI5)&amp;IF(BJ5="","","', '"&amp;BJ5)&amp;IF(BK5="","","', '"&amp;BK5)&amp;IF(BL5="","","', '"&amp;BL5)&amp;IF(BM5="","","', '"&amp;BM5)&amp;IF(BN5="","","', '"&amp;BN5)&amp;IF(BO5="","","', '"&amp;BO5)&amp;IF(BP5="","","', '"&amp;BP5)&amp;IF(BQ5="","","', '"&amp;BQ5)&amp;IF(BR5="","","', '"&amp;BR5)&amp;"' ];"</f>
        <v>D6.scenario.defSelectData['sel001']= [ '-1', '1', '2', '3', '4', '5', '6', '7', '8', '9' ];</v>
      </c>
    </row>
    <row r="6" spans="1:124" s="75" customFormat="1" ht="43.5" customHeight="1" x14ac:dyDescent="0.15">
      <c r="A6" s="66"/>
      <c r="B6" s="98" t="s">
        <v>2334</v>
      </c>
      <c r="C6" s="106" t="s">
        <v>2898</v>
      </c>
      <c r="D6" s="118" t="s">
        <v>2898</v>
      </c>
      <c r="E6" s="98" t="s">
        <v>1909</v>
      </c>
      <c r="F6" s="106"/>
      <c r="G6" s="118"/>
      <c r="H6" s="106" t="s">
        <v>2311</v>
      </c>
      <c r="I6" s="118" t="s">
        <v>2311</v>
      </c>
      <c r="J6" s="106" t="str">
        <f t="shared" si="0"/>
        <v>sel002</v>
      </c>
      <c r="K6" s="118" t="str">
        <f t="shared" si="1"/>
        <v>sel002</v>
      </c>
      <c r="L6" s="99"/>
      <c r="M6" s="99"/>
      <c r="N6" s="99"/>
      <c r="O6" s="98" t="s">
        <v>1892</v>
      </c>
      <c r="P6" s="99"/>
      <c r="Q6" s="99"/>
      <c r="R6" s="98">
        <v>-1</v>
      </c>
      <c r="S6" s="66"/>
      <c r="T6" s="66"/>
      <c r="U6" s="101" t="str">
        <f t="shared" si="2"/>
        <v>sel002</v>
      </c>
      <c r="V6" s="106" t="s">
        <v>2274</v>
      </c>
      <c r="W6" s="106" t="s">
        <v>3061</v>
      </c>
      <c r="X6" s="106" t="s">
        <v>3062</v>
      </c>
      <c r="Y6" s="106"/>
      <c r="Z6" s="106"/>
      <c r="AA6" s="106"/>
      <c r="AB6" s="106"/>
      <c r="AC6" s="106"/>
      <c r="AD6" s="106"/>
      <c r="AE6" s="106"/>
      <c r="AF6" s="106"/>
      <c r="AG6" s="106"/>
      <c r="AH6" s="106"/>
      <c r="AI6" s="106"/>
      <c r="AJ6" s="106"/>
      <c r="AK6" s="106"/>
      <c r="AL6" s="118" t="s">
        <v>2274</v>
      </c>
      <c r="AM6" s="148" t="s">
        <v>3061</v>
      </c>
      <c r="AN6" s="148" t="s">
        <v>3062</v>
      </c>
      <c r="AO6" s="118"/>
      <c r="AP6" s="118"/>
      <c r="AQ6" s="118"/>
      <c r="AR6" s="118"/>
      <c r="AS6" s="118"/>
      <c r="AT6" s="118"/>
      <c r="AU6" s="118"/>
      <c r="AV6" s="118"/>
      <c r="AW6" s="118"/>
      <c r="AX6" s="118"/>
      <c r="AY6" s="118"/>
      <c r="AZ6" s="118"/>
      <c r="BA6" s="118"/>
      <c r="BB6" s="66"/>
      <c r="BC6" s="106">
        <v>-1</v>
      </c>
      <c r="BD6" s="106">
        <v>1</v>
      </c>
      <c r="BE6" s="106">
        <v>2</v>
      </c>
      <c r="BF6" s="106"/>
      <c r="BG6" s="106"/>
      <c r="BH6" s="106"/>
      <c r="BI6" s="106"/>
      <c r="BJ6" s="106"/>
      <c r="BK6" s="106"/>
      <c r="BL6" s="106"/>
      <c r="BM6" s="106"/>
      <c r="BN6" s="106"/>
      <c r="BO6" s="106"/>
      <c r="BP6" s="106"/>
      <c r="BQ6" s="106"/>
      <c r="BR6" s="106"/>
      <c r="BS6" s="118">
        <v>-1</v>
      </c>
      <c r="BT6" s="118">
        <v>1</v>
      </c>
      <c r="BU6" s="118">
        <v>2</v>
      </c>
      <c r="BV6" s="118"/>
      <c r="BW6" s="118"/>
      <c r="BX6" s="118"/>
      <c r="BY6" s="118"/>
      <c r="BZ6" s="118"/>
      <c r="CA6" s="118"/>
      <c r="CB6" s="118"/>
      <c r="CC6" s="118"/>
      <c r="CD6" s="118"/>
      <c r="CE6" s="118"/>
      <c r="CF6" s="118"/>
      <c r="CG6" s="118"/>
      <c r="CH6" s="118"/>
      <c r="CJ6" s="98">
        <v>2</v>
      </c>
      <c r="CK6" s="98">
        <v>2</v>
      </c>
      <c r="CL6" s="98"/>
      <c r="CM6" s="98"/>
      <c r="CN6" s="98"/>
      <c r="CO6" s="98"/>
      <c r="CP6" s="98">
        <v>2</v>
      </c>
      <c r="CQ6" s="98">
        <v>1</v>
      </c>
      <c r="CR6" s="98"/>
      <c r="CS6" s="98"/>
      <c r="CT6" s="98"/>
      <c r="CU6" s="98"/>
      <c r="CV6" s="98"/>
      <c r="CW6" s="98"/>
      <c r="CX6" s="98"/>
      <c r="CY6" s="98"/>
      <c r="CZ6" s="98"/>
      <c r="DA6" s="98"/>
      <c r="DB6" s="98"/>
      <c r="DC6" s="98"/>
      <c r="DD6" s="98"/>
      <c r="DE6" s="98"/>
      <c r="DF6" s="98"/>
      <c r="DG6" s="98"/>
      <c r="DL6" s="76"/>
      <c r="DM6" s="76"/>
      <c r="DN6" s="77" t="str">
        <f t="shared" si="3"/>
        <v xml:space="preserve">D6.scenario.defInput["i002"] = {  cons:"consTotal",  title:"集合戸建て",  unit:"",  text:"お住いは、戸建てですか、集合住宅ですか", inputType:"sel002", right:"", postfix:"", nodata:"", varType:"Number", min:"", max:"", defaultValue:"-1", d11t:"2",d11p:"2",d12t:"",d12p:"",d13t:"",d13p:"",d1w:"2",d1d:"1", d21t:"",d21p:"",d22t:"",d22p:"",d23t:"",d23p:"",d2w:"",d2d:"", d31t:"",d31p:"",d32t:"",d32p:"",d33t:"",d33p:"",d3w:"",d3d:""}; </v>
      </c>
      <c r="DO6" s="78"/>
      <c r="DP6" s="78"/>
      <c r="DQ6" s="79" t="str">
        <f t="shared" si="4"/>
        <v>D6.scenario.defSelectValue["sel002"]= [ "選んで下さい", "戸建て", "集合" ];</v>
      </c>
      <c r="DR6" s="80"/>
      <c r="DS6" s="80"/>
      <c r="DT6" s="80" t="str">
        <f t="shared" si="5"/>
        <v>D6.scenario.defSelectData['sel002']= [ '-1', '1', '2' ];</v>
      </c>
    </row>
    <row r="7" spans="1:124" s="75" customFormat="1" ht="43.5" customHeight="1" x14ac:dyDescent="0.15">
      <c r="A7" s="66"/>
      <c r="B7" s="98" t="s">
        <v>1913</v>
      </c>
      <c r="C7" s="106" t="s">
        <v>1914</v>
      </c>
      <c r="D7" s="118" t="s">
        <v>1914</v>
      </c>
      <c r="E7" s="98" t="s">
        <v>1909</v>
      </c>
      <c r="F7" s="106" t="s">
        <v>1915</v>
      </c>
      <c r="G7" s="118" t="s">
        <v>1915</v>
      </c>
      <c r="H7" s="106" t="s">
        <v>1916</v>
      </c>
      <c r="I7" s="118" t="s">
        <v>1916</v>
      </c>
      <c r="J7" s="106" t="str">
        <f t="shared" si="0"/>
        <v>sel003</v>
      </c>
      <c r="K7" s="118" t="str">
        <f t="shared" si="1"/>
        <v>sel003</v>
      </c>
      <c r="L7" s="99"/>
      <c r="M7" s="99"/>
      <c r="N7" s="99"/>
      <c r="O7" s="98" t="s">
        <v>1892</v>
      </c>
      <c r="P7" s="99"/>
      <c r="Q7" s="99"/>
      <c r="R7" s="98">
        <v>-1</v>
      </c>
      <c r="S7" s="66"/>
      <c r="T7" s="66"/>
      <c r="U7" s="101" t="str">
        <f t="shared" si="2"/>
        <v>sel003</v>
      </c>
      <c r="V7" s="106" t="s">
        <v>2274</v>
      </c>
      <c r="W7" s="106" t="s">
        <v>1978</v>
      </c>
      <c r="X7" s="106" t="s">
        <v>1979</v>
      </c>
      <c r="Y7" s="106" t="s">
        <v>1980</v>
      </c>
      <c r="Z7" s="106" t="s">
        <v>1981</v>
      </c>
      <c r="AA7" s="106" t="s">
        <v>1982</v>
      </c>
      <c r="AB7" s="106" t="s">
        <v>1983</v>
      </c>
      <c r="AC7" s="106" t="s">
        <v>2854</v>
      </c>
      <c r="AD7" s="106" t="s">
        <v>2855</v>
      </c>
      <c r="AE7" s="106"/>
      <c r="AF7" s="106"/>
      <c r="AG7" s="106"/>
      <c r="AH7" s="106"/>
      <c r="AI7" s="106"/>
      <c r="AJ7" s="106"/>
      <c r="AK7" s="106"/>
      <c r="AL7" s="118" t="s">
        <v>2274</v>
      </c>
      <c r="AM7" s="118" t="s">
        <v>1978</v>
      </c>
      <c r="AN7" s="148" t="s">
        <v>1979</v>
      </c>
      <c r="AO7" s="148" t="s">
        <v>1980</v>
      </c>
      <c r="AP7" s="148" t="s">
        <v>1981</v>
      </c>
      <c r="AQ7" s="148" t="s">
        <v>1982</v>
      </c>
      <c r="AR7" s="148" t="s">
        <v>1983</v>
      </c>
      <c r="AS7" s="148" t="s">
        <v>2854</v>
      </c>
      <c r="AT7" s="118" t="s">
        <v>2855</v>
      </c>
      <c r="AU7" s="118"/>
      <c r="AV7" s="118"/>
      <c r="AW7" s="118"/>
      <c r="AX7" s="118"/>
      <c r="AY7" s="118"/>
      <c r="AZ7" s="118"/>
      <c r="BA7" s="118"/>
      <c r="BB7" s="66"/>
      <c r="BC7" s="106">
        <v>-1</v>
      </c>
      <c r="BD7" s="106">
        <v>15</v>
      </c>
      <c r="BE7" s="106">
        <v>30</v>
      </c>
      <c r="BF7" s="106">
        <v>50</v>
      </c>
      <c r="BG7" s="106">
        <v>70</v>
      </c>
      <c r="BH7" s="106">
        <v>100</v>
      </c>
      <c r="BI7" s="106">
        <v>120</v>
      </c>
      <c r="BJ7" s="106">
        <v>150</v>
      </c>
      <c r="BK7" s="106">
        <v>220</v>
      </c>
      <c r="BL7" s="106"/>
      <c r="BM7" s="106"/>
      <c r="BN7" s="106"/>
      <c r="BO7" s="106"/>
      <c r="BP7" s="106"/>
      <c r="BQ7" s="106"/>
      <c r="BR7" s="106"/>
      <c r="BS7" s="118">
        <v>-1</v>
      </c>
      <c r="BT7" s="118">
        <v>15</v>
      </c>
      <c r="BU7" s="118">
        <v>30</v>
      </c>
      <c r="BV7" s="118">
        <v>50</v>
      </c>
      <c r="BW7" s="118">
        <v>70</v>
      </c>
      <c r="BX7" s="118">
        <v>100</v>
      </c>
      <c r="BY7" s="118">
        <v>120</v>
      </c>
      <c r="BZ7" s="118">
        <v>150</v>
      </c>
      <c r="CA7" s="118">
        <v>220</v>
      </c>
      <c r="CB7" s="118"/>
      <c r="CC7" s="118"/>
      <c r="CD7" s="118"/>
      <c r="CE7" s="118"/>
      <c r="CF7" s="118"/>
      <c r="CG7" s="118"/>
      <c r="CH7" s="118"/>
      <c r="CJ7" s="98">
        <v>150</v>
      </c>
      <c r="CK7" s="98">
        <v>0</v>
      </c>
      <c r="CL7" s="98">
        <v>100</v>
      </c>
      <c r="CM7" s="98">
        <v>1</v>
      </c>
      <c r="CN7" s="98">
        <v>0</v>
      </c>
      <c r="CO7" s="98">
        <v>2</v>
      </c>
      <c r="CP7" s="98">
        <v>3</v>
      </c>
      <c r="CQ7" s="98">
        <v>1</v>
      </c>
      <c r="CR7" s="98"/>
      <c r="CS7" s="98"/>
      <c r="CT7" s="98"/>
      <c r="CU7" s="98"/>
      <c r="CV7" s="98"/>
      <c r="CW7" s="98"/>
      <c r="CX7" s="98"/>
      <c r="CY7" s="98"/>
      <c r="CZ7" s="98"/>
      <c r="DA7" s="98"/>
      <c r="DB7" s="98"/>
      <c r="DC7" s="98"/>
      <c r="DD7" s="98"/>
      <c r="DE7" s="98"/>
      <c r="DF7" s="98"/>
      <c r="DG7" s="98"/>
      <c r="DL7" s="76"/>
      <c r="DM7" s="76"/>
      <c r="DN7" s="77" t="str">
        <f t="shared" si="3"/>
        <v xml:space="preserve">D6.scenario.defInput["i003"] = {  cons:"consTotal",  title:"家の広さ",  unit:"m2",  text:"家の延べ床面積で、いちばん近い数値を選んで下さい。", inputType:"sel003", right:"", postfix:"", nodata:"", varType:"Number", min:"", max:"", defaultValue:"-1", d11t:"150",d11p:"0",d12t:"100",d12p:"1",d13t:"0",d13p:"2",d1w:"3",d1d:"1", d21t:"",d21p:"",d22t:"",d22p:"",d23t:"",d23p:"",d2w:"",d2d:"", d31t:"",d31p:"",d32t:"",d32p:"",d33t:"",d33p:"",d3w:"",d3d:""}; </v>
      </c>
      <c r="DO7" s="78"/>
      <c r="DP7" s="78"/>
      <c r="DQ7" s="79" t="str">
        <f t="shared" si="4"/>
        <v>D6.scenario.defSelectValue["sel003"]= [ "選んで下さい", "15m2", "30m2", "50m2", "70m2", "100m2", "120m2", "150m2", "200m2以上" ];</v>
      </c>
      <c r="DR7" s="80"/>
      <c r="DS7" s="80"/>
      <c r="DT7" s="80" t="str">
        <f t="shared" si="5"/>
        <v>D6.scenario.defSelectData['sel003']= [ '-1', '15', '30', '50', '70', '100', '120', '150', '220' ];</v>
      </c>
    </row>
    <row r="8" spans="1:124" s="75" customFormat="1" ht="43.5" customHeight="1" x14ac:dyDescent="0.15">
      <c r="A8" s="66"/>
      <c r="B8" s="98" t="s">
        <v>1917</v>
      </c>
      <c r="C8" s="106" t="s">
        <v>2517</v>
      </c>
      <c r="D8" s="118" t="s">
        <v>2517</v>
      </c>
      <c r="E8" s="98" t="s">
        <v>1909</v>
      </c>
      <c r="F8" s="106"/>
      <c r="G8" s="118"/>
      <c r="H8" s="106" t="s">
        <v>2518</v>
      </c>
      <c r="I8" s="118" t="s">
        <v>2518</v>
      </c>
      <c r="J8" s="106" t="str">
        <f t="shared" si="0"/>
        <v>sel004</v>
      </c>
      <c r="K8" s="118" t="str">
        <f t="shared" si="1"/>
        <v>sel004</v>
      </c>
      <c r="L8" s="99"/>
      <c r="M8" s="99"/>
      <c r="N8" s="99"/>
      <c r="O8" s="98" t="s">
        <v>1892</v>
      </c>
      <c r="P8" s="99"/>
      <c r="Q8" s="99"/>
      <c r="R8" s="98">
        <v>-1</v>
      </c>
      <c r="S8" s="66"/>
      <c r="T8" s="66"/>
      <c r="U8" s="101" t="str">
        <f t="shared" si="2"/>
        <v>sel004</v>
      </c>
      <c r="V8" s="106" t="s">
        <v>2274</v>
      </c>
      <c r="W8" s="106" t="s">
        <v>1100</v>
      </c>
      <c r="X8" s="106" t="s">
        <v>2519</v>
      </c>
      <c r="Y8" s="106"/>
      <c r="Z8" s="106"/>
      <c r="AA8" s="106"/>
      <c r="AB8" s="106"/>
      <c r="AC8" s="106"/>
      <c r="AD8" s="106"/>
      <c r="AE8" s="106"/>
      <c r="AF8" s="106"/>
      <c r="AG8" s="106"/>
      <c r="AH8" s="106"/>
      <c r="AI8" s="106"/>
      <c r="AJ8" s="106"/>
      <c r="AK8" s="106"/>
      <c r="AL8" s="118" t="s">
        <v>2274</v>
      </c>
      <c r="AM8" s="148" t="s">
        <v>1100</v>
      </c>
      <c r="AN8" s="148" t="s">
        <v>2519</v>
      </c>
      <c r="AO8" s="118"/>
      <c r="AP8" s="118"/>
      <c r="AQ8" s="118"/>
      <c r="AR8" s="118"/>
      <c r="AS8" s="118"/>
      <c r="AT8" s="118"/>
      <c r="AU8" s="118"/>
      <c r="AV8" s="118"/>
      <c r="AW8" s="118"/>
      <c r="AX8" s="118"/>
      <c r="AY8" s="118"/>
      <c r="AZ8" s="118"/>
      <c r="BA8" s="118"/>
      <c r="BB8" s="66"/>
      <c r="BC8" s="106">
        <v>-1</v>
      </c>
      <c r="BD8" s="106">
        <v>1</v>
      </c>
      <c r="BE8" s="106">
        <v>2</v>
      </c>
      <c r="BF8" s="106"/>
      <c r="BG8" s="106"/>
      <c r="BH8" s="106"/>
      <c r="BI8" s="106"/>
      <c r="BJ8" s="106"/>
      <c r="BK8" s="106"/>
      <c r="BL8" s="106"/>
      <c r="BM8" s="106"/>
      <c r="BN8" s="106"/>
      <c r="BO8" s="106"/>
      <c r="BP8" s="106"/>
      <c r="BQ8" s="106"/>
      <c r="BR8" s="106"/>
      <c r="BS8" s="118">
        <v>-1</v>
      </c>
      <c r="BT8" s="118">
        <v>1</v>
      </c>
      <c r="BU8" s="118">
        <v>2</v>
      </c>
      <c r="BV8" s="118"/>
      <c r="BW8" s="118"/>
      <c r="BX8" s="118"/>
      <c r="BY8" s="118"/>
      <c r="BZ8" s="118"/>
      <c r="CA8" s="118"/>
      <c r="CB8" s="118"/>
      <c r="CC8" s="118"/>
      <c r="CD8" s="118"/>
      <c r="CE8" s="118"/>
      <c r="CF8" s="118"/>
      <c r="CG8" s="118"/>
      <c r="CH8" s="118"/>
      <c r="CJ8" s="98"/>
      <c r="CK8" s="98"/>
      <c r="CL8" s="98"/>
      <c r="CM8" s="98"/>
      <c r="CN8" s="98"/>
      <c r="CO8" s="98"/>
      <c r="CP8" s="98"/>
      <c r="CQ8" s="98"/>
      <c r="CR8" s="98"/>
      <c r="CS8" s="98"/>
      <c r="CT8" s="98"/>
      <c r="CU8" s="98"/>
      <c r="CV8" s="98"/>
      <c r="CW8" s="98"/>
      <c r="CX8" s="98"/>
      <c r="CY8" s="98"/>
      <c r="CZ8" s="98"/>
      <c r="DA8" s="98"/>
      <c r="DB8" s="98"/>
      <c r="DC8" s="98"/>
      <c r="DD8" s="98"/>
      <c r="DE8" s="98"/>
      <c r="DF8" s="98"/>
      <c r="DG8" s="98"/>
      <c r="DL8" s="76"/>
      <c r="DM8" s="76"/>
      <c r="DN8" s="77" t="str">
        <f t="shared" si="3"/>
        <v xml:space="preserve">D6.scenario.defInput["i004"] = {  cons:"consTotal",  title:"家の所有",  unit:"",  text:"持ち家ですか、賃貸ですか", inputType:"sel004", right:"", postfix:"", nodata:"", varType:"Number", min:"", max:"", defaultValue:"-1", d11t:"",d11p:"",d12t:"",d12p:"",d13t:"",d13p:"",d1w:"",d1d:"", d21t:"",d21p:"",d22t:"",d22p:"",d23t:"",d23p:"",d2w:"",d2d:"", d31t:"",d31p:"",d32t:"",d32p:"",d33t:"",d33p:"",d3w:"",d3d:""}; </v>
      </c>
      <c r="DO8" s="78"/>
      <c r="DP8" s="78"/>
      <c r="DQ8" s="79" t="str">
        <f t="shared" si="4"/>
        <v>D6.scenario.defSelectValue["sel004"]= [ "選んで下さい", "持ち家", "賃貸" ];</v>
      </c>
      <c r="DR8" s="80"/>
      <c r="DS8" s="80"/>
      <c r="DT8" s="80" t="str">
        <f t="shared" si="5"/>
        <v>D6.scenario.defSelectData['sel004']= [ '-1', '1', '2' ];</v>
      </c>
    </row>
    <row r="9" spans="1:124" s="75" customFormat="1" ht="43.5" customHeight="1" x14ac:dyDescent="0.15">
      <c r="A9" s="66"/>
      <c r="B9" s="98" t="s">
        <v>1953</v>
      </c>
      <c r="C9" s="106" t="s">
        <v>4420</v>
      </c>
      <c r="D9" s="118" t="s">
        <v>2475</v>
      </c>
      <c r="E9" s="98" t="s">
        <v>1909</v>
      </c>
      <c r="F9" s="106"/>
      <c r="G9" s="118"/>
      <c r="H9" s="106" t="s">
        <v>2830</v>
      </c>
      <c r="I9" s="118" t="s">
        <v>2830</v>
      </c>
      <c r="J9" s="106" t="str">
        <f t="shared" si="0"/>
        <v>sel005</v>
      </c>
      <c r="K9" s="118" t="str">
        <f t="shared" si="1"/>
        <v>sel005</v>
      </c>
      <c r="L9" s="99"/>
      <c r="M9" s="99"/>
      <c r="N9" s="99"/>
      <c r="O9" s="98" t="s">
        <v>1892</v>
      </c>
      <c r="P9" s="99"/>
      <c r="Q9" s="99"/>
      <c r="R9" s="98">
        <v>-1</v>
      </c>
      <c r="S9" s="66"/>
      <c r="T9" s="66"/>
      <c r="U9" s="101" t="str">
        <f t="shared" si="2"/>
        <v>sel005</v>
      </c>
      <c r="V9" s="106" t="s">
        <v>2274</v>
      </c>
      <c r="W9" s="106" t="s">
        <v>2436</v>
      </c>
      <c r="X9" s="106" t="s">
        <v>2437</v>
      </c>
      <c r="Y9" s="106" t="s">
        <v>2438</v>
      </c>
      <c r="Z9" s="106"/>
      <c r="AA9" s="106"/>
      <c r="AB9" s="106"/>
      <c r="AC9" s="106"/>
      <c r="AD9" s="106"/>
      <c r="AE9" s="106"/>
      <c r="AF9" s="106"/>
      <c r="AG9" s="106"/>
      <c r="AH9" s="106"/>
      <c r="AI9" s="106"/>
      <c r="AJ9" s="106"/>
      <c r="AK9" s="106"/>
      <c r="AL9" s="118" t="s">
        <v>2274</v>
      </c>
      <c r="AM9" s="148" t="s">
        <v>2436</v>
      </c>
      <c r="AN9" s="148" t="s">
        <v>2437</v>
      </c>
      <c r="AO9" s="148" t="s">
        <v>2438</v>
      </c>
      <c r="AP9" s="118"/>
      <c r="AQ9" s="118"/>
      <c r="AR9" s="118"/>
      <c r="AS9" s="118"/>
      <c r="AT9" s="118"/>
      <c r="AU9" s="118"/>
      <c r="AV9" s="118"/>
      <c r="AW9" s="118"/>
      <c r="AX9" s="118"/>
      <c r="AY9" s="118"/>
      <c r="AZ9" s="118"/>
      <c r="BA9" s="118"/>
      <c r="BB9" s="66"/>
      <c r="BC9" s="106">
        <v>-1</v>
      </c>
      <c r="BD9" s="106">
        <v>1</v>
      </c>
      <c r="BE9" s="106">
        <v>2</v>
      </c>
      <c r="BF9" s="106">
        <v>3</v>
      </c>
      <c r="BG9" s="106"/>
      <c r="BH9" s="106"/>
      <c r="BI9" s="106"/>
      <c r="BJ9" s="106"/>
      <c r="BK9" s="106"/>
      <c r="BL9" s="106"/>
      <c r="BM9" s="106"/>
      <c r="BN9" s="106"/>
      <c r="BO9" s="106"/>
      <c r="BP9" s="106"/>
      <c r="BQ9" s="106"/>
      <c r="BR9" s="106"/>
      <c r="BS9" s="118">
        <v>-1</v>
      </c>
      <c r="BT9" s="118">
        <v>1</v>
      </c>
      <c r="BU9" s="118">
        <v>2</v>
      </c>
      <c r="BV9" s="118">
        <v>3</v>
      </c>
      <c r="BW9" s="118"/>
      <c r="BX9" s="118"/>
      <c r="BY9" s="118"/>
      <c r="BZ9" s="118"/>
      <c r="CA9" s="118"/>
      <c r="CB9" s="118"/>
      <c r="CC9" s="118"/>
      <c r="CD9" s="118"/>
      <c r="CE9" s="118"/>
      <c r="CF9" s="118"/>
      <c r="CG9" s="118"/>
      <c r="CH9" s="118"/>
      <c r="CJ9" s="98"/>
      <c r="CK9" s="98"/>
      <c r="CL9" s="98"/>
      <c r="CM9" s="98"/>
      <c r="CN9" s="98"/>
      <c r="CO9" s="98"/>
      <c r="CP9" s="98"/>
      <c r="CQ9" s="98"/>
      <c r="CR9" s="98"/>
      <c r="CS9" s="98"/>
      <c r="CT9" s="98"/>
      <c r="CU9" s="98"/>
      <c r="CV9" s="98"/>
      <c r="CW9" s="98"/>
      <c r="CX9" s="98"/>
      <c r="CY9" s="98"/>
      <c r="CZ9" s="98"/>
      <c r="DA9" s="98"/>
      <c r="DB9" s="98"/>
      <c r="DC9" s="98"/>
      <c r="DD9" s="98"/>
      <c r="DE9" s="98"/>
      <c r="DF9" s="98"/>
      <c r="DG9" s="98"/>
      <c r="DL9" s="76"/>
      <c r="DM9" s="76"/>
      <c r="DN9" s="77" t="str">
        <f t="shared" si="3"/>
        <v xml:space="preserve">D6.scenario.defInput["i005"] = {  cons:"consTotal",  title:"家の階数",  unit:"",  text:"何階建てですか、集合住宅の場合何階ですか", inputType:"sel005", right:"", postfix:"", nodata:"", varType:"Number", min:"", max:"", defaultValue:"-1", d11t:"",d11p:"",d12t:"",d12p:"",d13t:"",d13p:"",d1w:"",d1d:"", d21t:"",d21p:"",d22t:"",d22p:"",d23t:"",d23p:"",d2w:"",d2d:"", d31t:"",d31p:"",d32t:"",d32p:"",d33t:"",d33p:"",d3w:"",d3d:""}; </v>
      </c>
      <c r="DO9" s="78"/>
      <c r="DP9" s="78"/>
      <c r="DQ9" s="79" t="str">
        <f t="shared" si="4"/>
        <v>D6.scenario.defSelectValue["sel005"]= [ "選んで下さい", "平屋建て", "2階建て", "3階以上" ];</v>
      </c>
      <c r="DR9" s="80"/>
      <c r="DS9" s="80"/>
      <c r="DT9" s="80" t="str">
        <f t="shared" si="5"/>
        <v>D6.scenario.defSelectData['sel005']= [ '-1', '1', '2', '3' ];</v>
      </c>
    </row>
    <row r="10" spans="1:124" s="75" customFormat="1" ht="43.5" customHeight="1" x14ac:dyDescent="0.15">
      <c r="A10" s="66"/>
      <c r="B10" s="98" t="s">
        <v>1920</v>
      </c>
      <c r="C10" s="106" t="s">
        <v>2394</v>
      </c>
      <c r="D10" s="118" t="s">
        <v>2394</v>
      </c>
      <c r="E10" s="98" t="s">
        <v>1909</v>
      </c>
      <c r="F10" s="106"/>
      <c r="G10" s="118"/>
      <c r="H10" s="106" t="s">
        <v>2472</v>
      </c>
      <c r="I10" s="118" t="s">
        <v>2472</v>
      </c>
      <c r="J10" s="106" t="str">
        <f t="shared" si="0"/>
        <v>sel006</v>
      </c>
      <c r="K10" s="118" t="str">
        <f t="shared" si="1"/>
        <v>sel006</v>
      </c>
      <c r="L10" s="99"/>
      <c r="M10" s="99"/>
      <c r="N10" s="99"/>
      <c r="O10" s="98" t="s">
        <v>1892</v>
      </c>
      <c r="P10" s="99"/>
      <c r="Q10" s="99"/>
      <c r="R10" s="98">
        <v>-1</v>
      </c>
      <c r="S10" s="66"/>
      <c r="T10" s="66"/>
      <c r="U10" s="101" t="str">
        <f t="shared" si="2"/>
        <v>sel006</v>
      </c>
      <c r="V10" s="106" t="s">
        <v>2274</v>
      </c>
      <c r="W10" s="106" t="s">
        <v>2426</v>
      </c>
      <c r="X10" s="106" t="s">
        <v>2427</v>
      </c>
      <c r="Y10" s="106"/>
      <c r="Z10" s="106"/>
      <c r="AA10" s="106"/>
      <c r="AB10" s="106"/>
      <c r="AC10" s="106"/>
      <c r="AD10" s="106"/>
      <c r="AE10" s="106"/>
      <c r="AF10" s="106"/>
      <c r="AG10" s="106"/>
      <c r="AH10" s="106"/>
      <c r="AI10" s="106"/>
      <c r="AJ10" s="106"/>
      <c r="AK10" s="106"/>
      <c r="AL10" s="118" t="s">
        <v>2274</v>
      </c>
      <c r="AM10" s="148" t="s">
        <v>2426</v>
      </c>
      <c r="AN10" s="148" t="s">
        <v>2427</v>
      </c>
      <c r="AO10" s="118"/>
      <c r="AP10" s="118"/>
      <c r="AQ10" s="118"/>
      <c r="AR10" s="118"/>
      <c r="AS10" s="118"/>
      <c r="AT10" s="118"/>
      <c r="AU10" s="118"/>
      <c r="AV10" s="118"/>
      <c r="AW10" s="118"/>
      <c r="AX10" s="118"/>
      <c r="AY10" s="118"/>
      <c r="AZ10" s="118"/>
      <c r="BA10" s="118"/>
      <c r="BB10" s="66"/>
      <c r="BC10" s="106">
        <v>-1</v>
      </c>
      <c r="BD10" s="106">
        <v>1</v>
      </c>
      <c r="BE10" s="106">
        <v>2</v>
      </c>
      <c r="BF10" s="106"/>
      <c r="BG10" s="106"/>
      <c r="BH10" s="106"/>
      <c r="BI10" s="106"/>
      <c r="BJ10" s="106"/>
      <c r="BK10" s="106"/>
      <c r="BL10" s="106"/>
      <c r="BM10" s="106"/>
      <c r="BN10" s="106"/>
      <c r="BO10" s="106"/>
      <c r="BP10" s="106"/>
      <c r="BQ10" s="106"/>
      <c r="BR10" s="106"/>
      <c r="BS10" s="118">
        <v>-1</v>
      </c>
      <c r="BT10" s="118">
        <v>1</v>
      </c>
      <c r="BU10" s="118">
        <v>2</v>
      </c>
      <c r="BV10" s="118"/>
      <c r="BW10" s="118"/>
      <c r="BX10" s="118"/>
      <c r="BY10" s="118"/>
      <c r="BZ10" s="118"/>
      <c r="CA10" s="118"/>
      <c r="CB10" s="118"/>
      <c r="CC10" s="118"/>
      <c r="CD10" s="118"/>
      <c r="CE10" s="118"/>
      <c r="CF10" s="118"/>
      <c r="CG10" s="118"/>
      <c r="CH10" s="118"/>
      <c r="CJ10" s="98"/>
      <c r="CK10" s="98"/>
      <c r="CL10" s="98"/>
      <c r="CM10" s="98"/>
      <c r="CN10" s="98"/>
      <c r="CO10" s="98"/>
      <c r="CP10" s="98"/>
      <c r="CQ10" s="98"/>
      <c r="CR10" s="98"/>
      <c r="CS10" s="98"/>
      <c r="CT10" s="98"/>
      <c r="CU10" s="98"/>
      <c r="CV10" s="98"/>
      <c r="CW10" s="98"/>
      <c r="CX10" s="98"/>
      <c r="CY10" s="98"/>
      <c r="CZ10" s="98"/>
      <c r="DA10" s="98"/>
      <c r="DB10" s="98"/>
      <c r="DC10" s="98"/>
      <c r="DD10" s="98"/>
      <c r="DE10" s="98"/>
      <c r="DF10" s="98"/>
      <c r="DG10" s="98"/>
      <c r="DL10" s="76"/>
      <c r="DM10" s="76"/>
      <c r="DN10" s="77" t="str">
        <f t="shared" si="3"/>
        <v xml:space="preserve">D6.scenario.defInput["i006"] = {  cons:"consTotal",  title:"天井が屋根面（最上階）か",  unit:"",  text:"天井が屋根面（最上階）ですか", inputType:"sel006", right:"", postfix:"", nodata:"", varType:"Number", min:"", max:"", defaultValue:"-1", d11t:"",d11p:"",d12t:"",d12p:"",d13t:"",d13p:"",d1w:"",d1d:"", d21t:"",d21p:"",d22t:"",d22p:"",d23t:"",d23p:"",d2w:"",d2d:"", d31t:"",d31p:"",d32t:"",d32p:"",d33t:"",d33p:"",d3w:"",d3d:""}; </v>
      </c>
      <c r="DO10" s="78"/>
      <c r="DP10" s="78"/>
      <c r="DQ10" s="79" t="str">
        <f t="shared" si="4"/>
        <v>D6.scenario.defSelectValue["sel006"]= [ "選んで下さい", "最上階（上は屋根）", "最上階でない（上に部屋がある）" ];</v>
      </c>
      <c r="DR10" s="80"/>
      <c r="DS10" s="80"/>
      <c r="DT10" s="80" t="str">
        <f t="shared" si="5"/>
        <v>D6.scenario.defSelectData['sel006']= [ '-1', '1', '2' ];</v>
      </c>
    </row>
    <row r="11" spans="1:124" s="75" customFormat="1" ht="43.5" customHeight="1" x14ac:dyDescent="0.15">
      <c r="A11" s="66"/>
      <c r="B11" s="98" t="s">
        <v>1921</v>
      </c>
      <c r="C11" s="106" t="s">
        <v>2473</v>
      </c>
      <c r="D11" s="118" t="s">
        <v>2473</v>
      </c>
      <c r="E11" s="98" t="s">
        <v>1909</v>
      </c>
      <c r="F11" s="106"/>
      <c r="G11" s="118"/>
      <c r="H11" s="106" t="s">
        <v>2474</v>
      </c>
      <c r="I11" s="118" t="s">
        <v>2474</v>
      </c>
      <c r="J11" s="106" t="str">
        <f t="shared" si="0"/>
        <v>sel007</v>
      </c>
      <c r="K11" s="118" t="str">
        <f t="shared" si="1"/>
        <v>sel007</v>
      </c>
      <c r="L11" s="99"/>
      <c r="M11" s="99"/>
      <c r="N11" s="99"/>
      <c r="O11" s="98" t="s">
        <v>1892</v>
      </c>
      <c r="P11" s="99"/>
      <c r="Q11" s="99"/>
      <c r="R11" s="98">
        <v>-1</v>
      </c>
      <c r="S11" s="66"/>
      <c r="T11" s="66"/>
      <c r="U11" s="101" t="str">
        <f t="shared" si="2"/>
        <v>sel007</v>
      </c>
      <c r="V11" s="106" t="s">
        <v>2274</v>
      </c>
      <c r="W11" s="106" t="s">
        <v>2509</v>
      </c>
      <c r="X11" s="106" t="s">
        <v>1228</v>
      </c>
      <c r="Y11" s="106" t="s">
        <v>2510</v>
      </c>
      <c r="Z11" s="106" t="s">
        <v>2511</v>
      </c>
      <c r="AA11" s="106"/>
      <c r="AB11" s="106"/>
      <c r="AC11" s="106"/>
      <c r="AD11" s="106"/>
      <c r="AE11" s="106"/>
      <c r="AF11" s="106"/>
      <c r="AG11" s="106"/>
      <c r="AH11" s="106"/>
      <c r="AI11" s="106"/>
      <c r="AJ11" s="106"/>
      <c r="AK11" s="106"/>
      <c r="AL11" s="118" t="s">
        <v>2274</v>
      </c>
      <c r="AM11" s="148" t="s">
        <v>2509</v>
      </c>
      <c r="AN11" s="148" t="s">
        <v>1228</v>
      </c>
      <c r="AO11" s="148" t="s">
        <v>2510</v>
      </c>
      <c r="AP11" s="148" t="s">
        <v>2511</v>
      </c>
      <c r="AQ11" s="118"/>
      <c r="AR11" s="118"/>
      <c r="AS11" s="118"/>
      <c r="AT11" s="118"/>
      <c r="AU11" s="118"/>
      <c r="AV11" s="118"/>
      <c r="AW11" s="118"/>
      <c r="AX11" s="118"/>
      <c r="AY11" s="118"/>
      <c r="AZ11" s="118"/>
      <c r="BA11" s="118"/>
      <c r="BB11" s="66"/>
      <c r="BC11" s="106">
        <v>-1</v>
      </c>
      <c r="BD11" s="106">
        <v>1</v>
      </c>
      <c r="BE11" s="106">
        <v>2</v>
      </c>
      <c r="BF11" s="106">
        <v>3</v>
      </c>
      <c r="BG11" s="106">
        <v>4</v>
      </c>
      <c r="BH11" s="106"/>
      <c r="BI11" s="106"/>
      <c r="BJ11" s="106"/>
      <c r="BK11" s="106"/>
      <c r="BL11" s="106"/>
      <c r="BM11" s="106"/>
      <c r="BN11" s="106"/>
      <c r="BO11" s="106"/>
      <c r="BP11" s="106"/>
      <c r="BQ11" s="106"/>
      <c r="BR11" s="106"/>
      <c r="BS11" s="118">
        <v>-1</v>
      </c>
      <c r="BT11" s="118">
        <v>1</v>
      </c>
      <c r="BU11" s="118">
        <v>2</v>
      </c>
      <c r="BV11" s="118">
        <v>3</v>
      </c>
      <c r="BW11" s="118">
        <v>4</v>
      </c>
      <c r="BX11" s="118"/>
      <c r="BY11" s="118"/>
      <c r="BZ11" s="118"/>
      <c r="CA11" s="118"/>
      <c r="CB11" s="118"/>
      <c r="CC11" s="118"/>
      <c r="CD11" s="118"/>
      <c r="CE11" s="118"/>
      <c r="CF11" s="118"/>
      <c r="CG11" s="118"/>
      <c r="CH11" s="118"/>
      <c r="CJ11" s="98">
        <v>3</v>
      </c>
      <c r="CK11" s="98">
        <v>0</v>
      </c>
      <c r="CL11" s="98">
        <v>2</v>
      </c>
      <c r="CM11" s="98">
        <v>1</v>
      </c>
      <c r="CN11" s="98">
        <v>1</v>
      </c>
      <c r="CO11" s="98">
        <v>2</v>
      </c>
      <c r="CP11" s="98">
        <v>3</v>
      </c>
      <c r="CQ11" s="98">
        <v>1</v>
      </c>
      <c r="CR11" s="98"/>
      <c r="CS11" s="98"/>
      <c r="CT11" s="98"/>
      <c r="CU11" s="98"/>
      <c r="CV11" s="98"/>
      <c r="CW11" s="98"/>
      <c r="CX11" s="98"/>
      <c r="CY11" s="98"/>
      <c r="CZ11" s="98"/>
      <c r="DA11" s="98"/>
      <c r="DB11" s="98"/>
      <c r="DC11" s="98"/>
      <c r="DD11" s="98"/>
      <c r="DE11" s="98"/>
      <c r="DF11" s="98"/>
      <c r="DG11" s="98"/>
      <c r="DL11" s="76"/>
      <c r="DM11" s="76"/>
      <c r="DN11" s="77" t="str">
        <f t="shared" si="3"/>
        <v xml:space="preserve">D6.scenario.defInput["i007"] = {  cons:"consTotal",  title:"屋根の日当たり",  unit:"",  text:"屋根の日当たりはいいですか", inputType:"sel007", right:"", postfix:"", nodata:"", varType:"Number", min:"", max:"", defaultValue:"-1", d11t:"3",d11p:"0",d12t:"2",d12p:"1",d13t:"1",d13p:"2",d1w:"3",d1d:"1", d21t:"",d21p:"",d22t:"",d22p:"",d23t:"",d23p:"",d2w:"",d2d:"", d31t:"",d31p:"",d32t:"",d32p:"",d33t:"",d33p:"",d3w:"",d3d:""}; </v>
      </c>
      <c r="DO11" s="78"/>
      <c r="DP11" s="78"/>
      <c r="DQ11" s="79" t="str">
        <f t="shared" si="4"/>
        <v>D6.scenario.defSelectValue["sel007"]= [ "選んで下さい", "とてもよい", "よい", "ときどき陰る", "よくない" ];</v>
      </c>
      <c r="DR11" s="80"/>
      <c r="DS11" s="80"/>
      <c r="DT11" s="80" t="str">
        <f t="shared" si="5"/>
        <v>D6.scenario.defSelectData['sel007']= [ '-1', '1', '2', '3', '4' ];</v>
      </c>
    </row>
    <row r="12" spans="1:124" s="75" customFormat="1" ht="43.5" customHeight="1" x14ac:dyDescent="0.15">
      <c r="A12" s="66"/>
      <c r="B12" s="98" t="s">
        <v>2831</v>
      </c>
      <c r="C12" s="106" t="s">
        <v>2395</v>
      </c>
      <c r="D12" s="118" t="s">
        <v>2395</v>
      </c>
      <c r="E12" s="98" t="s">
        <v>1909</v>
      </c>
      <c r="F12" s="106" t="s">
        <v>2396</v>
      </c>
      <c r="G12" s="118" t="s">
        <v>2396</v>
      </c>
      <c r="H12" s="106" t="s">
        <v>4426</v>
      </c>
      <c r="I12" s="118" t="s">
        <v>4426</v>
      </c>
      <c r="J12" s="106" t="str">
        <f t="shared" si="0"/>
        <v>sel008</v>
      </c>
      <c r="K12" s="118" t="str">
        <f t="shared" si="1"/>
        <v>sel008</v>
      </c>
      <c r="L12" s="99"/>
      <c r="M12" s="99"/>
      <c r="N12" s="99"/>
      <c r="O12" s="98" t="s">
        <v>1892</v>
      </c>
      <c r="P12" s="99"/>
      <c r="Q12" s="99"/>
      <c r="R12" s="98">
        <v>-1</v>
      </c>
      <c r="S12" s="66"/>
      <c r="T12" s="66"/>
      <c r="U12" s="101" t="str">
        <f t="shared" si="2"/>
        <v>sel008</v>
      </c>
      <c r="V12" s="106" t="s">
        <v>2274</v>
      </c>
      <c r="W12" s="106" t="s">
        <v>2439</v>
      </c>
      <c r="X12" s="106" t="s">
        <v>2440</v>
      </c>
      <c r="Y12" s="106" t="s">
        <v>2441</v>
      </c>
      <c r="Z12" s="106" t="s">
        <v>2442</v>
      </c>
      <c r="AA12" s="106" t="s">
        <v>2443</v>
      </c>
      <c r="AB12" s="106" t="s">
        <v>2444</v>
      </c>
      <c r="AC12" s="106" t="s">
        <v>2445</v>
      </c>
      <c r="AD12" s="106" t="s">
        <v>2446</v>
      </c>
      <c r="AE12" s="106"/>
      <c r="AF12" s="106"/>
      <c r="AG12" s="106"/>
      <c r="AH12" s="106"/>
      <c r="AI12" s="106"/>
      <c r="AJ12" s="106"/>
      <c r="AK12" s="106"/>
      <c r="AL12" s="118" t="s">
        <v>2274</v>
      </c>
      <c r="AM12" s="148" t="s">
        <v>2439</v>
      </c>
      <c r="AN12" s="148" t="s">
        <v>2440</v>
      </c>
      <c r="AO12" s="148" t="s">
        <v>2441</v>
      </c>
      <c r="AP12" s="148" t="s">
        <v>2442</v>
      </c>
      <c r="AQ12" s="148" t="s">
        <v>2443</v>
      </c>
      <c r="AR12" s="148" t="s">
        <v>2444</v>
      </c>
      <c r="AS12" s="118" t="s">
        <v>2445</v>
      </c>
      <c r="AT12" s="118" t="s">
        <v>2446</v>
      </c>
      <c r="AU12" s="118"/>
      <c r="AV12" s="118"/>
      <c r="AW12" s="118"/>
      <c r="AX12" s="118"/>
      <c r="AY12" s="118"/>
      <c r="AZ12" s="118"/>
      <c r="BA12" s="118"/>
      <c r="BB12" s="66"/>
      <c r="BC12" s="106">
        <v>-1</v>
      </c>
      <c r="BD12" s="106">
        <v>1</v>
      </c>
      <c r="BE12" s="106">
        <v>2</v>
      </c>
      <c r="BF12" s="106">
        <v>3</v>
      </c>
      <c r="BG12" s="106">
        <v>4</v>
      </c>
      <c r="BH12" s="106">
        <v>5</v>
      </c>
      <c r="BI12" s="106">
        <v>6</v>
      </c>
      <c r="BJ12" s="106">
        <v>7</v>
      </c>
      <c r="BK12" s="106">
        <v>8</v>
      </c>
      <c r="BL12" s="106"/>
      <c r="BM12" s="106"/>
      <c r="BN12" s="106"/>
      <c r="BO12" s="106"/>
      <c r="BP12" s="106"/>
      <c r="BQ12" s="106"/>
      <c r="BR12" s="106"/>
      <c r="BS12" s="118">
        <v>-1</v>
      </c>
      <c r="BT12" s="118">
        <v>1</v>
      </c>
      <c r="BU12" s="118">
        <v>2</v>
      </c>
      <c r="BV12" s="118">
        <v>3</v>
      </c>
      <c r="BW12" s="118">
        <v>4</v>
      </c>
      <c r="BX12" s="118">
        <v>5</v>
      </c>
      <c r="BY12" s="118">
        <v>6</v>
      </c>
      <c r="BZ12" s="118">
        <v>7</v>
      </c>
      <c r="CA12" s="118">
        <v>8</v>
      </c>
      <c r="CB12" s="118"/>
      <c r="CC12" s="118"/>
      <c r="CD12" s="118"/>
      <c r="CE12" s="118"/>
      <c r="CF12" s="118"/>
      <c r="CG12" s="118"/>
      <c r="CH12" s="118"/>
      <c r="CJ12" s="98">
        <v>8</v>
      </c>
      <c r="CK12" s="98">
        <v>0</v>
      </c>
      <c r="CL12" s="98">
        <v>5</v>
      </c>
      <c r="CM12" s="98">
        <v>1</v>
      </c>
      <c r="CN12" s="98">
        <v>1</v>
      </c>
      <c r="CO12" s="98">
        <v>2</v>
      </c>
      <c r="CP12" s="98">
        <v>2</v>
      </c>
      <c r="CQ12" s="98">
        <v>1</v>
      </c>
      <c r="CR12" s="98"/>
      <c r="CS12" s="98"/>
      <c r="CT12" s="98"/>
      <c r="CU12" s="98"/>
      <c r="CV12" s="98"/>
      <c r="CW12" s="98"/>
      <c r="CX12" s="98"/>
      <c r="CY12" s="98"/>
      <c r="CZ12" s="98"/>
      <c r="DA12" s="98"/>
      <c r="DB12" s="98"/>
      <c r="DC12" s="98"/>
      <c r="DD12" s="98"/>
      <c r="DE12" s="98"/>
      <c r="DF12" s="98"/>
      <c r="DG12" s="98"/>
      <c r="DL12" s="76"/>
      <c r="DM12" s="76"/>
      <c r="DN12" s="77" t="str">
        <f t="shared" si="3"/>
        <v xml:space="preserve">D6.scenario.defInput["i008"] = {  cons:"consTotal",  title:"居室数",  unit:"部屋",  text:"家にある部屋の数は", inputType:"sel008", right:"", postfix:"", nodata:"", varType:"Number", min:"", max:"", defaultValue:"-1", d11t:"8",d11p:"0",d12t:"5",d12p:"1",d13t:"1",d13p:"2",d1w:"2",d1d:"1", d21t:"",d21p:"",d22t:"",d22p:"",d23t:"",d23p:"",d2w:"",d2d:"", d31t:"",d31p:"",d32t:"",d32p:"",d33t:"",d33p:"",d3w:"",d3d:""}; </v>
      </c>
      <c r="DO12" s="78"/>
      <c r="DP12" s="78"/>
      <c r="DQ12" s="79" t="str">
        <f t="shared" si="4"/>
        <v>D6.scenario.defSelectValue["sel008"]= [ "選んで下さい", "1部屋", "2部屋", "3部屋", "4部屋", "5部屋", "6部屋", "7部屋", "8部屋以上" ];</v>
      </c>
      <c r="DR12" s="80"/>
      <c r="DS12" s="80"/>
      <c r="DT12" s="80" t="str">
        <f t="shared" si="5"/>
        <v>D6.scenario.defSelectData['sel008']= [ '-1', '1', '2', '3', '4', '5', '6', '7', '8' ];</v>
      </c>
    </row>
    <row r="13" spans="1:124" s="75" customFormat="1" ht="43.5" customHeight="1" x14ac:dyDescent="0.15">
      <c r="A13" s="66"/>
      <c r="B13" s="98" t="s">
        <v>1907</v>
      </c>
      <c r="C13" s="106" t="s">
        <v>2397</v>
      </c>
      <c r="D13" s="118" t="s">
        <v>2397</v>
      </c>
      <c r="E13" s="98" t="s">
        <v>1909</v>
      </c>
      <c r="F13" s="106" t="s">
        <v>827</v>
      </c>
      <c r="G13" s="118" t="s">
        <v>827</v>
      </c>
      <c r="H13" s="106" t="s">
        <v>4427</v>
      </c>
      <c r="I13" s="118" t="s">
        <v>4427</v>
      </c>
      <c r="J13" s="106" t="str">
        <f t="shared" si="0"/>
        <v>sel009</v>
      </c>
      <c r="K13" s="118" t="str">
        <f t="shared" si="1"/>
        <v>sel009</v>
      </c>
      <c r="L13" s="99"/>
      <c r="M13" s="99"/>
      <c r="N13" s="99"/>
      <c r="O13" s="98" t="s">
        <v>1892</v>
      </c>
      <c r="P13" s="99"/>
      <c r="Q13" s="99"/>
      <c r="R13" s="98">
        <v>-1</v>
      </c>
      <c r="S13" s="66"/>
      <c r="T13" s="66"/>
      <c r="U13" s="101" t="str">
        <f t="shared" si="2"/>
        <v>sel009</v>
      </c>
      <c r="V13" s="106" t="s">
        <v>2274</v>
      </c>
      <c r="W13" s="106" t="s">
        <v>2447</v>
      </c>
      <c r="X13" s="106" t="s">
        <v>2448</v>
      </c>
      <c r="Y13" s="106" t="s">
        <v>2449</v>
      </c>
      <c r="Z13" s="106" t="s">
        <v>2450</v>
      </c>
      <c r="AA13" s="106" t="s">
        <v>2451</v>
      </c>
      <c r="AB13" s="106"/>
      <c r="AC13" s="106"/>
      <c r="AD13" s="106"/>
      <c r="AE13" s="106"/>
      <c r="AF13" s="106"/>
      <c r="AG13" s="106"/>
      <c r="AH13" s="106"/>
      <c r="AI13" s="106"/>
      <c r="AJ13" s="106"/>
      <c r="AK13" s="106"/>
      <c r="AL13" s="118" t="s">
        <v>2274</v>
      </c>
      <c r="AM13" s="148" t="s">
        <v>2447</v>
      </c>
      <c r="AN13" s="148" t="s">
        <v>2448</v>
      </c>
      <c r="AO13" s="148" t="s">
        <v>2449</v>
      </c>
      <c r="AP13" s="148" t="s">
        <v>2450</v>
      </c>
      <c r="AQ13" s="148" t="s">
        <v>2451</v>
      </c>
      <c r="AR13" s="118"/>
      <c r="AS13" s="118"/>
      <c r="AT13" s="118"/>
      <c r="AU13" s="118"/>
      <c r="AV13" s="118"/>
      <c r="AW13" s="118"/>
      <c r="AX13" s="118"/>
      <c r="AY13" s="118"/>
      <c r="AZ13" s="118"/>
      <c r="BA13" s="118"/>
      <c r="BB13" s="66"/>
      <c r="BC13" s="106">
        <v>-1</v>
      </c>
      <c r="BD13" s="106">
        <v>3</v>
      </c>
      <c r="BE13" s="106">
        <v>7</v>
      </c>
      <c r="BF13" s="106">
        <v>13</v>
      </c>
      <c r="BG13" s="106">
        <v>30</v>
      </c>
      <c r="BH13" s="106">
        <v>20</v>
      </c>
      <c r="BI13" s="106"/>
      <c r="BJ13" s="106"/>
      <c r="BK13" s="106"/>
      <c r="BL13" s="106"/>
      <c r="BM13" s="106"/>
      <c r="BN13" s="106"/>
      <c r="BO13" s="106"/>
      <c r="BP13" s="106"/>
      <c r="BQ13" s="106"/>
      <c r="BR13" s="106"/>
      <c r="BS13" s="118">
        <v>-1</v>
      </c>
      <c r="BT13" s="118">
        <v>3</v>
      </c>
      <c r="BU13" s="118">
        <v>7</v>
      </c>
      <c r="BV13" s="118">
        <v>13</v>
      </c>
      <c r="BW13" s="118">
        <v>30</v>
      </c>
      <c r="BX13" s="118"/>
      <c r="BY13" s="118"/>
      <c r="BZ13" s="118"/>
      <c r="CA13" s="118"/>
      <c r="CB13" s="118"/>
      <c r="CC13" s="118"/>
      <c r="CD13" s="118"/>
      <c r="CE13" s="118"/>
      <c r="CF13" s="118"/>
      <c r="CG13" s="118"/>
      <c r="CH13" s="118"/>
      <c r="CJ13" s="98"/>
      <c r="CK13" s="98"/>
      <c r="CL13" s="98"/>
      <c r="CM13" s="98"/>
      <c r="CN13" s="98"/>
      <c r="CO13" s="98"/>
      <c r="CP13" s="98"/>
      <c r="CQ13" s="98"/>
      <c r="CR13" s="98"/>
      <c r="CS13" s="98"/>
      <c r="CT13" s="98"/>
      <c r="CU13" s="98"/>
      <c r="CV13" s="98"/>
      <c r="CW13" s="98"/>
      <c r="CX13" s="98"/>
      <c r="CY13" s="98"/>
      <c r="CZ13" s="98"/>
      <c r="DA13" s="98"/>
      <c r="DB13" s="98"/>
      <c r="DC13" s="98"/>
      <c r="DD13" s="98"/>
      <c r="DE13" s="98"/>
      <c r="DF13" s="98"/>
      <c r="DG13" s="98"/>
      <c r="DL13" s="76"/>
      <c r="DM13" s="76"/>
      <c r="DN13" s="77" t="str">
        <f t="shared" si="3"/>
        <v xml:space="preserve">D6.scenario.defInput["i009"] = {  cons:"consTotal",  title:"築年数",  unit:"年",  text:"家を建ててから何年ですか", inputType:"sel009", right:"", postfix:"", nodata:"", varType:"Number", min:"", max:"", defaultValue:"-1", d11t:"",d11p:"",d12t:"",d12p:"",d13t:"",d13p:"",d1w:"",d1d:"", d21t:"",d21p:"",d22t:"",d22p:"",d23t:"",d23p:"",d2w:"",d2d:"", d31t:"",d31p:"",d32t:"",d32p:"",d33t:"",d33p:"",d3w:"",d3d:""}; </v>
      </c>
      <c r="DO13" s="78"/>
      <c r="DP13" s="78"/>
      <c r="DQ13" s="79" t="str">
        <f t="shared" si="4"/>
        <v>D6.scenario.defSelectValue["sel009"]= [ "選んで下さい", "5年未満", "5-10年未満", "10-20年未満", "20年以上", "わからない" ];</v>
      </c>
      <c r="DR13" s="80"/>
      <c r="DS13" s="80"/>
      <c r="DT13" s="80" t="str">
        <f t="shared" si="5"/>
        <v>D6.scenario.defSelectData['sel009']= [ '-1', '3', '7', '13', '30', '20' ];</v>
      </c>
    </row>
    <row r="14" spans="1:124" s="75" customFormat="1" ht="43.5" customHeight="1" x14ac:dyDescent="0.15">
      <c r="A14" s="66"/>
      <c r="B14" s="98" t="s">
        <v>2890</v>
      </c>
      <c r="C14" s="106" t="s">
        <v>1908</v>
      </c>
      <c r="D14" s="118" t="s">
        <v>1908</v>
      </c>
      <c r="E14" s="98" t="s">
        <v>1909</v>
      </c>
      <c r="F14" s="107"/>
      <c r="G14" s="119"/>
      <c r="H14" s="106" t="s">
        <v>2347</v>
      </c>
      <c r="I14" s="118" t="s">
        <v>2347</v>
      </c>
      <c r="J14" s="106" t="str">
        <f t="shared" si="0"/>
        <v>sel021</v>
      </c>
      <c r="K14" s="118" t="str">
        <f t="shared" si="1"/>
        <v>sel021</v>
      </c>
      <c r="L14" s="99"/>
      <c r="M14" s="99"/>
      <c r="N14" s="99"/>
      <c r="O14" s="98" t="s">
        <v>1892</v>
      </c>
      <c r="P14" s="99"/>
      <c r="Q14" s="99"/>
      <c r="R14" s="98">
        <v>-1</v>
      </c>
      <c r="S14" s="66"/>
      <c r="T14" s="66"/>
      <c r="U14" s="101"/>
      <c r="V14" s="106"/>
      <c r="W14" s="106"/>
      <c r="X14" s="106"/>
      <c r="Y14" s="106"/>
      <c r="Z14" s="106"/>
      <c r="AA14" s="106"/>
      <c r="AB14" s="106"/>
      <c r="AC14" s="106"/>
      <c r="AD14" s="106"/>
      <c r="AE14" s="106"/>
      <c r="AF14" s="106"/>
      <c r="AG14" s="106"/>
      <c r="AH14" s="106"/>
      <c r="AI14" s="106"/>
      <c r="AJ14" s="106"/>
      <c r="AK14" s="106"/>
      <c r="AL14" s="118"/>
      <c r="AM14" s="118"/>
      <c r="AN14" s="118"/>
      <c r="AO14" s="118"/>
      <c r="AP14" s="118"/>
      <c r="AQ14" s="118"/>
      <c r="AR14" s="118"/>
      <c r="AS14" s="118"/>
      <c r="AT14" s="118"/>
      <c r="AU14" s="118"/>
      <c r="AV14" s="118"/>
      <c r="AW14" s="118"/>
      <c r="AX14" s="118"/>
      <c r="AY14" s="118"/>
      <c r="AZ14" s="118"/>
      <c r="BA14" s="118"/>
      <c r="BB14" s="66"/>
      <c r="BC14" s="106"/>
      <c r="BD14" s="106"/>
      <c r="BE14" s="106"/>
      <c r="BF14" s="106"/>
      <c r="BG14" s="106"/>
      <c r="BH14" s="106"/>
      <c r="BI14" s="106"/>
      <c r="BJ14" s="106"/>
      <c r="BK14" s="106"/>
      <c r="BL14" s="106"/>
      <c r="BM14" s="106"/>
      <c r="BN14" s="106"/>
      <c r="BO14" s="106"/>
      <c r="BP14" s="106"/>
      <c r="BQ14" s="106"/>
      <c r="BR14" s="106"/>
      <c r="BS14" s="118"/>
      <c r="BT14" s="118"/>
      <c r="BU14" s="118"/>
      <c r="BV14" s="118"/>
      <c r="BW14" s="118"/>
      <c r="BX14" s="118"/>
      <c r="BY14" s="118"/>
      <c r="BZ14" s="118"/>
      <c r="CA14" s="118"/>
      <c r="CB14" s="118"/>
      <c r="CC14" s="118"/>
      <c r="CD14" s="118"/>
      <c r="CE14" s="118"/>
      <c r="CF14" s="118"/>
      <c r="CG14" s="118"/>
      <c r="CH14" s="118"/>
      <c r="CJ14" s="98"/>
      <c r="CK14" s="98"/>
      <c r="CL14" s="98"/>
      <c r="CM14" s="98"/>
      <c r="CN14" s="98"/>
      <c r="CO14" s="98"/>
      <c r="CP14" s="98"/>
      <c r="CQ14" s="98"/>
      <c r="CR14" s="98"/>
      <c r="CS14" s="98"/>
      <c r="CT14" s="98"/>
      <c r="CU14" s="98"/>
      <c r="CV14" s="98"/>
      <c r="CW14" s="98"/>
      <c r="CX14" s="98"/>
      <c r="CY14" s="98"/>
      <c r="CZ14" s="98"/>
      <c r="DA14" s="98"/>
      <c r="DB14" s="98"/>
      <c r="DC14" s="98"/>
      <c r="DD14" s="98"/>
      <c r="DE14" s="98"/>
      <c r="DF14" s="98"/>
      <c r="DG14" s="98"/>
      <c r="DL14" s="76"/>
      <c r="DM14" s="76"/>
      <c r="DN14" s="77" t="str">
        <f t="shared" si="3"/>
        <v xml:space="preserve">D6.scenario.defInput["i021"] = {  cons:"consTotal",  title:"都道府県",  unit:"",  text:"お住まいの都道府県を選んで下さい。", inputType:"sel021", right:"", postfix:"", nodata:"", varType:"Number", min:"", max:"", defaultValue:"-1", d11t:"",d11p:"",d12t:"",d12p:"",d13t:"",d13p:"",d1w:"",d1d:"", d21t:"",d21p:"",d22t:"",d22p:"",d23t:"",d23p:"",d2w:"",d2d:"", d31t:"",d31p:"",d32t:"",d32p:"",d33t:"",d33p:"",d3w:"",d3d:""}; </v>
      </c>
      <c r="DO14" s="78"/>
      <c r="DP14" s="78"/>
      <c r="DQ14" s="79" t="str">
        <f t="shared" si="4"/>
        <v>D6.scenario.defSelectValue[""]= [ "", "" ];</v>
      </c>
      <c r="DR14" s="80"/>
      <c r="DS14" s="80"/>
      <c r="DT14" s="80" t="str">
        <f t="shared" si="5"/>
        <v>D6.scenario.defSelectData['']= [ '', '', '' ];</v>
      </c>
    </row>
    <row r="15" spans="1:124" s="75" customFormat="1" ht="43.5" customHeight="1" x14ac:dyDescent="0.15">
      <c r="A15" s="66"/>
      <c r="B15" s="98" t="s">
        <v>2891</v>
      </c>
      <c r="C15" s="106" t="s">
        <v>2516</v>
      </c>
      <c r="D15" s="118" t="s">
        <v>2516</v>
      </c>
      <c r="E15" s="98" t="s">
        <v>1909</v>
      </c>
      <c r="F15" s="107"/>
      <c r="G15" s="119"/>
      <c r="H15" s="106" t="s">
        <v>2626</v>
      </c>
      <c r="I15" s="118" t="s">
        <v>2626</v>
      </c>
      <c r="J15" s="106" t="str">
        <f t="shared" si="0"/>
        <v>sel022</v>
      </c>
      <c r="K15" s="118" t="str">
        <f t="shared" si="1"/>
        <v>sel022</v>
      </c>
      <c r="L15" s="99"/>
      <c r="M15" s="99"/>
      <c r="N15" s="99"/>
      <c r="O15" s="98" t="s">
        <v>1892</v>
      </c>
      <c r="P15" s="99"/>
      <c r="Q15" s="99"/>
      <c r="R15" s="98">
        <v>-1</v>
      </c>
      <c r="S15" s="66"/>
      <c r="T15" s="66"/>
      <c r="U15" s="101"/>
      <c r="V15" s="106"/>
      <c r="W15" s="106"/>
      <c r="X15" s="106"/>
      <c r="Y15" s="106"/>
      <c r="Z15" s="106"/>
      <c r="AA15" s="106"/>
      <c r="AB15" s="106"/>
      <c r="AC15" s="106"/>
      <c r="AD15" s="106"/>
      <c r="AE15" s="106"/>
      <c r="AF15" s="106"/>
      <c r="AG15" s="106"/>
      <c r="AH15" s="106"/>
      <c r="AI15" s="106"/>
      <c r="AJ15" s="106"/>
      <c r="AK15" s="106"/>
      <c r="AL15" s="118"/>
      <c r="AM15" s="118"/>
      <c r="AN15" s="118"/>
      <c r="AO15" s="118"/>
      <c r="AP15" s="118"/>
      <c r="AQ15" s="118"/>
      <c r="AR15" s="118"/>
      <c r="AS15" s="118"/>
      <c r="AT15" s="118"/>
      <c r="AU15" s="118"/>
      <c r="AV15" s="118"/>
      <c r="AW15" s="118"/>
      <c r="AX15" s="118"/>
      <c r="AY15" s="118"/>
      <c r="AZ15" s="118"/>
      <c r="BA15" s="118"/>
      <c r="BB15" s="66"/>
      <c r="BC15" s="106"/>
      <c r="BD15" s="106"/>
      <c r="BE15" s="106"/>
      <c r="BF15" s="106"/>
      <c r="BG15" s="106"/>
      <c r="BH15" s="106"/>
      <c r="BI15" s="106"/>
      <c r="BJ15" s="106"/>
      <c r="BK15" s="106"/>
      <c r="BL15" s="106"/>
      <c r="BM15" s="106"/>
      <c r="BN15" s="106"/>
      <c r="BO15" s="106"/>
      <c r="BP15" s="106"/>
      <c r="BQ15" s="106"/>
      <c r="BR15" s="106"/>
      <c r="BS15" s="118"/>
      <c r="BT15" s="118"/>
      <c r="BU15" s="118"/>
      <c r="BV15" s="118"/>
      <c r="BW15" s="118"/>
      <c r="BX15" s="118"/>
      <c r="BY15" s="118"/>
      <c r="BZ15" s="118"/>
      <c r="CA15" s="118"/>
      <c r="CB15" s="118"/>
      <c r="CC15" s="118"/>
      <c r="CD15" s="118"/>
      <c r="CE15" s="118"/>
      <c r="CF15" s="118"/>
      <c r="CG15" s="118"/>
      <c r="CH15" s="118"/>
      <c r="CJ15" s="98"/>
      <c r="CK15" s="98"/>
      <c r="CL15" s="98"/>
      <c r="CM15" s="98"/>
      <c r="CN15" s="98"/>
      <c r="CO15" s="98"/>
      <c r="CP15" s="98"/>
      <c r="CQ15" s="98"/>
      <c r="CR15" s="98"/>
      <c r="CS15" s="98"/>
      <c r="CT15" s="98"/>
      <c r="CU15" s="98"/>
      <c r="CV15" s="98"/>
      <c r="CW15" s="98"/>
      <c r="CX15" s="98"/>
      <c r="CY15" s="98"/>
      <c r="CZ15" s="98"/>
      <c r="DA15" s="98"/>
      <c r="DB15" s="98"/>
      <c r="DC15" s="98"/>
      <c r="DD15" s="98"/>
      <c r="DE15" s="98"/>
      <c r="DF15" s="98"/>
      <c r="DG15" s="98"/>
      <c r="DL15" s="76"/>
      <c r="DM15" s="76"/>
      <c r="DN15" s="77" t="str">
        <f t="shared" si="3"/>
        <v xml:space="preserve">D6.scenario.defInput["i022"] = {  cons:"consTotal",  title:"詳細地域",  unit:"",  text:"都道府県内の気候が違う場合の地域", inputType:"sel022", right:"", postfix:"", nodata:"", varType:"Number", min:"", max:"", defaultValue:"-1", d11t:"",d11p:"",d12t:"",d12p:"",d13t:"",d13p:"",d1w:"",d1d:"", d21t:"",d21p:"",d22t:"",d22p:"",d23t:"",d23p:"",d2w:"",d2d:"", d31t:"",d31p:"",d32t:"",d32p:"",d33t:"",d33p:"",d3w:"",d3d:""}; </v>
      </c>
      <c r="DO15" s="78"/>
      <c r="DP15" s="78"/>
      <c r="DQ15" s="79" t="str">
        <f t="shared" si="4"/>
        <v>D6.scenario.defSelectValue[""]= [ "", "" ];</v>
      </c>
      <c r="DR15" s="80"/>
      <c r="DS15" s="80"/>
      <c r="DT15" s="80" t="str">
        <f t="shared" si="5"/>
        <v>D6.scenario.defSelectData['']= [ '', '', '' ];</v>
      </c>
    </row>
    <row r="16" spans="1:124" s="75" customFormat="1" ht="43.5" customHeight="1" x14ac:dyDescent="0.15">
      <c r="A16" s="66"/>
      <c r="B16" s="98" t="s">
        <v>2892</v>
      </c>
      <c r="C16" s="106" t="s">
        <v>4421</v>
      </c>
      <c r="D16" s="118" t="s">
        <v>4422</v>
      </c>
      <c r="E16" s="98" t="s">
        <v>1909</v>
      </c>
      <c r="F16" s="107"/>
      <c r="G16" s="119"/>
      <c r="H16" s="106" t="s">
        <v>2893</v>
      </c>
      <c r="I16" s="118" t="s">
        <v>2893</v>
      </c>
      <c r="J16" s="106" t="str">
        <f t="shared" si="0"/>
        <v>sel023</v>
      </c>
      <c r="K16" s="118" t="str">
        <f t="shared" si="1"/>
        <v>sel023</v>
      </c>
      <c r="L16" s="99"/>
      <c r="M16" s="99"/>
      <c r="N16" s="99"/>
      <c r="O16" s="98" t="s">
        <v>1892</v>
      </c>
      <c r="P16" s="99"/>
      <c r="Q16" s="99"/>
      <c r="R16" s="98">
        <v>-1</v>
      </c>
      <c r="S16" s="66"/>
      <c r="T16" s="66"/>
      <c r="U16" s="101" t="str">
        <f>J16</f>
        <v>sel023</v>
      </c>
      <c r="V16" s="106" t="s">
        <v>2274</v>
      </c>
      <c r="W16" s="106" t="s">
        <v>2894</v>
      </c>
      <c r="X16" s="106" t="s">
        <v>2895</v>
      </c>
      <c r="Y16" s="106" t="s">
        <v>2896</v>
      </c>
      <c r="Z16" s="106" t="s">
        <v>2897</v>
      </c>
      <c r="AA16" s="106"/>
      <c r="AB16" s="106"/>
      <c r="AC16" s="106"/>
      <c r="AD16" s="106"/>
      <c r="AE16" s="106"/>
      <c r="AF16" s="106"/>
      <c r="AG16" s="106"/>
      <c r="AH16" s="106"/>
      <c r="AI16" s="106"/>
      <c r="AJ16" s="106"/>
      <c r="AK16" s="106"/>
      <c r="AL16" s="118" t="s">
        <v>2274</v>
      </c>
      <c r="AM16" s="148" t="s">
        <v>2894</v>
      </c>
      <c r="AN16" s="148" t="s">
        <v>2895</v>
      </c>
      <c r="AO16" s="148" t="s">
        <v>2896</v>
      </c>
      <c r="AP16" s="148" t="s">
        <v>2897</v>
      </c>
      <c r="AQ16" s="118"/>
      <c r="AR16" s="118"/>
      <c r="AS16" s="118"/>
      <c r="AT16" s="118"/>
      <c r="AU16" s="118"/>
      <c r="AV16" s="118"/>
      <c r="AW16" s="118"/>
      <c r="AX16" s="118"/>
      <c r="AY16" s="118"/>
      <c r="AZ16" s="118"/>
      <c r="BA16" s="118"/>
      <c r="BB16" s="66"/>
      <c r="BC16" s="106">
        <v>-1</v>
      </c>
      <c r="BD16" s="106">
        <v>1</v>
      </c>
      <c r="BE16" s="106">
        <v>2</v>
      </c>
      <c r="BF16" s="106">
        <v>3</v>
      </c>
      <c r="BG16" s="106">
        <v>4</v>
      </c>
      <c r="BH16" s="106"/>
      <c r="BI16" s="106"/>
      <c r="BJ16" s="106"/>
      <c r="BK16" s="106"/>
      <c r="BL16" s="106"/>
      <c r="BM16" s="106"/>
      <c r="BN16" s="106"/>
      <c r="BO16" s="106"/>
      <c r="BP16" s="106"/>
      <c r="BQ16" s="106"/>
      <c r="BR16" s="106"/>
      <c r="BS16" s="118">
        <v>-1</v>
      </c>
      <c r="BT16" s="118">
        <v>1</v>
      </c>
      <c r="BU16" s="118">
        <v>2</v>
      </c>
      <c r="BV16" s="118">
        <v>3</v>
      </c>
      <c r="BW16" s="118">
        <v>4</v>
      </c>
      <c r="BX16" s="118"/>
      <c r="BY16" s="118"/>
      <c r="BZ16" s="118"/>
      <c r="CA16" s="118"/>
      <c r="CB16" s="118"/>
      <c r="CC16" s="118"/>
      <c r="CD16" s="118"/>
      <c r="CE16" s="118"/>
      <c r="CF16" s="118"/>
      <c r="CG16" s="118"/>
      <c r="CH16" s="118"/>
      <c r="CJ16" s="98"/>
      <c r="CK16" s="98"/>
      <c r="CL16" s="98"/>
      <c r="CM16" s="98"/>
      <c r="CN16" s="98"/>
      <c r="CO16" s="98"/>
      <c r="CP16" s="98"/>
      <c r="CQ16" s="98"/>
      <c r="CR16" s="98"/>
      <c r="CS16" s="98"/>
      <c r="CT16" s="98"/>
      <c r="CU16" s="98"/>
      <c r="CV16" s="98"/>
      <c r="CW16" s="98"/>
      <c r="CX16" s="98"/>
      <c r="CY16" s="98"/>
      <c r="CZ16" s="98"/>
      <c r="DA16" s="98"/>
      <c r="DB16" s="98"/>
      <c r="DC16" s="98"/>
      <c r="DD16" s="98"/>
      <c r="DE16" s="98"/>
      <c r="DF16" s="98"/>
      <c r="DG16" s="98"/>
      <c r="DL16" s="76"/>
      <c r="DM16" s="76"/>
      <c r="DN16" s="77" t="str">
        <f t="shared" si="3"/>
        <v xml:space="preserve">D6.scenario.defInput["i023"] = {  cons:"consTotal",  title:"公共交通の便利さ",  unit:"",  text:"お住いは公共交通の便はいい地域ですか", inputType:"sel023", right:"", postfix:"", nodata:"", varType:"Number", min:"", max:"", defaultValue:"-1", d11t:"",d11p:"",d12t:"",d12p:"",d13t:"",d13p:"",d1w:"",d1d:"", d21t:"",d21p:"",d22t:"",d22p:"",d23t:"",d23p:"",d2w:"",d2d:"", d31t:"",d31p:"",d32t:"",d32p:"",d33t:"",d33p:"",d3w:"",d3d:""}; </v>
      </c>
      <c r="DO16" s="78"/>
      <c r="DP16" s="78"/>
      <c r="DQ16" s="79" t="str">
        <f t="shared" si="4"/>
        <v>D6.scenario.defSelectValue["sel023"]= [ "選んで下さい", "便利", "どちらかと言えば便利", "どちらかといえば不便", "不便" ];</v>
      </c>
      <c r="DR16" s="80"/>
      <c r="DS16" s="80"/>
      <c r="DT16" s="80" t="str">
        <f t="shared" si="5"/>
        <v>D6.scenario.defSelectData['sel023']= [ '-1', '1', '2', '3', '4' ];</v>
      </c>
    </row>
    <row r="17" spans="1:124" s="75" customFormat="1" ht="43.5" customHeight="1" x14ac:dyDescent="0.15">
      <c r="A17" s="66"/>
      <c r="B17" s="98" t="s">
        <v>4557</v>
      </c>
      <c r="C17" s="106" t="s">
        <v>2398</v>
      </c>
      <c r="D17" s="118" t="s">
        <v>2398</v>
      </c>
      <c r="E17" s="98" t="s">
        <v>1909</v>
      </c>
      <c r="F17" s="106"/>
      <c r="G17" s="118"/>
      <c r="H17" s="106" t="s">
        <v>2398</v>
      </c>
      <c r="I17" s="118" t="s">
        <v>2398</v>
      </c>
      <c r="J17" s="106" t="str">
        <f t="shared" si="0"/>
        <v>sel041</v>
      </c>
      <c r="K17" s="118" t="str">
        <f t="shared" si="1"/>
        <v>sel041</v>
      </c>
      <c r="L17" s="99"/>
      <c r="M17" s="99"/>
      <c r="N17" s="99"/>
      <c r="O17" s="98" t="s">
        <v>1892</v>
      </c>
      <c r="P17" s="99"/>
      <c r="Q17" s="99"/>
      <c r="R17" s="98">
        <v>-1</v>
      </c>
      <c r="S17" s="66"/>
      <c r="T17" s="66"/>
      <c r="U17" s="101" t="str">
        <f t="shared" ref="U17:U37" si="6">J17</f>
        <v>sel041</v>
      </c>
      <c r="V17" s="106" t="s">
        <v>2274</v>
      </c>
      <c r="W17" s="106" t="s">
        <v>2452</v>
      </c>
      <c r="X17" s="106" t="s">
        <v>2453</v>
      </c>
      <c r="Y17" s="106" t="s">
        <v>2454</v>
      </c>
      <c r="Z17" s="106" t="s">
        <v>2455</v>
      </c>
      <c r="AA17" s="106" t="s">
        <v>2456</v>
      </c>
      <c r="AB17" s="106" t="s">
        <v>293</v>
      </c>
      <c r="AC17" s="106"/>
      <c r="AD17" s="106"/>
      <c r="AE17" s="106"/>
      <c r="AF17" s="106"/>
      <c r="AG17" s="106"/>
      <c r="AH17" s="106"/>
      <c r="AI17" s="106"/>
      <c r="AJ17" s="106"/>
      <c r="AK17" s="106"/>
      <c r="AL17" s="118" t="s">
        <v>2274</v>
      </c>
      <c r="AM17" s="118" t="s">
        <v>2452</v>
      </c>
      <c r="AN17" s="148" t="s">
        <v>2453</v>
      </c>
      <c r="AO17" s="148" t="s">
        <v>2454</v>
      </c>
      <c r="AP17" s="148" t="s">
        <v>2455</v>
      </c>
      <c r="AQ17" s="148" t="s">
        <v>2456</v>
      </c>
      <c r="AR17" s="148" t="s">
        <v>293</v>
      </c>
      <c r="AS17" s="118"/>
      <c r="AT17" s="118"/>
      <c r="AU17" s="118"/>
      <c r="AV17" s="118"/>
      <c r="AW17" s="118"/>
      <c r="AX17" s="118"/>
      <c r="AY17" s="118"/>
      <c r="AZ17" s="118"/>
      <c r="BA17" s="118"/>
      <c r="BB17" s="66"/>
      <c r="BC17" s="106">
        <v>-1</v>
      </c>
      <c r="BD17" s="106">
        <v>1</v>
      </c>
      <c r="BE17" s="106">
        <v>2</v>
      </c>
      <c r="BF17" s="106">
        <v>3</v>
      </c>
      <c r="BG17" s="106">
        <v>4</v>
      </c>
      <c r="BH17" s="106">
        <v>5</v>
      </c>
      <c r="BI17" s="106">
        <v>6</v>
      </c>
      <c r="BJ17" s="106"/>
      <c r="BK17" s="106"/>
      <c r="BL17" s="106"/>
      <c r="BM17" s="106"/>
      <c r="BN17" s="106"/>
      <c r="BO17" s="106"/>
      <c r="BP17" s="106"/>
      <c r="BQ17" s="106"/>
      <c r="BR17" s="106"/>
      <c r="BS17" s="118">
        <v>-1</v>
      </c>
      <c r="BT17" s="118">
        <v>1</v>
      </c>
      <c r="BU17" s="118">
        <v>2</v>
      </c>
      <c r="BV17" s="118">
        <v>3</v>
      </c>
      <c r="BW17" s="118">
        <v>4</v>
      </c>
      <c r="BX17" s="118">
        <v>5</v>
      </c>
      <c r="BY17" s="118">
        <v>6</v>
      </c>
      <c r="BZ17" s="118"/>
      <c r="CA17" s="118"/>
      <c r="CB17" s="118"/>
      <c r="CC17" s="118"/>
      <c r="CD17" s="118"/>
      <c r="CE17" s="118"/>
      <c r="CF17" s="118"/>
      <c r="CG17" s="118"/>
      <c r="CH17" s="118"/>
      <c r="CJ17" s="98"/>
      <c r="CK17" s="98"/>
      <c r="CL17" s="98"/>
      <c r="CM17" s="98"/>
      <c r="CN17" s="98"/>
      <c r="CO17" s="98"/>
      <c r="CP17" s="98"/>
      <c r="CQ17" s="98"/>
      <c r="CR17" s="98">
        <v>5</v>
      </c>
      <c r="CS17" s="98">
        <v>0</v>
      </c>
      <c r="CT17" s="98">
        <v>4</v>
      </c>
      <c r="CU17" s="98">
        <v>1</v>
      </c>
      <c r="CV17" s="98">
        <v>0</v>
      </c>
      <c r="CW17" s="98">
        <v>2</v>
      </c>
      <c r="CX17" s="98">
        <v>2</v>
      </c>
      <c r="CY17" s="98">
        <v>0</v>
      </c>
      <c r="CZ17" s="98"/>
      <c r="DA17" s="98"/>
      <c r="DB17" s="98"/>
      <c r="DC17" s="98"/>
      <c r="DD17" s="98"/>
      <c r="DE17" s="98"/>
      <c r="DF17" s="98"/>
      <c r="DG17" s="98"/>
      <c r="DL17" s="76"/>
      <c r="DM17" s="76"/>
      <c r="DN17" s="77" t="str">
        <f t="shared" si="3"/>
        <v xml:space="preserve">D6.scenario.defInput["i041"] = {  cons:"consTotal",  title:"窓の断熱性能",  unit:"",  text:"窓の断熱性能", inputType:"sel041", right:"", postfix:"", nodata:"", varType:"Number", min:"", max:"", defaultValue:"-1", d11t:"",d11p:"",d12t:"",d12p:"",d13t:"",d13p:"",d1w:"",d1d:"", d21t:"5",d21p:"0",d22t:"4",d22p:"1",d23t:"0",d23p:"2",d2w:"2",d2d:"0", d31t:"",d31p:"",d32t:"",d32p:"",d33t:"",d33p:"",d3w:"",d3d:""}; </v>
      </c>
      <c r="DO17" s="78"/>
      <c r="DP17" s="78"/>
      <c r="DQ17" s="79" t="str">
        <f t="shared" si="4"/>
        <v>D6.scenario.defSelectValue["sel041"]= [ "選んで下さい", "樹脂枠三重ガラス", "樹脂枠low-Eガラス", "樹脂アルミ複合/樹脂枠二重ガラス", "アルミ枠二重ガラス", "アルミ枠単板ガラス", "わからない" ];</v>
      </c>
      <c r="DR17" s="80"/>
      <c r="DS17" s="80"/>
      <c r="DT17" s="80" t="str">
        <f t="shared" si="5"/>
        <v>D6.scenario.defSelectData['sel041']= [ '-1', '1', '2', '3', '4', '5', '6' ];</v>
      </c>
    </row>
    <row r="18" spans="1:124" s="75" customFormat="1" ht="43.5" customHeight="1" x14ac:dyDescent="0.15">
      <c r="A18" s="66"/>
      <c r="B18" s="98" t="s">
        <v>2832</v>
      </c>
      <c r="C18" s="106" t="s">
        <v>2581</v>
      </c>
      <c r="D18" s="118" t="s">
        <v>2581</v>
      </c>
      <c r="E18" s="98" t="s">
        <v>1909</v>
      </c>
      <c r="F18" s="106"/>
      <c r="G18" s="118"/>
      <c r="H18" s="106" t="s">
        <v>2582</v>
      </c>
      <c r="I18" s="118" t="s">
        <v>2582</v>
      </c>
      <c r="J18" s="106" t="str">
        <f t="shared" si="0"/>
        <v>sel042</v>
      </c>
      <c r="K18" s="118" t="str">
        <f t="shared" si="1"/>
        <v>sel042</v>
      </c>
      <c r="L18" s="99"/>
      <c r="M18" s="99"/>
      <c r="N18" s="99"/>
      <c r="O18" s="98" t="s">
        <v>1892</v>
      </c>
      <c r="P18" s="99"/>
      <c r="Q18" s="99"/>
      <c r="R18" s="98">
        <v>-1</v>
      </c>
      <c r="S18" s="66"/>
      <c r="T18" s="66"/>
      <c r="U18" s="101" t="str">
        <f t="shared" si="6"/>
        <v>sel042</v>
      </c>
      <c r="V18" s="106" t="s">
        <v>2274</v>
      </c>
      <c r="W18" s="106" t="s">
        <v>2583</v>
      </c>
      <c r="X18" s="106" t="s">
        <v>2584</v>
      </c>
      <c r="Y18" s="106" t="s">
        <v>2585</v>
      </c>
      <c r="Z18" s="106" t="s">
        <v>2586</v>
      </c>
      <c r="AA18" s="106" t="s">
        <v>2587</v>
      </c>
      <c r="AB18" s="106" t="s">
        <v>2588</v>
      </c>
      <c r="AC18" s="106" t="s">
        <v>293</v>
      </c>
      <c r="AD18" s="106"/>
      <c r="AE18" s="106"/>
      <c r="AF18" s="106"/>
      <c r="AG18" s="106"/>
      <c r="AH18" s="106"/>
      <c r="AI18" s="106"/>
      <c r="AJ18" s="106"/>
      <c r="AK18" s="106"/>
      <c r="AL18" s="118" t="s">
        <v>2274</v>
      </c>
      <c r="AM18" s="118" t="s">
        <v>2583</v>
      </c>
      <c r="AN18" s="118" t="s">
        <v>2584</v>
      </c>
      <c r="AO18" s="148" t="s">
        <v>2585</v>
      </c>
      <c r="AP18" s="148" t="s">
        <v>2586</v>
      </c>
      <c r="AQ18" s="148" t="s">
        <v>2587</v>
      </c>
      <c r="AR18" s="148" t="s">
        <v>2588</v>
      </c>
      <c r="AS18" s="148" t="s">
        <v>293</v>
      </c>
      <c r="AT18" s="118"/>
      <c r="AU18" s="118"/>
      <c r="AV18" s="118"/>
      <c r="AW18" s="118"/>
      <c r="AX18" s="118"/>
      <c r="AY18" s="118"/>
      <c r="AZ18" s="118"/>
      <c r="BA18" s="118"/>
      <c r="BB18" s="66"/>
      <c r="BC18" s="106">
        <v>-1</v>
      </c>
      <c r="BD18" s="106">
        <v>200</v>
      </c>
      <c r="BE18" s="106">
        <v>150</v>
      </c>
      <c r="BF18" s="106">
        <v>100</v>
      </c>
      <c r="BG18" s="106">
        <v>50</v>
      </c>
      <c r="BH18" s="106">
        <v>30</v>
      </c>
      <c r="BI18" s="106">
        <v>10</v>
      </c>
      <c r="BJ18" s="106">
        <v>-1</v>
      </c>
      <c r="BK18" s="106"/>
      <c r="BL18" s="106"/>
      <c r="BM18" s="106"/>
      <c r="BN18" s="106"/>
      <c r="BO18" s="106"/>
      <c r="BP18" s="106"/>
      <c r="BQ18" s="106"/>
      <c r="BR18" s="106"/>
      <c r="BS18" s="118">
        <v>-1</v>
      </c>
      <c r="BT18" s="118">
        <v>200</v>
      </c>
      <c r="BU18" s="118">
        <v>150</v>
      </c>
      <c r="BV18" s="118">
        <v>100</v>
      </c>
      <c r="BW18" s="118">
        <v>50</v>
      </c>
      <c r="BX18" s="118">
        <v>30</v>
      </c>
      <c r="BY18" s="118">
        <v>10</v>
      </c>
      <c r="BZ18" s="118">
        <v>-1</v>
      </c>
      <c r="CA18" s="118"/>
      <c r="CB18" s="118"/>
      <c r="CC18" s="118"/>
      <c r="CD18" s="118"/>
      <c r="CE18" s="118"/>
      <c r="CF18" s="118"/>
      <c r="CG18" s="118"/>
      <c r="CH18" s="118"/>
      <c r="CJ18" s="98">
        <v>100</v>
      </c>
      <c r="CK18" s="98">
        <v>2</v>
      </c>
      <c r="CL18" s="98">
        <v>50</v>
      </c>
      <c r="CM18" s="98">
        <v>1</v>
      </c>
      <c r="CN18" s="98"/>
      <c r="CO18" s="98"/>
      <c r="CP18" s="98">
        <v>2</v>
      </c>
      <c r="CQ18" s="98">
        <v>1</v>
      </c>
      <c r="CR18" s="98">
        <v>100</v>
      </c>
      <c r="CS18" s="98">
        <v>2</v>
      </c>
      <c r="CT18" s="98">
        <v>50</v>
      </c>
      <c r="CU18" s="98">
        <v>1</v>
      </c>
      <c r="CV18" s="98"/>
      <c r="CW18" s="98"/>
      <c r="CX18" s="98">
        <v>3</v>
      </c>
      <c r="CY18" s="98">
        <v>1</v>
      </c>
      <c r="CZ18" s="98"/>
      <c r="DA18" s="98"/>
      <c r="DB18" s="98"/>
      <c r="DC18" s="98"/>
      <c r="DD18" s="98"/>
      <c r="DE18" s="98"/>
      <c r="DF18" s="98"/>
      <c r="DG18" s="98"/>
      <c r="DL18" s="76"/>
      <c r="DM18" s="76"/>
      <c r="DN18" s="77" t="str">
        <f t="shared" si="3"/>
        <v xml:space="preserve">D6.scenario.defInput["i042"] = {  cons:"consTotal",  title:"壁面の断熱材の厚さ",  unit:"",  text:"断熱材の厚さはどの程度ですか", inputType:"sel042", right:"", postfix:"", nodata:"", varType:"Number", min:"", max:"", defaultValue:"-1", d11t:"100",d11p:"2",d12t:"50",d12p:"1",d13t:"",d13p:"",d1w:"2",d1d:"1", d21t:"100",d21p:"2",d22t:"50",d22p:"1",d23t:"",d23p:"",d2w:"3",d2d:"1", d31t:"",d31p:"",d32t:"",d32p:"",d33t:"",d33p:"",d3w:"",d3d:""}; </v>
      </c>
      <c r="DO18" s="78"/>
      <c r="DP18" s="78"/>
      <c r="DQ18" s="79" t="str">
        <f t="shared" si="4"/>
        <v>D6.scenario.defSelectValue["sel042"]= [ "選んで下さい", "グラスウール200mm相当", "グラスウール150mm相当", "グラスウール100mm相当", "グラスウール50mm相当", "グラスウール30mm相当", "入っていない", "わからない" ];</v>
      </c>
      <c r="DR18" s="80"/>
      <c r="DS18" s="80"/>
      <c r="DT18" s="80" t="str">
        <f t="shared" si="5"/>
        <v>D6.scenario.defSelectData['sel042']= [ '-1', '200', '150', '100', '50', '30', '10', '-1' ];</v>
      </c>
    </row>
    <row r="19" spans="1:124" s="75" customFormat="1" ht="43.5" customHeight="1" x14ac:dyDescent="0.15">
      <c r="A19" s="66"/>
      <c r="B19" s="98" t="s">
        <v>2833</v>
      </c>
      <c r="C19" s="106" t="s">
        <v>2479</v>
      </c>
      <c r="D19" s="118" t="s">
        <v>2479</v>
      </c>
      <c r="E19" s="98" t="s">
        <v>1909</v>
      </c>
      <c r="F19" s="106"/>
      <c r="G19" s="118"/>
      <c r="H19" s="106" t="s">
        <v>2480</v>
      </c>
      <c r="I19" s="118" t="s">
        <v>2480</v>
      </c>
      <c r="J19" s="106" t="str">
        <f t="shared" si="0"/>
        <v>sel043</v>
      </c>
      <c r="K19" s="118" t="str">
        <f t="shared" si="1"/>
        <v>sel043</v>
      </c>
      <c r="L19" s="99"/>
      <c r="M19" s="99"/>
      <c r="N19" s="99"/>
      <c r="O19" s="98" t="s">
        <v>1892</v>
      </c>
      <c r="P19" s="99"/>
      <c r="Q19" s="99"/>
      <c r="R19" s="98">
        <v>-1</v>
      </c>
      <c r="S19" s="66"/>
      <c r="T19" s="66"/>
      <c r="U19" s="101" t="str">
        <f t="shared" si="6"/>
        <v>sel043</v>
      </c>
      <c r="V19" s="106" t="s">
        <v>2274</v>
      </c>
      <c r="W19" s="106" t="s">
        <v>2484</v>
      </c>
      <c r="X19" s="106" t="s">
        <v>2485</v>
      </c>
      <c r="Y19" s="106" t="s">
        <v>2322</v>
      </c>
      <c r="Z19" s="106"/>
      <c r="AA19" s="106"/>
      <c r="AB19" s="106"/>
      <c r="AC19" s="106"/>
      <c r="AD19" s="106"/>
      <c r="AE19" s="106"/>
      <c r="AF19" s="106"/>
      <c r="AG19" s="106"/>
      <c r="AH19" s="106"/>
      <c r="AI19" s="106"/>
      <c r="AJ19" s="106"/>
      <c r="AK19" s="106"/>
      <c r="AL19" s="118" t="s">
        <v>2274</v>
      </c>
      <c r="AM19" s="118" t="s">
        <v>2484</v>
      </c>
      <c r="AN19" s="148" t="s">
        <v>2485</v>
      </c>
      <c r="AO19" s="148" t="s">
        <v>2322</v>
      </c>
      <c r="AP19" s="118"/>
      <c r="AQ19" s="118"/>
      <c r="AR19" s="118"/>
      <c r="AS19" s="118"/>
      <c r="AT19" s="118"/>
      <c r="AU19" s="118"/>
      <c r="AV19" s="118"/>
      <c r="AW19" s="118"/>
      <c r="AX19" s="118"/>
      <c r="AY19" s="118"/>
      <c r="AZ19" s="118"/>
      <c r="BA19" s="118"/>
      <c r="BB19" s="66"/>
      <c r="BC19" s="106">
        <v>-1</v>
      </c>
      <c r="BD19" s="106">
        <v>1</v>
      </c>
      <c r="BE19" s="106">
        <v>2</v>
      </c>
      <c r="BF19" s="106">
        <v>3</v>
      </c>
      <c r="BG19" s="106"/>
      <c r="BH19" s="106"/>
      <c r="BI19" s="106"/>
      <c r="BJ19" s="106"/>
      <c r="BK19" s="106"/>
      <c r="BL19" s="106"/>
      <c r="BM19" s="106"/>
      <c r="BN19" s="106"/>
      <c r="BO19" s="106"/>
      <c r="BP19" s="106"/>
      <c r="BQ19" s="106"/>
      <c r="BR19" s="106"/>
      <c r="BS19" s="118">
        <v>-1</v>
      </c>
      <c r="BT19" s="118">
        <v>1</v>
      </c>
      <c r="BU19" s="118">
        <v>2</v>
      </c>
      <c r="BV19" s="118">
        <v>3</v>
      </c>
      <c r="BW19" s="118"/>
      <c r="BX19" s="118"/>
      <c r="BY19" s="118"/>
      <c r="BZ19" s="118"/>
      <c r="CA19" s="118"/>
      <c r="CB19" s="118"/>
      <c r="CC19" s="118"/>
      <c r="CD19" s="118"/>
      <c r="CE19" s="118"/>
      <c r="CF19" s="118"/>
      <c r="CG19" s="118"/>
      <c r="CH19" s="118"/>
      <c r="CJ19" s="98"/>
      <c r="CK19" s="98"/>
      <c r="CL19" s="98"/>
      <c r="CM19" s="98"/>
      <c r="CN19" s="98"/>
      <c r="CO19" s="98"/>
      <c r="CP19" s="98"/>
      <c r="CQ19" s="98"/>
      <c r="CR19" s="98">
        <v>1</v>
      </c>
      <c r="CS19" s="98">
        <v>2</v>
      </c>
      <c r="CT19" s="98">
        <v>2</v>
      </c>
      <c r="CU19" s="98">
        <v>1</v>
      </c>
      <c r="CV19" s="98"/>
      <c r="CW19" s="98"/>
      <c r="CX19" s="98">
        <v>2</v>
      </c>
      <c r="CY19" s="98">
        <v>0</v>
      </c>
      <c r="CZ19" s="98"/>
      <c r="DA19" s="98"/>
      <c r="DB19" s="98"/>
      <c r="DC19" s="98"/>
      <c r="DD19" s="98"/>
      <c r="DE19" s="98"/>
      <c r="DF19" s="98"/>
      <c r="DG19" s="98"/>
      <c r="DL19" s="76"/>
      <c r="DM19" s="76"/>
      <c r="DN19" s="77" t="str">
        <f t="shared" si="3"/>
        <v xml:space="preserve">D6.scenario.defInput["i043"] = {  cons:"consTotal",  title:"窓の断熱リフォーム",  unit:"",  text:"窓の断熱リフォームをしましかたか", inputType:"sel043", right:"", postfix:"", nodata:"", varType:"Number", min:"", max:"", defaultValue:"-1", d11t:"",d11p:"",d12t:"",d12p:"",d13t:"",d13p:"",d1w:"",d1d:"", d21t:"1",d21p:"2",d22t:"2",d22p:"1",d23t:"",d23p:"",d2w:"2",d2d:"0", d31t:"",d31p:"",d32t:"",d32p:"",d33t:"",d33p:"",d3w:"",d3d:""}; </v>
      </c>
      <c r="DO19" s="78"/>
      <c r="DP19" s="78"/>
      <c r="DQ19" s="79" t="str">
        <f t="shared" si="4"/>
        <v>D6.scenario.defSelectValue["sel043"]= [ "選んで下さい", "全面的にした", "一部した", "していない" ];</v>
      </c>
      <c r="DR19" s="80"/>
      <c r="DS19" s="80"/>
      <c r="DT19" s="80" t="str">
        <f t="shared" si="5"/>
        <v>D6.scenario.defSelectData['sel043']= [ '-1', '1', '2', '3' ];</v>
      </c>
    </row>
    <row r="20" spans="1:124" s="75" customFormat="1" ht="43.5" customHeight="1" x14ac:dyDescent="0.15">
      <c r="A20" s="66"/>
      <c r="B20" s="98" t="s">
        <v>2834</v>
      </c>
      <c r="C20" s="106" t="s">
        <v>2481</v>
      </c>
      <c r="D20" s="118" t="s">
        <v>2481</v>
      </c>
      <c r="E20" s="98" t="s">
        <v>1909</v>
      </c>
      <c r="F20" s="106"/>
      <c r="G20" s="118"/>
      <c r="H20" s="106" t="s">
        <v>2482</v>
      </c>
      <c r="I20" s="118" t="s">
        <v>2482</v>
      </c>
      <c r="J20" s="106" t="str">
        <f t="shared" si="0"/>
        <v>sel044</v>
      </c>
      <c r="K20" s="118" t="str">
        <f t="shared" si="1"/>
        <v>sel044</v>
      </c>
      <c r="L20" s="99"/>
      <c r="M20" s="99"/>
      <c r="N20" s="99"/>
      <c r="O20" s="98" t="s">
        <v>1892</v>
      </c>
      <c r="P20" s="99"/>
      <c r="Q20" s="99"/>
      <c r="R20" s="98">
        <v>-1</v>
      </c>
      <c r="S20" s="66"/>
      <c r="T20" s="66"/>
      <c r="U20" s="101" t="str">
        <f t="shared" si="6"/>
        <v>sel044</v>
      </c>
      <c r="V20" s="106" t="s">
        <v>2274</v>
      </c>
      <c r="W20" s="106" t="s">
        <v>2484</v>
      </c>
      <c r="X20" s="106" t="s">
        <v>2485</v>
      </c>
      <c r="Y20" s="106" t="s">
        <v>2322</v>
      </c>
      <c r="Z20" s="106"/>
      <c r="AA20" s="106"/>
      <c r="AB20" s="106"/>
      <c r="AC20" s="106"/>
      <c r="AD20" s="106"/>
      <c r="AE20" s="106"/>
      <c r="AF20" s="106"/>
      <c r="AG20" s="106"/>
      <c r="AH20" s="106"/>
      <c r="AI20" s="106"/>
      <c r="AJ20" s="106"/>
      <c r="AK20" s="106"/>
      <c r="AL20" s="118" t="s">
        <v>2274</v>
      </c>
      <c r="AM20" s="118" t="s">
        <v>2484</v>
      </c>
      <c r="AN20" s="118" t="s">
        <v>2485</v>
      </c>
      <c r="AO20" s="148" t="s">
        <v>2322</v>
      </c>
      <c r="AP20" s="118"/>
      <c r="AQ20" s="118"/>
      <c r="AR20" s="118"/>
      <c r="AS20" s="118"/>
      <c r="AT20" s="118"/>
      <c r="AU20" s="118"/>
      <c r="AV20" s="118"/>
      <c r="AW20" s="118"/>
      <c r="AX20" s="118"/>
      <c r="AY20" s="118"/>
      <c r="AZ20" s="118"/>
      <c r="BA20" s="118"/>
      <c r="BB20" s="66"/>
      <c r="BC20" s="106">
        <v>-1</v>
      </c>
      <c r="BD20" s="106">
        <v>1</v>
      </c>
      <c r="BE20" s="106">
        <v>2</v>
      </c>
      <c r="BF20" s="106">
        <v>3</v>
      </c>
      <c r="BG20" s="106"/>
      <c r="BH20" s="106"/>
      <c r="BI20" s="106"/>
      <c r="BJ20" s="106"/>
      <c r="BK20" s="106"/>
      <c r="BL20" s="106"/>
      <c r="BM20" s="106"/>
      <c r="BN20" s="106"/>
      <c r="BO20" s="106"/>
      <c r="BP20" s="106"/>
      <c r="BQ20" s="106"/>
      <c r="BR20" s="106"/>
      <c r="BS20" s="118">
        <v>-1</v>
      </c>
      <c r="BT20" s="118">
        <v>1</v>
      </c>
      <c r="BU20" s="118">
        <v>2</v>
      </c>
      <c r="BV20" s="118">
        <v>3</v>
      </c>
      <c r="BW20" s="118"/>
      <c r="BX20" s="118"/>
      <c r="BY20" s="118"/>
      <c r="BZ20" s="118"/>
      <c r="CA20" s="118"/>
      <c r="CB20" s="118"/>
      <c r="CC20" s="118"/>
      <c r="CD20" s="118"/>
      <c r="CE20" s="118"/>
      <c r="CF20" s="118"/>
      <c r="CG20" s="118"/>
      <c r="CH20" s="118"/>
      <c r="CJ20" s="98"/>
      <c r="CK20" s="98"/>
      <c r="CL20" s="98"/>
      <c r="CM20" s="98"/>
      <c r="CN20" s="98"/>
      <c r="CO20" s="98"/>
      <c r="CP20" s="98"/>
      <c r="CQ20" s="98"/>
      <c r="CR20" s="98">
        <v>1</v>
      </c>
      <c r="CS20" s="98">
        <v>2</v>
      </c>
      <c r="CT20" s="98">
        <v>2</v>
      </c>
      <c r="CU20" s="98">
        <v>1</v>
      </c>
      <c r="CV20" s="98"/>
      <c r="CW20" s="98"/>
      <c r="CX20" s="98">
        <v>1</v>
      </c>
      <c r="CY20" s="98">
        <v>0</v>
      </c>
      <c r="CZ20" s="98"/>
      <c r="DA20" s="98"/>
      <c r="DB20" s="98"/>
      <c r="DC20" s="98"/>
      <c r="DD20" s="98"/>
      <c r="DE20" s="98"/>
      <c r="DF20" s="98"/>
      <c r="DG20" s="98"/>
      <c r="DL20" s="76"/>
      <c r="DM20" s="76"/>
      <c r="DN20" s="77" t="str">
        <f t="shared" si="3"/>
        <v xml:space="preserve">D6.scenario.defInput["i044"] = {  cons:"consTotal",  title:"壁天井断熱リフォーム",  unit:"",  text:"壁・天井・床などの断熱リフォームをしましたか", inputType:"sel044", right:"", postfix:"", nodata:"", varType:"Number", min:"", max:"", defaultValue:"-1", d11t:"",d11p:"",d12t:"",d12p:"",d13t:"",d13p:"",d1w:"",d1d:"", d21t:"1",d21p:"2",d22t:"2",d22p:"1",d23t:"",d23p:"",d2w:"1",d2d:"0", d31t:"",d31p:"",d32t:"",d32p:"",d33t:"",d33p:"",d3w:"",d3d:""}; </v>
      </c>
      <c r="DO20" s="78"/>
      <c r="DP20" s="78"/>
      <c r="DQ20" s="79" t="str">
        <f t="shared" si="4"/>
        <v>D6.scenario.defSelectValue["sel044"]= [ "選んで下さい", "全面的にした", "一部した", "していない" ];</v>
      </c>
      <c r="DR20" s="80"/>
      <c r="DS20" s="80"/>
      <c r="DT20" s="80" t="str">
        <f t="shared" si="5"/>
        <v>D6.scenario.defSelectData['sel044']= [ '-1', '1', '2', '3' ];</v>
      </c>
    </row>
    <row r="21" spans="1:124" s="75" customFormat="1" ht="43.5" customHeight="1" x14ac:dyDescent="0.15">
      <c r="A21" s="66"/>
      <c r="B21" s="98" t="s">
        <v>2483</v>
      </c>
      <c r="C21" s="106" t="s">
        <v>4423</v>
      </c>
      <c r="D21" s="118" t="s">
        <v>4424</v>
      </c>
      <c r="E21" s="98" t="s">
        <v>3085</v>
      </c>
      <c r="F21" s="106"/>
      <c r="G21" s="118"/>
      <c r="H21" s="106" t="s">
        <v>2866</v>
      </c>
      <c r="I21" s="118" t="s">
        <v>2866</v>
      </c>
      <c r="J21" s="106" t="str">
        <f t="shared" si="0"/>
        <v>sel051</v>
      </c>
      <c r="K21" s="118" t="str">
        <f t="shared" si="1"/>
        <v>sel051</v>
      </c>
      <c r="L21" s="99"/>
      <c r="M21" s="99"/>
      <c r="N21" s="99"/>
      <c r="O21" s="98" t="s">
        <v>1892</v>
      </c>
      <c r="P21" s="99"/>
      <c r="Q21" s="99"/>
      <c r="R21" s="98">
        <v>-1</v>
      </c>
      <c r="S21" s="66"/>
      <c r="T21" s="66"/>
      <c r="U21" s="101" t="str">
        <f>J21</f>
        <v>sel051</v>
      </c>
      <c r="V21" s="106" t="s">
        <v>2274</v>
      </c>
      <c r="W21" s="106" t="s">
        <v>1984</v>
      </c>
      <c r="X21" s="106" t="s">
        <v>2575</v>
      </c>
      <c r="Y21" s="106"/>
      <c r="Z21" s="106"/>
      <c r="AA21" s="106"/>
      <c r="AB21" s="106"/>
      <c r="AC21" s="106"/>
      <c r="AD21" s="106"/>
      <c r="AE21" s="106"/>
      <c r="AF21" s="106"/>
      <c r="AG21" s="106"/>
      <c r="AH21" s="106"/>
      <c r="AI21" s="106"/>
      <c r="AJ21" s="106"/>
      <c r="AK21" s="106"/>
      <c r="AL21" s="118" t="s">
        <v>2274</v>
      </c>
      <c r="AM21" s="148" t="s">
        <v>1984</v>
      </c>
      <c r="AN21" s="148" t="s">
        <v>2575</v>
      </c>
      <c r="AO21" s="118"/>
      <c r="AP21" s="118"/>
      <c r="AQ21" s="118"/>
      <c r="AR21" s="118"/>
      <c r="AS21" s="118"/>
      <c r="AT21" s="118"/>
      <c r="AU21" s="118"/>
      <c r="AV21" s="118"/>
      <c r="AW21" s="118"/>
      <c r="AX21" s="118"/>
      <c r="AY21" s="118"/>
      <c r="AZ21" s="118"/>
      <c r="BA21" s="118"/>
      <c r="BB21" s="66"/>
      <c r="BC21" s="106">
        <v>-1</v>
      </c>
      <c r="BD21" s="106">
        <v>0</v>
      </c>
      <c r="BE21" s="106">
        <v>1</v>
      </c>
      <c r="BF21" s="106"/>
      <c r="BG21" s="106"/>
      <c r="BH21" s="106"/>
      <c r="BI21" s="106"/>
      <c r="BJ21" s="106"/>
      <c r="BK21" s="106"/>
      <c r="BL21" s="106"/>
      <c r="BM21" s="106"/>
      <c r="BN21" s="106"/>
      <c r="BO21" s="106"/>
      <c r="BP21" s="106"/>
      <c r="BQ21" s="106"/>
      <c r="BR21" s="106"/>
      <c r="BS21" s="118">
        <v>-1</v>
      </c>
      <c r="BT21" s="118">
        <v>0</v>
      </c>
      <c r="BU21" s="118">
        <v>1</v>
      </c>
      <c r="BV21" s="118"/>
      <c r="BW21" s="118"/>
      <c r="BX21" s="118"/>
      <c r="BY21" s="118"/>
      <c r="BZ21" s="118"/>
      <c r="CA21" s="118"/>
      <c r="CB21" s="118"/>
      <c r="CC21" s="118"/>
      <c r="CD21" s="118"/>
      <c r="CE21" s="118"/>
      <c r="CF21" s="118"/>
      <c r="CG21" s="118"/>
      <c r="CH21" s="118"/>
      <c r="CJ21" s="98">
        <v>1</v>
      </c>
      <c r="CK21" s="98">
        <v>2</v>
      </c>
      <c r="CL21" s="98"/>
      <c r="CM21" s="98"/>
      <c r="CN21" s="98"/>
      <c r="CO21" s="98"/>
      <c r="CP21" s="98">
        <v>4</v>
      </c>
      <c r="CQ21" s="98">
        <v>0</v>
      </c>
      <c r="CR21" s="98">
        <v>1</v>
      </c>
      <c r="CS21" s="98">
        <v>2</v>
      </c>
      <c r="CT21" s="98"/>
      <c r="CU21" s="98"/>
      <c r="CV21" s="98"/>
      <c r="CW21" s="98"/>
      <c r="CX21" s="98">
        <v>4</v>
      </c>
      <c r="CY21" s="98">
        <v>0</v>
      </c>
      <c r="CZ21" s="98"/>
      <c r="DA21" s="98"/>
      <c r="DB21" s="98"/>
      <c r="DC21" s="98"/>
      <c r="DD21" s="98"/>
      <c r="DE21" s="98"/>
      <c r="DF21" s="98"/>
      <c r="DG21" s="98"/>
      <c r="DL21" s="76"/>
      <c r="DM21" s="76"/>
      <c r="DN21" s="77" t="str">
        <f t="shared" si="3"/>
        <v xml:space="preserve">D6.scenario.defInput["i051"] = {  cons:"consEnergy",  title:"太陽光発電の設置",  unit:"",  text:"太陽光発電装置を設置していますか", inputType:"sel051", right:"", postfix:"", nodata:"", varType:"Number", min:"", max:"", defaultValue:"-1", d11t:"1",d11p:"2",d12t:"",d12p:"",d13t:"",d13p:"",d1w:"4",d1d:"0", d21t:"1",d21p:"2",d22t:"",d22p:"",d23t:"",d23p:"",d2w:"4",d2d:"0", d31t:"",d31p:"",d32t:"",d32p:"",d33t:"",d33p:"",d3w:"",d3d:""}; </v>
      </c>
      <c r="DO21" s="78"/>
      <c r="DP21" s="78"/>
      <c r="DQ21" s="79" t="str">
        <f t="shared" si="4"/>
        <v>D6.scenario.defSelectValue["sel051"]= [ "選んで下さい", "していない", "している" ];</v>
      </c>
      <c r="DR21" s="80"/>
      <c r="DS21" s="80"/>
      <c r="DT21" s="80" t="str">
        <f t="shared" si="5"/>
        <v>D6.scenario.defSelectData['sel051']= [ '-1', '0', '1' ];</v>
      </c>
    </row>
    <row r="22" spans="1:124" s="75" customFormat="1" ht="43.5" customHeight="1" x14ac:dyDescent="0.15">
      <c r="A22" s="66"/>
      <c r="B22" s="98" t="s">
        <v>3031</v>
      </c>
      <c r="C22" s="106" t="s">
        <v>4425</v>
      </c>
      <c r="D22" s="118" t="s">
        <v>2867</v>
      </c>
      <c r="E22" s="98" t="s">
        <v>3085</v>
      </c>
      <c r="F22" s="106" t="s">
        <v>1918</v>
      </c>
      <c r="G22" s="118" t="s">
        <v>1918</v>
      </c>
      <c r="H22" s="106" t="s">
        <v>3125</v>
      </c>
      <c r="I22" s="118" t="s">
        <v>3125</v>
      </c>
      <c r="J22" s="106" t="str">
        <f t="shared" si="0"/>
        <v>sel052</v>
      </c>
      <c r="K22" s="118" t="str">
        <f t="shared" si="1"/>
        <v>sel052</v>
      </c>
      <c r="L22" s="99"/>
      <c r="M22" s="99"/>
      <c r="N22" s="99"/>
      <c r="O22" s="98" t="s">
        <v>1892</v>
      </c>
      <c r="P22" s="99"/>
      <c r="Q22" s="99"/>
      <c r="R22" s="98">
        <v>-1</v>
      </c>
      <c r="S22" s="66"/>
      <c r="T22" s="66"/>
      <c r="U22" s="101" t="str">
        <f t="shared" si="6"/>
        <v>sel052</v>
      </c>
      <c r="V22" s="106" t="s">
        <v>2274</v>
      </c>
      <c r="W22" s="106" t="s">
        <v>1984</v>
      </c>
      <c r="X22" s="106" t="s">
        <v>1985</v>
      </c>
      <c r="Y22" s="106" t="s">
        <v>1986</v>
      </c>
      <c r="Z22" s="106" t="s">
        <v>1987</v>
      </c>
      <c r="AA22" s="106" t="s">
        <v>2477</v>
      </c>
      <c r="AB22" s="106" t="s">
        <v>2478</v>
      </c>
      <c r="AC22" s="106"/>
      <c r="AD22" s="106"/>
      <c r="AE22" s="106"/>
      <c r="AF22" s="106"/>
      <c r="AG22" s="106"/>
      <c r="AH22" s="106"/>
      <c r="AI22" s="106"/>
      <c r="AJ22" s="106"/>
      <c r="AK22" s="106"/>
      <c r="AL22" s="118" t="s">
        <v>2274</v>
      </c>
      <c r="AM22" s="148" t="s">
        <v>1984</v>
      </c>
      <c r="AN22" s="148" t="s">
        <v>1985</v>
      </c>
      <c r="AO22" s="148" t="s">
        <v>1986</v>
      </c>
      <c r="AP22" s="118" t="s">
        <v>1987</v>
      </c>
      <c r="AQ22" s="118" t="s">
        <v>2477</v>
      </c>
      <c r="AR22" s="118" t="s">
        <v>2478</v>
      </c>
      <c r="AS22" s="118"/>
      <c r="AT22" s="118"/>
      <c r="AU22" s="118"/>
      <c r="AV22" s="118"/>
      <c r="AW22" s="118"/>
      <c r="AX22" s="118"/>
      <c r="AY22" s="118"/>
      <c r="AZ22" s="118"/>
      <c r="BA22" s="118"/>
      <c r="BB22" s="66"/>
      <c r="BC22" s="106">
        <v>-1</v>
      </c>
      <c r="BD22" s="106">
        <v>0</v>
      </c>
      <c r="BE22" s="106">
        <v>3</v>
      </c>
      <c r="BF22" s="106">
        <v>4</v>
      </c>
      <c r="BG22" s="106">
        <v>5</v>
      </c>
      <c r="BH22" s="106">
        <v>8</v>
      </c>
      <c r="BI22" s="106">
        <v>11</v>
      </c>
      <c r="BJ22" s="106"/>
      <c r="BK22" s="106"/>
      <c r="BL22" s="106"/>
      <c r="BM22" s="106"/>
      <c r="BN22" s="106"/>
      <c r="BO22" s="106"/>
      <c r="BP22" s="106"/>
      <c r="BQ22" s="106"/>
      <c r="BR22" s="106"/>
      <c r="BS22" s="118">
        <v>-1</v>
      </c>
      <c r="BT22" s="118">
        <v>0</v>
      </c>
      <c r="BU22" s="118">
        <v>3</v>
      </c>
      <c r="BV22" s="118">
        <v>4</v>
      </c>
      <c r="BW22" s="118">
        <v>5</v>
      </c>
      <c r="BX22" s="118">
        <v>8</v>
      </c>
      <c r="BY22" s="118">
        <v>11</v>
      </c>
      <c r="BZ22" s="118"/>
      <c r="CA22" s="118"/>
      <c r="CB22" s="118"/>
      <c r="CC22" s="118"/>
      <c r="CD22" s="118"/>
      <c r="CE22" s="118"/>
      <c r="CF22" s="118"/>
      <c r="CG22" s="118"/>
      <c r="CH22" s="118"/>
      <c r="CJ22" s="98">
        <v>5</v>
      </c>
      <c r="CK22" s="98">
        <v>2</v>
      </c>
      <c r="CL22" s="98">
        <v>2</v>
      </c>
      <c r="CM22" s="98">
        <v>1</v>
      </c>
      <c r="CN22" s="98"/>
      <c r="CO22" s="98"/>
      <c r="CP22" s="98">
        <v>2</v>
      </c>
      <c r="CQ22" s="98">
        <v>0</v>
      </c>
      <c r="CR22" s="98">
        <v>5</v>
      </c>
      <c r="CS22" s="98">
        <v>2</v>
      </c>
      <c r="CT22" s="98">
        <v>2</v>
      </c>
      <c r="CU22" s="98">
        <v>1</v>
      </c>
      <c r="CV22" s="98"/>
      <c r="CW22" s="98"/>
      <c r="CX22" s="98">
        <v>2</v>
      </c>
      <c r="CY22" s="98">
        <v>0</v>
      </c>
      <c r="CZ22" s="98"/>
      <c r="DA22" s="98"/>
      <c r="DB22" s="98"/>
      <c r="DC22" s="98"/>
      <c r="DD22" s="98"/>
      <c r="DE22" s="98"/>
      <c r="DF22" s="98"/>
      <c r="DG22" s="98"/>
      <c r="DL22" s="76"/>
      <c r="DM22" s="76"/>
      <c r="DN22" s="77" t="str">
        <f t="shared" si="3"/>
        <v xml:space="preserve">D6.scenario.defInput["i052"] = {  cons:"consEnergy",  title:"太陽光発電のサイズ",  unit:"kW",  text:"設置している太陽光発電装置のサイズを選んで下さい。", inputType:"sel052", right:"", postfix:"", nodata:"", varType:"Number", min:"", max:"", defaultValue:"-1", d11t:"5",d11p:"2",d12t:"2",d12p:"1",d13t:"",d13p:"",d1w:"2",d1d:"0", d21t:"5",d21p:"2",d22t:"2",d22p:"1",d23t:"",d23p:"",d2w:"2",d2d:"0", d31t:"",d31p:"",d32t:"",d32p:"",d33t:"",d33p:"",d3w:"",d3d:""}; </v>
      </c>
      <c r="DO22" s="78"/>
      <c r="DP22" s="78"/>
      <c r="DQ22" s="79" t="str">
        <f t="shared" si="4"/>
        <v>D6.scenario.defSelectValue["sel052"]= [ "選んで下さい", "していない", "している（～3kW）", "している（4kW)", "している（5kW)", "している（6～10kW)", "している（10kW以上）" ];</v>
      </c>
      <c r="DR22" s="80"/>
      <c r="DS22" s="80"/>
      <c r="DT22" s="80" t="str">
        <f t="shared" si="5"/>
        <v>D6.scenario.defSelectData['sel052']= [ '-1', '0', '3', '4', '5', '8', '11' ];</v>
      </c>
    </row>
    <row r="23" spans="1:124" s="75" customFormat="1" ht="43.5" customHeight="1" x14ac:dyDescent="0.15">
      <c r="A23" s="66"/>
      <c r="B23" s="98" t="s">
        <v>3032</v>
      </c>
      <c r="C23" s="106" t="s">
        <v>2476</v>
      </c>
      <c r="D23" s="118" t="s">
        <v>2476</v>
      </c>
      <c r="E23" s="98" t="s">
        <v>3085</v>
      </c>
      <c r="F23" s="106"/>
      <c r="G23" s="118"/>
      <c r="H23" s="106" t="s">
        <v>3126</v>
      </c>
      <c r="I23" s="118" t="s">
        <v>3126</v>
      </c>
      <c r="J23" s="106" t="str">
        <f t="shared" si="0"/>
        <v>sel053</v>
      </c>
      <c r="K23" s="118" t="str">
        <f t="shared" si="1"/>
        <v>sel053</v>
      </c>
      <c r="L23" s="99"/>
      <c r="M23" s="99"/>
      <c r="N23" s="99"/>
      <c r="O23" s="98" t="s">
        <v>1892</v>
      </c>
      <c r="P23" s="99"/>
      <c r="Q23" s="99"/>
      <c r="R23" s="98">
        <v>-1</v>
      </c>
      <c r="S23" s="66"/>
      <c r="T23" s="66"/>
      <c r="U23" s="101" t="str">
        <f t="shared" si="6"/>
        <v>sel053</v>
      </c>
      <c r="V23" s="106" t="s">
        <v>2274</v>
      </c>
      <c r="W23" s="106" t="s">
        <v>4536</v>
      </c>
      <c r="X23" s="106" t="s">
        <v>2515</v>
      </c>
      <c r="Y23" s="106" t="s">
        <v>3436</v>
      </c>
      <c r="Z23" s="106" t="s">
        <v>3437</v>
      </c>
      <c r="AA23" s="106" t="s">
        <v>4444</v>
      </c>
      <c r="AB23" s="106" t="s">
        <v>4445</v>
      </c>
      <c r="AC23" s="106" t="s">
        <v>4446</v>
      </c>
      <c r="AD23" s="106" t="s">
        <v>4447</v>
      </c>
      <c r="AE23" s="106" t="s">
        <v>4537</v>
      </c>
      <c r="AF23" s="106" t="s">
        <v>4538</v>
      </c>
      <c r="AG23" s="106" t="s">
        <v>4539</v>
      </c>
      <c r="AH23" s="106" t="s">
        <v>2835</v>
      </c>
      <c r="AI23" s="106"/>
      <c r="AJ23" s="106"/>
      <c r="AK23" s="106"/>
      <c r="AL23" s="118" t="s">
        <v>2274</v>
      </c>
      <c r="AM23" s="148" t="s">
        <v>2512</v>
      </c>
      <c r="AN23" s="148" t="s">
        <v>2513</v>
      </c>
      <c r="AO23" s="148" t="s">
        <v>2514</v>
      </c>
      <c r="AP23" s="118" t="s">
        <v>2515</v>
      </c>
      <c r="AQ23" s="118" t="s">
        <v>3436</v>
      </c>
      <c r="AR23" s="118" t="s">
        <v>3437</v>
      </c>
      <c r="AS23" s="118" t="s">
        <v>3438</v>
      </c>
      <c r="AT23" s="148" t="s">
        <v>2835</v>
      </c>
      <c r="AU23" s="118"/>
      <c r="AV23" s="118"/>
      <c r="AW23" s="118"/>
      <c r="AX23" s="118"/>
      <c r="AY23" s="118"/>
      <c r="AZ23" s="118"/>
      <c r="BA23" s="118"/>
      <c r="BB23" s="66"/>
      <c r="BC23" s="106">
        <v>-1</v>
      </c>
      <c r="BD23" s="106">
        <v>2013</v>
      </c>
      <c r="BE23" s="106">
        <v>2014</v>
      </c>
      <c r="BF23" s="106">
        <v>2015</v>
      </c>
      <c r="BG23" s="106">
        <v>2016</v>
      </c>
      <c r="BH23" s="106">
        <v>2017</v>
      </c>
      <c r="BI23" s="106">
        <v>2018</v>
      </c>
      <c r="BJ23" s="106">
        <v>2019</v>
      </c>
      <c r="BK23" s="106">
        <v>2020</v>
      </c>
      <c r="BL23" s="106">
        <v>2021</v>
      </c>
      <c r="BM23" s="106">
        <v>2022</v>
      </c>
      <c r="BN23" s="106">
        <v>2023</v>
      </c>
      <c r="BO23" s="106">
        <v>9999</v>
      </c>
      <c r="BP23" s="106"/>
      <c r="BQ23" s="106"/>
      <c r="BR23" s="106"/>
      <c r="BS23" s="118">
        <v>-1</v>
      </c>
      <c r="BT23" s="118">
        <v>2010</v>
      </c>
      <c r="BU23" s="118">
        <v>2011</v>
      </c>
      <c r="BV23" s="118">
        <v>2013</v>
      </c>
      <c r="BW23" s="118">
        <v>2014</v>
      </c>
      <c r="BX23" s="118">
        <v>2015</v>
      </c>
      <c r="BY23" s="118">
        <v>2016</v>
      </c>
      <c r="BZ23" s="118">
        <v>2017</v>
      </c>
      <c r="CA23" s="118">
        <v>9999</v>
      </c>
      <c r="CB23" s="118"/>
      <c r="CC23" s="118"/>
      <c r="CD23" s="118"/>
      <c r="CE23" s="118"/>
      <c r="CF23" s="118"/>
      <c r="CG23" s="118"/>
      <c r="CH23" s="118"/>
      <c r="CJ23" s="98"/>
      <c r="CK23" s="98"/>
      <c r="CL23" s="98"/>
      <c r="CM23" s="98"/>
      <c r="CN23" s="98"/>
      <c r="CO23" s="98"/>
      <c r="CP23" s="98"/>
      <c r="CQ23" s="98"/>
      <c r="CR23" s="98"/>
      <c r="CS23" s="98"/>
      <c r="CT23" s="98"/>
      <c r="CU23" s="98"/>
      <c r="CV23" s="98"/>
      <c r="CW23" s="98"/>
      <c r="CX23" s="98"/>
      <c r="CY23" s="98"/>
      <c r="CZ23" s="98"/>
      <c r="DA23" s="98"/>
      <c r="DB23" s="98"/>
      <c r="DC23" s="98"/>
      <c r="DD23" s="98"/>
      <c r="DE23" s="98"/>
      <c r="DF23" s="98"/>
      <c r="DG23" s="98"/>
      <c r="DL23" s="76"/>
      <c r="DM23" s="76"/>
      <c r="DN23" s="77" t="str">
        <f t="shared" si="3"/>
        <v xml:space="preserve">D6.scenario.defInput["i053"] = {  cons:"consEnergy",  title:"太陽光発電の設置年",  unit:"",  text:"太陽光発電を設置した年はいつですか", inputType:"sel053", right:"", postfix:"", nodata:"", varType:"Number", min:"", max:"", defaultValue:"-1", d11t:"",d11p:"",d12t:"",d12p:"",d13t:"",d13p:"",d1w:"",d1d:"", d21t:"",d21p:"",d22t:"",d22p:"",d23t:"",d23p:"",d2w:"",d2d:"", d31t:"",d31p:"",d32t:"",d32p:"",d33t:"",d33p:"",d3w:"",d3d:""}; </v>
      </c>
      <c r="DO23" s="78"/>
      <c r="DP23" s="78"/>
      <c r="DQ23" s="79" t="str">
        <f t="shared" si="4"/>
        <v>D6.scenario.defSelectValue["sel053"]= [ "選んで下さい", "2013年度以前", "2014年度", "2015年度", "2016年度", "2017年度", "2018年度", "2019年度", "2020年度", "2021年度", "2022年度", "2023年度以降", "設置していない" ];</v>
      </c>
      <c r="DR23" s="80"/>
      <c r="DS23" s="80"/>
      <c r="DT23" s="80" t="str">
        <f t="shared" si="5"/>
        <v>D6.scenario.defSelectData['sel053']= [ '-1', '2013', '2014', '2015', '2016', '2017', '2018', '2019', '2020', '2021', '2022', '2023', '9999' ];</v>
      </c>
    </row>
    <row r="24" spans="1:124" s="75" customFormat="1" ht="43.5" customHeight="1" x14ac:dyDescent="0.15">
      <c r="A24" s="66"/>
      <c r="B24" s="98" t="s">
        <v>3081</v>
      </c>
      <c r="C24" s="106" t="s">
        <v>2496</v>
      </c>
      <c r="D24" s="118" t="s">
        <v>2496</v>
      </c>
      <c r="E24" s="98" t="s">
        <v>3085</v>
      </c>
      <c r="F24" s="106"/>
      <c r="G24" s="118"/>
      <c r="H24" s="106" t="s">
        <v>2496</v>
      </c>
      <c r="I24" s="118" t="s">
        <v>2496</v>
      </c>
      <c r="J24" s="106" t="str">
        <f t="shared" si="0"/>
        <v>sel054</v>
      </c>
      <c r="K24" s="118" t="str">
        <f t="shared" si="1"/>
        <v>sel054</v>
      </c>
      <c r="L24" s="99"/>
      <c r="M24" s="99"/>
      <c r="N24" s="99"/>
      <c r="O24" s="98" t="s">
        <v>1892</v>
      </c>
      <c r="P24" s="99"/>
      <c r="Q24" s="99"/>
      <c r="R24" s="98">
        <v>-1</v>
      </c>
      <c r="S24" s="66"/>
      <c r="U24" s="101" t="str">
        <f>J24</f>
        <v>sel054</v>
      </c>
      <c r="V24" s="106" t="s">
        <v>2274</v>
      </c>
      <c r="W24" s="106" t="s">
        <v>2497</v>
      </c>
      <c r="X24" s="106" t="s">
        <v>2498</v>
      </c>
      <c r="Y24" s="106"/>
      <c r="Z24" s="106"/>
      <c r="AA24" s="106"/>
      <c r="AB24" s="106"/>
      <c r="AC24" s="106"/>
      <c r="AD24" s="106"/>
      <c r="AE24" s="106"/>
      <c r="AF24" s="106"/>
      <c r="AG24" s="106"/>
      <c r="AH24" s="106"/>
      <c r="AI24" s="106"/>
      <c r="AJ24" s="106"/>
      <c r="AK24" s="106"/>
      <c r="AL24" s="118" t="s">
        <v>2274</v>
      </c>
      <c r="AM24" s="148" t="s">
        <v>2497</v>
      </c>
      <c r="AN24" s="148" t="s">
        <v>2498</v>
      </c>
      <c r="AO24" s="118"/>
      <c r="AP24" s="118"/>
      <c r="AQ24" s="118"/>
      <c r="AR24" s="118"/>
      <c r="AS24" s="118"/>
      <c r="AT24" s="118"/>
      <c r="AU24" s="118"/>
      <c r="AV24" s="118"/>
      <c r="AW24" s="118"/>
      <c r="AX24" s="118"/>
      <c r="AY24" s="118"/>
      <c r="AZ24" s="118"/>
      <c r="BA24" s="118"/>
      <c r="BB24" s="66"/>
      <c r="BC24" s="106">
        <v>-1</v>
      </c>
      <c r="BD24" s="106">
        <v>1</v>
      </c>
      <c r="BE24" s="106">
        <v>2</v>
      </c>
      <c r="BF24" s="106"/>
      <c r="BG24" s="106"/>
      <c r="BH24" s="106"/>
      <c r="BI24" s="106"/>
      <c r="BJ24" s="106"/>
      <c r="BK24" s="106"/>
      <c r="BL24" s="106"/>
      <c r="BM24" s="106"/>
      <c r="BN24" s="106"/>
      <c r="BO24" s="106"/>
      <c r="BP24" s="106"/>
      <c r="BQ24" s="106"/>
      <c r="BR24" s="106"/>
      <c r="BS24" s="118">
        <v>-1</v>
      </c>
      <c r="BT24" s="118">
        <v>1</v>
      </c>
      <c r="BU24" s="118">
        <v>2</v>
      </c>
      <c r="BV24" s="118"/>
      <c r="BW24" s="118"/>
      <c r="BX24" s="118"/>
      <c r="BY24" s="118"/>
      <c r="BZ24" s="118"/>
      <c r="CA24" s="118"/>
      <c r="CB24" s="118"/>
      <c r="CC24" s="118"/>
      <c r="CD24" s="118"/>
      <c r="CE24" s="118"/>
      <c r="CF24" s="118"/>
      <c r="CG24" s="118"/>
      <c r="CH24" s="118"/>
      <c r="CJ24" s="98"/>
      <c r="CK24" s="98"/>
      <c r="CL24" s="98"/>
      <c r="CM24" s="98"/>
      <c r="CN24" s="98"/>
      <c r="CO24" s="98"/>
      <c r="CP24" s="98"/>
      <c r="CQ24" s="98"/>
      <c r="CR24" s="98"/>
      <c r="CS24" s="98"/>
      <c r="CT24" s="98"/>
      <c r="CU24" s="98"/>
      <c r="CV24" s="98"/>
      <c r="CW24" s="98"/>
      <c r="CX24" s="98"/>
      <c r="CY24" s="98"/>
      <c r="CZ24" s="98"/>
      <c r="DA24" s="98"/>
      <c r="DB24" s="98"/>
      <c r="DC24" s="98"/>
      <c r="DD24" s="98"/>
      <c r="DE24" s="98"/>
      <c r="DF24" s="98"/>
      <c r="DG24" s="98"/>
      <c r="DL24" s="76"/>
      <c r="DM24" s="76"/>
      <c r="DN24" s="77" t="str">
        <f t="shared" si="3"/>
        <v xml:space="preserve">D6.scenario.defInput["i054"] = {  cons:"consEnergy",  title:"灯油を使っていますか",  unit:"",  text:"灯油を使っていますか", inputType:"sel054", right:"", postfix:"", nodata:"", varType:"Number", min:"", max:"", defaultValue:"-1", d11t:"",d11p:"",d12t:"",d12p:"",d13t:"",d13p:"",d1w:"",d1d:"", d21t:"",d21p:"",d22t:"",d22p:"",d23t:"",d23p:"",d2w:"",d2d:"", d31t:"",d31p:"",d32t:"",d32p:"",d33t:"",d33p:"",d3w:"",d3d:""}; </v>
      </c>
      <c r="DO24" s="78"/>
      <c r="DP24" s="78"/>
      <c r="DQ24" s="79" t="str">
        <f t="shared" si="4"/>
        <v>D6.scenario.defSelectValue["sel054"]= [ "選んで下さい", "はい", "いいえ" ];</v>
      </c>
      <c r="DR24" s="80"/>
      <c r="DS24" s="80"/>
      <c r="DT24" s="80" t="str">
        <f t="shared" si="5"/>
        <v>D6.scenario.defSelectData['sel054']= [ '-1', '1', '2' ];</v>
      </c>
    </row>
    <row r="25" spans="1:124" s="75" customFormat="1" ht="43.5" customHeight="1" x14ac:dyDescent="0.15">
      <c r="A25" s="66"/>
      <c r="B25" s="98" t="s">
        <v>2836</v>
      </c>
      <c r="C25" s="106" t="s">
        <v>1282</v>
      </c>
      <c r="D25" s="118" t="s">
        <v>1282</v>
      </c>
      <c r="E25" s="98" t="s">
        <v>3085</v>
      </c>
      <c r="F25" s="106" t="s">
        <v>1919</v>
      </c>
      <c r="G25" s="118" t="s">
        <v>1919</v>
      </c>
      <c r="H25" s="106" t="s">
        <v>4550</v>
      </c>
      <c r="I25" s="118" t="s">
        <v>3076</v>
      </c>
      <c r="J25" s="106" t="str">
        <f t="shared" si="0"/>
        <v>sel061</v>
      </c>
      <c r="K25" s="118" t="str">
        <f t="shared" si="1"/>
        <v>sel061</v>
      </c>
      <c r="L25" s="99"/>
      <c r="M25" s="99"/>
      <c r="N25" s="99"/>
      <c r="O25" s="98" t="s">
        <v>1892</v>
      </c>
      <c r="P25" s="99"/>
      <c r="Q25" s="99"/>
      <c r="R25" s="98">
        <v>-1</v>
      </c>
      <c r="S25" s="66"/>
      <c r="T25" s="66"/>
      <c r="U25" s="101" t="str">
        <f t="shared" si="6"/>
        <v>sel061</v>
      </c>
      <c r="V25" s="106" t="s">
        <v>2274</v>
      </c>
      <c r="W25" s="106" t="s">
        <v>1988</v>
      </c>
      <c r="X25" s="106" t="s">
        <v>1989</v>
      </c>
      <c r="Y25" s="106" t="s">
        <v>1990</v>
      </c>
      <c r="Z25" s="106" t="s">
        <v>1991</v>
      </c>
      <c r="AA25" s="106" t="s">
        <v>1992</v>
      </c>
      <c r="AB25" s="106" t="s">
        <v>1993</v>
      </c>
      <c r="AC25" s="106" t="s">
        <v>1994</v>
      </c>
      <c r="AD25" s="106" t="s">
        <v>1995</v>
      </c>
      <c r="AE25" s="106" t="s">
        <v>1996</v>
      </c>
      <c r="AF25" s="106" t="s">
        <v>1997</v>
      </c>
      <c r="AG25" s="106" t="s">
        <v>1998</v>
      </c>
      <c r="AH25" s="106"/>
      <c r="AI25" s="106"/>
      <c r="AJ25" s="106"/>
      <c r="AK25" s="106"/>
      <c r="AL25" s="118" t="s">
        <v>2274</v>
      </c>
      <c r="AM25" s="118" t="s">
        <v>1988</v>
      </c>
      <c r="AN25" s="118" t="s">
        <v>1989</v>
      </c>
      <c r="AO25" s="118" t="s">
        <v>1990</v>
      </c>
      <c r="AP25" s="148" t="s">
        <v>1991</v>
      </c>
      <c r="AQ25" s="148" t="s">
        <v>1992</v>
      </c>
      <c r="AR25" s="148" t="s">
        <v>1993</v>
      </c>
      <c r="AS25" s="148" t="s">
        <v>1994</v>
      </c>
      <c r="AT25" s="148" t="s">
        <v>1995</v>
      </c>
      <c r="AU25" s="118" t="s">
        <v>1996</v>
      </c>
      <c r="AV25" s="118" t="s">
        <v>1997</v>
      </c>
      <c r="AW25" s="118" t="s">
        <v>1998</v>
      </c>
      <c r="AX25" s="118"/>
      <c r="AY25" s="118"/>
      <c r="AZ25" s="118"/>
      <c r="BA25" s="118"/>
      <c r="BB25" s="66"/>
      <c r="BC25" s="106">
        <v>-1</v>
      </c>
      <c r="BD25" s="106">
        <v>1000</v>
      </c>
      <c r="BE25" s="106">
        <v>2000</v>
      </c>
      <c r="BF25" s="106">
        <v>3000</v>
      </c>
      <c r="BG25" s="106">
        <v>5000</v>
      </c>
      <c r="BH25" s="106">
        <v>7000</v>
      </c>
      <c r="BI25" s="106">
        <v>10000</v>
      </c>
      <c r="BJ25" s="106">
        <v>12000</v>
      </c>
      <c r="BK25" s="106">
        <v>15000</v>
      </c>
      <c r="BL25" s="106">
        <v>20000</v>
      </c>
      <c r="BM25" s="106">
        <v>30000</v>
      </c>
      <c r="BN25" s="106">
        <v>40000</v>
      </c>
      <c r="BO25" s="106"/>
      <c r="BP25" s="106"/>
      <c r="BQ25" s="106"/>
      <c r="BR25" s="106"/>
      <c r="BS25" s="118">
        <v>-1</v>
      </c>
      <c r="BT25" s="118">
        <f t="shared" ref="BT25:BT26" si="7">VALUE(LEFT(AM25,LEN(AM25)-1))</f>
        <v>1000</v>
      </c>
      <c r="BU25" s="118">
        <f t="shared" ref="BU25:BU26" si="8">VALUE(LEFT(AN25,LEN(AN25)-1))</f>
        <v>2000</v>
      </c>
      <c r="BV25" s="118">
        <f t="shared" ref="BV25:BV26" si="9">VALUE(LEFT(AO25,LEN(AO25)-1))</f>
        <v>3000</v>
      </c>
      <c r="BW25" s="118">
        <f t="shared" ref="BW25:BW26" si="10">VALUE(LEFT(AP25,LEN(AP25)-1))</f>
        <v>5000</v>
      </c>
      <c r="BX25" s="118">
        <f t="shared" ref="BX25:BX26" si="11">VALUE(LEFT(AQ25,LEN(AQ25)-1))</f>
        <v>7000</v>
      </c>
      <c r="BY25" s="118">
        <v>10000</v>
      </c>
      <c r="BZ25" s="118">
        <v>12000</v>
      </c>
      <c r="CA25" s="118">
        <v>15000</v>
      </c>
      <c r="CB25" s="118">
        <v>20000</v>
      </c>
      <c r="CC25" s="118">
        <v>30000</v>
      </c>
      <c r="CD25" s="118">
        <v>40000</v>
      </c>
      <c r="CE25" s="118"/>
      <c r="CF25" s="118"/>
      <c r="CG25" s="118"/>
      <c r="CH25" s="118"/>
      <c r="CJ25" s="98">
        <v>15000</v>
      </c>
      <c r="CK25" s="98">
        <v>0</v>
      </c>
      <c r="CL25" s="98">
        <v>10000</v>
      </c>
      <c r="CM25" s="98">
        <v>1</v>
      </c>
      <c r="CN25" s="98">
        <v>0</v>
      </c>
      <c r="CO25" s="98">
        <v>2</v>
      </c>
      <c r="CP25" s="98">
        <v>3</v>
      </c>
      <c r="CQ25" s="98">
        <v>1</v>
      </c>
      <c r="CR25" s="98"/>
      <c r="CS25" s="98"/>
      <c r="CT25" s="98"/>
      <c r="CU25" s="98"/>
      <c r="CV25" s="98"/>
      <c r="CW25" s="98"/>
      <c r="CX25" s="98"/>
      <c r="CY25" s="98"/>
      <c r="CZ25" s="98"/>
      <c r="DA25" s="98"/>
      <c r="DB25" s="98"/>
      <c r="DC25" s="98"/>
      <c r="DD25" s="98"/>
      <c r="DE25" s="98"/>
      <c r="DF25" s="98"/>
      <c r="DG25" s="98"/>
      <c r="DL25" s="76"/>
      <c r="DM25" s="76"/>
      <c r="DN25" s="77" t="str">
        <f t="shared" si="3"/>
        <v xml:space="preserve">D6.scenario.defInput["i061"] = {  cons:"consEnergy",  title:"電気代",  unit:"円",  text:"年平均で、1ヶ月のおおよその電気代を選んでください。", inputType:"sel061", right:"", postfix:"", nodata:"", varType:"Number", min:"", max:"", defaultValue:"-1", d11t:"15000",d11p:"0",d12t:"10000",d12p:"1",d13t:"0",d13p:"2",d1w:"3",d1d:"1", d21t:"",d21p:"",d22t:"",d22p:"",d23t:"",d23p:"",d2w:"",d2d:"", d31t:"",d31p:"",d32t:"",d32p:"",d33t:"",d33p:"",d3w:"",d3d:""}; </v>
      </c>
      <c r="DO25" s="78"/>
      <c r="DP25" s="78"/>
      <c r="DQ25" s="79" t="str">
        <f t="shared" si="4"/>
        <v>D6.scenario.defSelectValue["sel061"]= [ "選んで下さい", "1000円", "2000円", "3000円", "5000円", "7000円", "1万円", "1万2000円", "1万5000円", "2万円", "3万円", "それ以上" ];</v>
      </c>
      <c r="DR25" s="80"/>
      <c r="DS25" s="80"/>
      <c r="DT25" s="80" t="str">
        <f t="shared" si="5"/>
        <v>D6.scenario.defSelectData['sel061']= [ '-1', '1000', '2000', '3000', '5000', '7000', '10000', '12000', '15000', '20000', '30000', '40000' ];</v>
      </c>
    </row>
    <row r="26" spans="1:124" s="75" customFormat="1" ht="43.5" customHeight="1" x14ac:dyDescent="0.15">
      <c r="A26" s="66"/>
      <c r="B26" s="98" t="s">
        <v>3083</v>
      </c>
      <c r="C26" s="106" t="s">
        <v>3077</v>
      </c>
      <c r="D26" s="118" t="s">
        <v>3077</v>
      </c>
      <c r="E26" s="98" t="s">
        <v>3085</v>
      </c>
      <c r="F26" s="106" t="s">
        <v>1919</v>
      </c>
      <c r="G26" s="118" t="s">
        <v>1919</v>
      </c>
      <c r="H26" s="106" t="s">
        <v>3078</v>
      </c>
      <c r="I26" s="118" t="s">
        <v>3078</v>
      </c>
      <c r="J26" s="106" t="str">
        <f t="shared" si="0"/>
        <v>sel062</v>
      </c>
      <c r="K26" s="118" t="str">
        <f t="shared" si="1"/>
        <v>sel062</v>
      </c>
      <c r="L26" s="99"/>
      <c r="M26" s="99"/>
      <c r="N26" s="99"/>
      <c r="O26" s="98" t="s">
        <v>1892</v>
      </c>
      <c r="P26" s="99"/>
      <c r="Q26" s="99"/>
      <c r="R26" s="98">
        <v>-1</v>
      </c>
      <c r="S26" s="66"/>
      <c r="T26" s="66"/>
      <c r="U26" s="101" t="str">
        <f t="shared" si="6"/>
        <v>sel062</v>
      </c>
      <c r="V26" s="106" t="s">
        <v>2274</v>
      </c>
      <c r="W26" s="106" t="s">
        <v>1988</v>
      </c>
      <c r="X26" s="106" t="s">
        <v>1989</v>
      </c>
      <c r="Y26" s="106" t="s">
        <v>1990</v>
      </c>
      <c r="Z26" s="106" t="s">
        <v>1991</v>
      </c>
      <c r="AA26" s="106" t="s">
        <v>1992</v>
      </c>
      <c r="AB26" s="106" t="s">
        <v>1993</v>
      </c>
      <c r="AC26" s="106" t="s">
        <v>1994</v>
      </c>
      <c r="AD26" s="106" t="s">
        <v>1995</v>
      </c>
      <c r="AE26" s="106" t="s">
        <v>1996</v>
      </c>
      <c r="AF26" s="106" t="s">
        <v>1997</v>
      </c>
      <c r="AG26" s="106" t="s">
        <v>1998</v>
      </c>
      <c r="AH26" s="106"/>
      <c r="AI26" s="106"/>
      <c r="AJ26" s="106"/>
      <c r="AK26" s="106"/>
      <c r="AL26" s="118" t="s">
        <v>2274</v>
      </c>
      <c r="AM26" s="118" t="s">
        <v>1988</v>
      </c>
      <c r="AN26" s="118" t="s">
        <v>1989</v>
      </c>
      <c r="AO26" s="118" t="s">
        <v>1990</v>
      </c>
      <c r="AP26" s="118" t="s">
        <v>1991</v>
      </c>
      <c r="AQ26" s="118" t="s">
        <v>1992</v>
      </c>
      <c r="AR26" s="148" t="s">
        <v>1993</v>
      </c>
      <c r="AS26" s="118" t="s">
        <v>1994</v>
      </c>
      <c r="AT26" s="118" t="s">
        <v>1995</v>
      </c>
      <c r="AU26" s="118" t="s">
        <v>1996</v>
      </c>
      <c r="AV26" s="118" t="s">
        <v>1997</v>
      </c>
      <c r="AW26" s="118" t="s">
        <v>1998</v>
      </c>
      <c r="AX26" s="118"/>
      <c r="AY26" s="118"/>
      <c r="AZ26" s="118"/>
      <c r="BA26" s="118"/>
      <c r="BB26" s="66"/>
      <c r="BC26" s="106">
        <v>-1</v>
      </c>
      <c r="BD26" s="106">
        <v>1000</v>
      </c>
      <c r="BE26" s="106">
        <v>2000</v>
      </c>
      <c r="BF26" s="106">
        <v>3000</v>
      </c>
      <c r="BG26" s="106">
        <v>5000</v>
      </c>
      <c r="BH26" s="106">
        <v>7000</v>
      </c>
      <c r="BI26" s="106">
        <v>10000</v>
      </c>
      <c r="BJ26" s="106">
        <v>12000</v>
      </c>
      <c r="BK26" s="106">
        <v>15000</v>
      </c>
      <c r="BL26" s="106">
        <v>20000</v>
      </c>
      <c r="BM26" s="106">
        <v>30000</v>
      </c>
      <c r="BN26" s="106">
        <v>40000</v>
      </c>
      <c r="BO26" s="106"/>
      <c r="BP26" s="106"/>
      <c r="BQ26" s="106"/>
      <c r="BR26" s="106"/>
      <c r="BS26" s="118">
        <v>-1</v>
      </c>
      <c r="BT26" s="118">
        <f t="shared" si="7"/>
        <v>1000</v>
      </c>
      <c r="BU26" s="118">
        <f t="shared" si="8"/>
        <v>2000</v>
      </c>
      <c r="BV26" s="118">
        <f t="shared" si="9"/>
        <v>3000</v>
      </c>
      <c r="BW26" s="118">
        <f t="shared" si="10"/>
        <v>5000</v>
      </c>
      <c r="BX26" s="118">
        <f t="shared" si="11"/>
        <v>7000</v>
      </c>
      <c r="BY26" s="118">
        <v>10000</v>
      </c>
      <c r="BZ26" s="118">
        <v>12000</v>
      </c>
      <c r="CA26" s="118">
        <v>15000</v>
      </c>
      <c r="CB26" s="118">
        <v>20000</v>
      </c>
      <c r="CC26" s="118">
        <v>30000</v>
      </c>
      <c r="CD26" s="118">
        <v>40000</v>
      </c>
      <c r="CE26" s="118"/>
      <c r="CF26" s="118"/>
      <c r="CG26" s="118"/>
      <c r="CH26" s="118"/>
      <c r="CJ26" s="98"/>
      <c r="CK26" s="98"/>
      <c r="CL26" s="98"/>
      <c r="CM26" s="98"/>
      <c r="CN26" s="98"/>
      <c r="CO26" s="98"/>
      <c r="CP26" s="98"/>
      <c r="CQ26" s="98"/>
      <c r="CR26" s="98"/>
      <c r="CS26" s="98"/>
      <c r="CT26" s="98"/>
      <c r="CU26" s="98"/>
      <c r="CV26" s="98"/>
      <c r="CW26" s="98"/>
      <c r="CX26" s="98"/>
      <c r="CY26" s="98"/>
      <c r="CZ26" s="98"/>
      <c r="DA26" s="98"/>
      <c r="DB26" s="98"/>
      <c r="DC26" s="98"/>
      <c r="DD26" s="98"/>
      <c r="DE26" s="98"/>
      <c r="DF26" s="98"/>
      <c r="DG26" s="98"/>
      <c r="DL26" s="76"/>
      <c r="DM26" s="76"/>
      <c r="DN26" s="77" t="str">
        <f t="shared" si="3"/>
        <v xml:space="preserve">D6.scenario.defInput["i062"] = {  cons:"consEnergy",  title:"売電金額",  unit:"円",  text:"太陽光発電で1ヶ月あたりどのくらい電気を売ることができますか。", inputType:"sel062", right:"", postfix:"", nodata:"", varType:"Number", min:"", max:"", defaultValue:"-1", d11t:"",d11p:"",d12t:"",d12p:"",d13t:"",d13p:"",d1w:"",d1d:"", d21t:"",d21p:"",d22t:"",d22p:"",d23t:"",d23p:"",d2w:"",d2d:"", d31t:"",d31p:"",d32t:"",d32p:"",d33t:"",d33p:"",d3w:"",d3d:""}; </v>
      </c>
      <c r="DO26" s="78"/>
      <c r="DP26" s="78"/>
      <c r="DQ26" s="79" t="str">
        <f t="shared" si="4"/>
        <v>D6.scenario.defSelectValue["sel062"]= [ "選んで下さい", "1000円", "2000円", "3000円", "5000円", "7000円", "1万円", "1万2000円", "1万5000円", "2万円", "3万円", "それ以上" ];</v>
      </c>
      <c r="DR26" s="80"/>
      <c r="DS26" s="80"/>
      <c r="DT26" s="80" t="str">
        <f t="shared" si="5"/>
        <v>D6.scenario.defSelectData['sel062']= [ '-1', '1000', '2000', '3000', '5000', '7000', '10000', '12000', '15000', '20000', '30000', '40000' ];</v>
      </c>
    </row>
    <row r="27" spans="1:124" s="75" customFormat="1" ht="43.5" customHeight="1" x14ac:dyDescent="0.15">
      <c r="A27" s="66"/>
      <c r="B27" s="98" t="s">
        <v>2837</v>
      </c>
      <c r="C27" s="106" t="s">
        <v>3079</v>
      </c>
      <c r="D27" s="118" t="s">
        <v>3079</v>
      </c>
      <c r="E27" s="98" t="s">
        <v>3085</v>
      </c>
      <c r="F27" s="106" t="s">
        <v>1919</v>
      </c>
      <c r="G27" s="118" t="s">
        <v>1919</v>
      </c>
      <c r="H27" s="106" t="s">
        <v>4551</v>
      </c>
      <c r="I27" s="118" t="s">
        <v>3080</v>
      </c>
      <c r="J27" s="106" t="str">
        <f t="shared" si="0"/>
        <v>sel063</v>
      </c>
      <c r="K27" s="118" t="str">
        <f t="shared" si="1"/>
        <v>sel063</v>
      </c>
      <c r="L27" s="99"/>
      <c r="M27" s="99"/>
      <c r="N27" s="99"/>
      <c r="O27" s="98" t="s">
        <v>1892</v>
      </c>
      <c r="P27" s="99"/>
      <c r="Q27" s="99"/>
      <c r="R27" s="98">
        <v>-1</v>
      </c>
      <c r="S27" s="66"/>
      <c r="T27" s="66"/>
      <c r="U27" s="101" t="str">
        <f t="shared" si="6"/>
        <v>sel063</v>
      </c>
      <c r="V27" s="106" t="s">
        <v>2274</v>
      </c>
      <c r="W27" s="106" t="s">
        <v>1999</v>
      </c>
      <c r="X27" s="106" t="s">
        <v>1988</v>
      </c>
      <c r="Y27" s="106" t="s">
        <v>1989</v>
      </c>
      <c r="Z27" s="106" t="s">
        <v>1990</v>
      </c>
      <c r="AA27" s="106" t="s">
        <v>1991</v>
      </c>
      <c r="AB27" s="106" t="s">
        <v>1992</v>
      </c>
      <c r="AC27" s="106" t="s">
        <v>1993</v>
      </c>
      <c r="AD27" s="106" t="s">
        <v>1994</v>
      </c>
      <c r="AE27" s="106" t="s">
        <v>1995</v>
      </c>
      <c r="AF27" s="106" t="s">
        <v>1996</v>
      </c>
      <c r="AG27" s="106" t="s">
        <v>1997</v>
      </c>
      <c r="AH27" s="106" t="s">
        <v>1998</v>
      </c>
      <c r="AI27" s="106"/>
      <c r="AJ27" s="106"/>
      <c r="AK27" s="106"/>
      <c r="AL27" s="118" t="s">
        <v>2274</v>
      </c>
      <c r="AM27" s="148" t="s">
        <v>1999</v>
      </c>
      <c r="AN27" s="118" t="s">
        <v>1988</v>
      </c>
      <c r="AO27" s="118" t="s">
        <v>1989</v>
      </c>
      <c r="AP27" s="148" t="s">
        <v>1990</v>
      </c>
      <c r="AQ27" s="148" t="s">
        <v>1991</v>
      </c>
      <c r="AR27" s="148" t="s">
        <v>1992</v>
      </c>
      <c r="AS27" s="148" t="s">
        <v>1993</v>
      </c>
      <c r="AT27" s="118" t="s">
        <v>1994</v>
      </c>
      <c r="AU27" s="118" t="s">
        <v>1995</v>
      </c>
      <c r="AV27" s="118" t="s">
        <v>1996</v>
      </c>
      <c r="AW27" s="118" t="s">
        <v>1997</v>
      </c>
      <c r="AX27" s="118" t="s">
        <v>1998</v>
      </c>
      <c r="AY27" s="118"/>
      <c r="AZ27" s="118"/>
      <c r="BA27" s="118"/>
      <c r="BB27" s="66"/>
      <c r="BC27" s="106">
        <v>-1</v>
      </c>
      <c r="BD27" s="106">
        <v>0</v>
      </c>
      <c r="BE27" s="106">
        <v>1000</v>
      </c>
      <c r="BF27" s="106">
        <v>2000</v>
      </c>
      <c r="BG27" s="106">
        <v>3000</v>
      </c>
      <c r="BH27" s="106">
        <v>5000</v>
      </c>
      <c r="BI27" s="106">
        <v>7000</v>
      </c>
      <c r="BJ27" s="106">
        <v>10000</v>
      </c>
      <c r="BK27" s="106">
        <v>12000</v>
      </c>
      <c r="BL27" s="106">
        <v>15000</v>
      </c>
      <c r="BM27" s="106">
        <v>20000</v>
      </c>
      <c r="BN27" s="106">
        <v>30000</v>
      </c>
      <c r="BO27" s="106">
        <v>40000</v>
      </c>
      <c r="BP27" s="106"/>
      <c r="BQ27" s="106"/>
      <c r="BR27" s="106"/>
      <c r="BS27" s="118">
        <v>-1</v>
      </c>
      <c r="BT27" s="118">
        <v>0</v>
      </c>
      <c r="BU27" s="118">
        <f>VALUE(LEFT(AN27,LEN(AN27)-1))</f>
        <v>1000</v>
      </c>
      <c r="BV27" s="118">
        <f>VALUE(LEFT(AO27,LEN(AO27)-1))</f>
        <v>2000</v>
      </c>
      <c r="BW27" s="118">
        <f>VALUE(LEFT(AP27,LEN(AP27)-1))</f>
        <v>3000</v>
      </c>
      <c r="BX27" s="118">
        <f>VALUE(LEFT(AQ27,LEN(AQ27)-1))</f>
        <v>5000</v>
      </c>
      <c r="BY27" s="118">
        <f>VALUE(LEFT(AR27,LEN(AR27)-1))</f>
        <v>7000</v>
      </c>
      <c r="BZ27" s="118">
        <v>10000</v>
      </c>
      <c r="CA27" s="118">
        <v>12000</v>
      </c>
      <c r="CB27" s="118">
        <v>15000</v>
      </c>
      <c r="CC27" s="118">
        <v>20000</v>
      </c>
      <c r="CD27" s="118">
        <v>30000</v>
      </c>
      <c r="CE27" s="118">
        <v>40000</v>
      </c>
      <c r="CF27" s="118"/>
      <c r="CG27" s="118"/>
      <c r="CH27" s="118"/>
      <c r="CJ27" s="98">
        <v>10000</v>
      </c>
      <c r="CK27" s="98">
        <v>0</v>
      </c>
      <c r="CL27" s="98">
        <v>6000</v>
      </c>
      <c r="CM27" s="98">
        <v>1</v>
      </c>
      <c r="CN27" s="98">
        <v>0</v>
      </c>
      <c r="CO27" s="98">
        <v>2</v>
      </c>
      <c r="CP27" s="98">
        <v>2</v>
      </c>
      <c r="CQ27" s="98">
        <v>1</v>
      </c>
      <c r="CR27" s="98"/>
      <c r="CS27" s="98"/>
      <c r="CT27" s="98"/>
      <c r="CU27" s="98"/>
      <c r="CV27" s="98"/>
      <c r="CW27" s="98"/>
      <c r="CX27" s="98"/>
      <c r="CY27" s="98"/>
      <c r="CZ27" s="98"/>
      <c r="DA27" s="98"/>
      <c r="DB27" s="98"/>
      <c r="DC27" s="98"/>
      <c r="DD27" s="98"/>
      <c r="DE27" s="98"/>
      <c r="DF27" s="98"/>
      <c r="DG27" s="98"/>
      <c r="DL27" s="76"/>
      <c r="DM27" s="76"/>
      <c r="DN27" s="77" t="str">
        <f t="shared" si="3"/>
        <v xml:space="preserve">D6.scenario.defInput["i063"] = {  cons:"consEnergy",  title:"ガス代",  unit:"円",  text:"年平均で、1ヶ月のおおよそのガス代を選んで下さい。", inputType:"sel063", right:"", postfix:"", nodata:"", varType:"Number", min:"", max:"", defaultValue:"-1", d11t:"10000",d11p:"0",d12t:"6000",d12p:"1",d13t:"0",d13p:"2",d1w:"2",d1d:"1", d21t:"",d21p:"",d22t:"",d22p:"",d23t:"",d23p:"",d2w:"",d2d:"", d31t:"",d31p:"",d32t:"",d32p:"",d33t:"",d33p:"",d3w:"",d3d:""}; </v>
      </c>
      <c r="DO27" s="78"/>
      <c r="DP27" s="78"/>
      <c r="DQ27" s="79" t="str">
        <f t="shared" si="4"/>
        <v>D6.scenario.defSelectValue["sel063"]= [ "選んで下さい", "オール電化（使わない）", "1000円", "2000円", "3000円", "5000円", "7000円", "1万円", "1万2000円", "1万5000円", "2万円", "3万円", "それ以上" ];</v>
      </c>
      <c r="DR27" s="80"/>
      <c r="DS27" s="80"/>
      <c r="DT27" s="80" t="str">
        <f t="shared" si="5"/>
        <v>D6.scenario.defSelectData['sel063']= [ '-1', '0', '1000', '2000', '3000', '5000', '7000', '10000', '12000', '15000', '20000', '30000', '40000' ];</v>
      </c>
    </row>
    <row r="28" spans="1:124" s="75" customFormat="1" ht="43.5" customHeight="1" x14ac:dyDescent="0.15">
      <c r="A28" s="66"/>
      <c r="B28" s="98" t="s">
        <v>2838</v>
      </c>
      <c r="C28" s="106" t="s">
        <v>3082</v>
      </c>
      <c r="D28" s="118" t="s">
        <v>3082</v>
      </c>
      <c r="E28" s="98" t="s">
        <v>3085</v>
      </c>
      <c r="F28" s="106" t="s">
        <v>1919</v>
      </c>
      <c r="G28" s="118" t="s">
        <v>1919</v>
      </c>
      <c r="H28" s="106" t="s">
        <v>4552</v>
      </c>
      <c r="I28" s="118" t="s">
        <v>3439</v>
      </c>
      <c r="J28" s="106" t="str">
        <f t="shared" si="0"/>
        <v>sel064</v>
      </c>
      <c r="K28" s="118" t="str">
        <f t="shared" si="1"/>
        <v>sel064</v>
      </c>
      <c r="L28" s="99"/>
      <c r="M28" s="99"/>
      <c r="N28" s="99"/>
      <c r="O28" s="98" t="s">
        <v>1892</v>
      </c>
      <c r="P28" s="99"/>
      <c r="Q28" s="99"/>
      <c r="R28" s="98">
        <v>-1</v>
      </c>
      <c r="S28" s="66"/>
      <c r="T28" s="66"/>
      <c r="U28" s="101" t="str">
        <f t="shared" si="6"/>
        <v>sel064</v>
      </c>
      <c r="V28" s="106" t="s">
        <v>2274</v>
      </c>
      <c r="W28" s="106" t="s">
        <v>2000</v>
      </c>
      <c r="X28" s="106" t="s">
        <v>2001</v>
      </c>
      <c r="Y28" s="106" t="s">
        <v>2002</v>
      </c>
      <c r="Z28" s="106" t="s">
        <v>2003</v>
      </c>
      <c r="AA28" s="106" t="s">
        <v>2004</v>
      </c>
      <c r="AB28" s="106" t="s">
        <v>2005</v>
      </c>
      <c r="AC28" s="106" t="s">
        <v>2006</v>
      </c>
      <c r="AD28" s="106" t="s">
        <v>2007</v>
      </c>
      <c r="AE28" s="106" t="s">
        <v>2008</v>
      </c>
      <c r="AF28" s="106" t="s">
        <v>1998</v>
      </c>
      <c r="AG28" s="106"/>
      <c r="AH28" s="106"/>
      <c r="AI28" s="106"/>
      <c r="AJ28" s="106"/>
      <c r="AK28" s="106"/>
      <c r="AL28" s="118" t="s">
        <v>2274</v>
      </c>
      <c r="AM28" s="148" t="s">
        <v>2000</v>
      </c>
      <c r="AN28" s="118" t="s">
        <v>2001</v>
      </c>
      <c r="AO28" s="118" t="s">
        <v>2002</v>
      </c>
      <c r="AP28" s="118" t="s">
        <v>2003</v>
      </c>
      <c r="AQ28" s="148" t="s">
        <v>2004</v>
      </c>
      <c r="AR28" s="148" t="s">
        <v>2005</v>
      </c>
      <c r="AS28" s="148" t="s">
        <v>2006</v>
      </c>
      <c r="AT28" s="148" t="s">
        <v>2007</v>
      </c>
      <c r="AU28" s="118" t="s">
        <v>2008</v>
      </c>
      <c r="AV28" s="118" t="s">
        <v>1998</v>
      </c>
      <c r="AW28" s="118"/>
      <c r="AX28" s="118"/>
      <c r="AY28" s="118"/>
      <c r="AZ28" s="118"/>
      <c r="BA28" s="118"/>
      <c r="BB28" s="66"/>
      <c r="BC28" s="106">
        <v>-1</v>
      </c>
      <c r="BD28" s="106">
        <v>0</v>
      </c>
      <c r="BE28" s="106">
        <v>900</v>
      </c>
      <c r="BF28" s="106">
        <v>1800</v>
      </c>
      <c r="BG28" s="106">
        <v>3600</v>
      </c>
      <c r="BH28" s="106">
        <v>5400</v>
      </c>
      <c r="BI28" s="106">
        <v>7200</v>
      </c>
      <c r="BJ28" s="106">
        <v>10800</v>
      </c>
      <c r="BK28" s="106">
        <v>14400</v>
      </c>
      <c r="BL28" s="106">
        <v>21600</v>
      </c>
      <c r="BM28" s="106">
        <v>30000</v>
      </c>
      <c r="BN28" s="106"/>
      <c r="BO28" s="106"/>
      <c r="BP28" s="106"/>
      <c r="BQ28" s="106"/>
      <c r="BR28" s="106"/>
      <c r="BS28" s="118">
        <v>-1</v>
      </c>
      <c r="BT28" s="118">
        <v>0</v>
      </c>
      <c r="BU28" s="118">
        <v>900</v>
      </c>
      <c r="BV28" s="118">
        <v>1800</v>
      </c>
      <c r="BW28" s="118">
        <v>3600</v>
      </c>
      <c r="BX28" s="118">
        <v>5400</v>
      </c>
      <c r="BY28" s="118">
        <v>7200</v>
      </c>
      <c r="BZ28" s="118">
        <v>10800</v>
      </c>
      <c r="CA28" s="118">
        <v>14400</v>
      </c>
      <c r="CB28" s="118">
        <v>21600</v>
      </c>
      <c r="CC28" s="118">
        <v>30000</v>
      </c>
      <c r="CD28" s="118"/>
      <c r="CE28" s="118"/>
      <c r="CF28" s="118"/>
      <c r="CG28" s="118"/>
      <c r="CH28" s="118"/>
      <c r="CJ28" s="98">
        <v>10000</v>
      </c>
      <c r="CK28" s="98">
        <v>0</v>
      </c>
      <c r="CL28" s="98">
        <v>6000</v>
      </c>
      <c r="CM28" s="98">
        <v>1</v>
      </c>
      <c r="CN28" s="98">
        <v>0</v>
      </c>
      <c r="CO28" s="98">
        <v>2</v>
      </c>
      <c r="CP28" s="98">
        <v>2</v>
      </c>
      <c r="CQ28" s="98">
        <v>1</v>
      </c>
      <c r="CR28" s="98"/>
      <c r="CS28" s="98"/>
      <c r="CT28" s="98"/>
      <c r="CU28" s="98"/>
      <c r="CV28" s="98"/>
      <c r="CW28" s="98"/>
      <c r="CX28" s="98"/>
      <c r="CY28" s="98"/>
      <c r="CZ28" s="98"/>
      <c r="DA28" s="98"/>
      <c r="DB28" s="98"/>
      <c r="DC28" s="98"/>
      <c r="DD28" s="98"/>
      <c r="DE28" s="98"/>
      <c r="DF28" s="98"/>
      <c r="DG28" s="98"/>
      <c r="DL28" s="76"/>
      <c r="DM28" s="76"/>
      <c r="DN28" s="77" t="str">
        <f t="shared" si="3"/>
        <v xml:space="preserve">D6.scenario.defInput["i064"] = {  cons:"consEnergy",  title:"灯油購入量",  unit:"円",  text:"年平均で、1ヶ月あたりのおおよその灯油使用量を選んでください。", inputType:"sel064", right:"", postfix:"", nodata:"", varType:"Number", min:"", max:"", defaultValue:"-1", d11t:"10000",d11p:"0",d12t:"6000",d12p:"1",d13t:"0",d13p:"2",d1w:"2",d1d:"1", d21t:"",d21p:"",d22t:"",d22p:"",d23t:"",d23p:"",d2w:"",d2d:"", d31t:"",d31p:"",d32t:"",d32p:"",d33t:"",d33p:"",d3w:"",d3d:""}; </v>
      </c>
      <c r="DO28" s="78"/>
      <c r="DP28" s="78"/>
      <c r="DQ28" s="79" t="str">
        <f t="shared" si="4"/>
        <v>D6.scenario.defSelectValue["sel064"]= [ "選んで下さい", "使わない", "2ヶ月で1缶（9L)", "月1缶（18L)", "月2缶（36L)", "月3缶（54L)", "週1缶（72L)", "5日で1缶（108L)", "週2缶（144L)", "週3缶（216L)", "それ以上" ];</v>
      </c>
      <c r="DR28" s="80"/>
      <c r="DS28" s="80"/>
      <c r="DT28" s="80" t="str">
        <f t="shared" si="5"/>
        <v>D6.scenario.defSelectData['sel064']= [ '-1', '0', '900', '1800', '3600', '5400', '7200', '10800', '14400', '21600', '30000' ];</v>
      </c>
    </row>
    <row r="29" spans="1:124" s="75" customFormat="1" ht="43.5" customHeight="1" x14ac:dyDescent="0.15">
      <c r="A29" s="66"/>
      <c r="B29" s="98" t="s">
        <v>3451</v>
      </c>
      <c r="C29" s="106" t="s">
        <v>3453</v>
      </c>
      <c r="D29" s="118" t="s">
        <v>3453</v>
      </c>
      <c r="E29" s="98" t="s">
        <v>3085</v>
      </c>
      <c r="F29" s="106" t="s">
        <v>1919</v>
      </c>
      <c r="G29" s="118" t="s">
        <v>1919</v>
      </c>
      <c r="H29" s="106" t="s">
        <v>3454</v>
      </c>
      <c r="I29" s="118" t="s">
        <v>3454</v>
      </c>
      <c r="J29" s="106" t="str">
        <f t="shared" si="0"/>
        <v>sel065</v>
      </c>
      <c r="K29" s="118" t="str">
        <f t="shared" si="1"/>
        <v>sel065</v>
      </c>
      <c r="L29" s="99"/>
      <c r="M29" s="99"/>
      <c r="N29" s="99"/>
      <c r="O29" s="98" t="s">
        <v>1892</v>
      </c>
      <c r="P29" s="99"/>
      <c r="Q29" s="99"/>
      <c r="R29" s="98">
        <v>-1</v>
      </c>
      <c r="S29" s="66"/>
      <c r="T29" s="66"/>
      <c r="U29" s="101" t="str">
        <f>J29</f>
        <v>sel065</v>
      </c>
      <c r="V29" s="106" t="s">
        <v>2274</v>
      </c>
      <c r="W29" s="106" t="s">
        <v>2000</v>
      </c>
      <c r="X29" s="106" t="s">
        <v>1988</v>
      </c>
      <c r="Y29" s="106" t="s">
        <v>1989</v>
      </c>
      <c r="Z29" s="106" t="s">
        <v>1990</v>
      </c>
      <c r="AA29" s="106" t="s">
        <v>1991</v>
      </c>
      <c r="AB29" s="106" t="s">
        <v>1992</v>
      </c>
      <c r="AC29" s="106" t="s">
        <v>1993</v>
      </c>
      <c r="AD29" s="106" t="s">
        <v>1994</v>
      </c>
      <c r="AE29" s="106" t="s">
        <v>1995</v>
      </c>
      <c r="AF29" s="106" t="s">
        <v>1996</v>
      </c>
      <c r="AG29" s="106" t="s">
        <v>1997</v>
      </c>
      <c r="AH29" s="106" t="s">
        <v>1998</v>
      </c>
      <c r="AI29" s="106"/>
      <c r="AJ29" s="106"/>
      <c r="AK29" s="106"/>
      <c r="AL29" s="118" t="s">
        <v>2274</v>
      </c>
      <c r="AM29" s="148" t="s">
        <v>2000</v>
      </c>
      <c r="AN29" s="118" t="s">
        <v>1988</v>
      </c>
      <c r="AO29" s="118" t="s">
        <v>1989</v>
      </c>
      <c r="AP29" s="118" t="s">
        <v>1990</v>
      </c>
      <c r="AQ29" s="118" t="s">
        <v>1991</v>
      </c>
      <c r="AR29" s="118" t="s">
        <v>1992</v>
      </c>
      <c r="AS29" s="118" t="s">
        <v>1993</v>
      </c>
      <c r="AT29" s="118" t="s">
        <v>1994</v>
      </c>
      <c r="AU29" s="118" t="s">
        <v>1995</v>
      </c>
      <c r="AV29" s="118" t="s">
        <v>1996</v>
      </c>
      <c r="AW29" s="118" t="s">
        <v>1997</v>
      </c>
      <c r="AX29" s="118" t="s">
        <v>1998</v>
      </c>
      <c r="AY29" s="118"/>
      <c r="AZ29" s="118"/>
      <c r="BA29" s="118"/>
      <c r="BB29" s="66"/>
      <c r="BC29" s="106">
        <v>-1</v>
      </c>
      <c r="BD29" s="106">
        <v>0</v>
      </c>
      <c r="BE29" s="106">
        <v>1000</v>
      </c>
      <c r="BF29" s="106">
        <v>2000</v>
      </c>
      <c r="BG29" s="106">
        <v>3000</v>
      </c>
      <c r="BH29" s="106">
        <v>5000</v>
      </c>
      <c r="BI29" s="106">
        <v>7000</v>
      </c>
      <c r="BJ29" s="106">
        <v>10000</v>
      </c>
      <c r="BK29" s="106">
        <v>12000</v>
      </c>
      <c r="BL29" s="106">
        <v>15000</v>
      </c>
      <c r="BM29" s="106">
        <v>20000</v>
      </c>
      <c r="BN29" s="106">
        <v>30000</v>
      </c>
      <c r="BO29" s="106">
        <v>40000</v>
      </c>
      <c r="BP29" s="106"/>
      <c r="BQ29" s="106"/>
      <c r="BR29" s="106"/>
      <c r="BS29" s="118">
        <v>-1</v>
      </c>
      <c r="BT29" s="118">
        <v>0</v>
      </c>
      <c r="BU29" s="118">
        <f>VALUE(LEFT(AN29,LEN(AN29)-1))</f>
        <v>1000</v>
      </c>
      <c r="BV29" s="118">
        <f>VALUE(LEFT(AO29,LEN(AO29)-1))</f>
        <v>2000</v>
      </c>
      <c r="BW29" s="118">
        <f>VALUE(LEFT(AP29,LEN(AP29)-1))</f>
        <v>3000</v>
      </c>
      <c r="BX29" s="118">
        <f>VALUE(LEFT(AQ29,LEN(AQ29)-1))</f>
        <v>5000</v>
      </c>
      <c r="BY29" s="118">
        <f>VALUE(LEFT(AR29,LEN(AR29)-1))</f>
        <v>7000</v>
      </c>
      <c r="BZ29" s="118">
        <v>10000</v>
      </c>
      <c r="CA29" s="118">
        <v>12000</v>
      </c>
      <c r="CB29" s="118">
        <v>15000</v>
      </c>
      <c r="CC29" s="118">
        <v>20000</v>
      </c>
      <c r="CD29" s="118">
        <v>30000</v>
      </c>
      <c r="CE29" s="118">
        <v>40000</v>
      </c>
      <c r="CF29" s="118"/>
      <c r="CG29" s="118"/>
      <c r="CH29" s="118"/>
      <c r="CJ29" s="98">
        <v>10000</v>
      </c>
      <c r="CK29" s="98">
        <v>0</v>
      </c>
      <c r="CL29" s="98">
        <v>6000</v>
      </c>
      <c r="CM29" s="98">
        <v>1</v>
      </c>
      <c r="CN29" s="98">
        <v>0</v>
      </c>
      <c r="CO29" s="98">
        <v>2</v>
      </c>
      <c r="CP29" s="98">
        <v>2</v>
      </c>
      <c r="CQ29" s="98">
        <v>1</v>
      </c>
      <c r="CR29" s="98"/>
      <c r="CS29" s="98"/>
      <c r="CT29" s="98"/>
      <c r="CU29" s="98"/>
      <c r="CV29" s="98"/>
      <c r="CW29" s="98"/>
      <c r="CX29" s="98"/>
      <c r="CY29" s="98"/>
      <c r="CZ29" s="98"/>
      <c r="DA29" s="98"/>
      <c r="DB29" s="98"/>
      <c r="DC29" s="98"/>
      <c r="DD29" s="98"/>
      <c r="DE29" s="98"/>
      <c r="DF29" s="98"/>
      <c r="DG29" s="98"/>
      <c r="DL29" s="76"/>
      <c r="DM29" s="76"/>
      <c r="DN29" s="77" t="str">
        <f t="shared" si="3"/>
        <v xml:space="preserve">D6.scenario.defInput["i065"] = {  cons:"consEnergy",  title:"練炭購入量",  unit:"円",  text:"1ヶ月あたりのおおよその練炭購入量を選んでください。", inputType:"sel065", right:"", postfix:"", nodata:"", varType:"Number", min:"", max:"", defaultValue:"-1", d11t:"10000",d11p:"0",d12t:"6000",d12p:"1",d13t:"0",d13p:"2",d1w:"2",d1d:"1", d21t:"",d21p:"",d22t:"",d22p:"",d23t:"",d23p:"",d2w:"",d2d:"", d31t:"",d31p:"",d32t:"",d32p:"",d33t:"",d33p:"",d3w:"",d3d:""}; </v>
      </c>
      <c r="DO29" s="78"/>
      <c r="DP29" s="78"/>
      <c r="DQ29" s="79" t="str">
        <f t="shared" si="4"/>
        <v>D6.scenario.defSelectValue["sel065"]= [ "選んで下さい", "使わない", "1000円", "2000円", "3000円", "5000円", "7000円", "1万円", "1万2000円", "1万5000円", "2万円", "3万円", "それ以上" ];</v>
      </c>
      <c r="DR29" s="80"/>
      <c r="DS29" s="80"/>
      <c r="DT29" s="80" t="str">
        <f t="shared" si="5"/>
        <v>D6.scenario.defSelectData['sel065']= [ '-1', '0', '1000', '2000', '3000', '5000', '7000', '10000', '12000', '15000', '20000', '30000', '40000' ];</v>
      </c>
    </row>
    <row r="30" spans="1:124" s="75" customFormat="1" ht="43.5" customHeight="1" x14ac:dyDescent="0.15">
      <c r="A30" s="66"/>
      <c r="B30" s="98" t="s">
        <v>3452</v>
      </c>
      <c r="C30" s="106" t="s">
        <v>3456</v>
      </c>
      <c r="D30" s="118" t="s">
        <v>3456</v>
      </c>
      <c r="E30" s="98" t="s">
        <v>3085</v>
      </c>
      <c r="F30" s="106" t="s">
        <v>1919</v>
      </c>
      <c r="G30" s="118" t="s">
        <v>1919</v>
      </c>
      <c r="H30" s="106" t="s">
        <v>3455</v>
      </c>
      <c r="I30" s="118" t="s">
        <v>3455</v>
      </c>
      <c r="J30" s="106" t="str">
        <f t="shared" si="0"/>
        <v>sel066</v>
      </c>
      <c r="K30" s="118" t="str">
        <f t="shared" si="1"/>
        <v>sel066</v>
      </c>
      <c r="L30" s="99"/>
      <c r="M30" s="99"/>
      <c r="N30" s="99"/>
      <c r="O30" s="98" t="s">
        <v>1892</v>
      </c>
      <c r="P30" s="99"/>
      <c r="Q30" s="99"/>
      <c r="R30" s="98">
        <v>-1</v>
      </c>
      <c r="S30" s="66"/>
      <c r="T30" s="66"/>
      <c r="U30" s="101" t="str">
        <f>J30</f>
        <v>sel066</v>
      </c>
      <c r="V30" s="106" t="s">
        <v>2274</v>
      </c>
      <c r="W30" s="106" t="s">
        <v>2000</v>
      </c>
      <c r="X30" s="106" t="s">
        <v>3457</v>
      </c>
      <c r="Y30" s="106"/>
      <c r="Z30" s="106"/>
      <c r="AA30" s="106"/>
      <c r="AB30" s="106"/>
      <c r="AC30" s="106"/>
      <c r="AD30" s="106"/>
      <c r="AE30" s="106"/>
      <c r="AF30" s="106"/>
      <c r="AG30" s="106"/>
      <c r="AH30" s="106"/>
      <c r="AI30" s="106"/>
      <c r="AJ30" s="106"/>
      <c r="AK30" s="106"/>
      <c r="AL30" s="118" t="s">
        <v>2274</v>
      </c>
      <c r="AM30" s="148" t="s">
        <v>2000</v>
      </c>
      <c r="AN30" s="118" t="s">
        <v>3457</v>
      </c>
      <c r="AO30" s="118"/>
      <c r="AP30" s="118"/>
      <c r="AQ30" s="118"/>
      <c r="AR30" s="118"/>
      <c r="AS30" s="118"/>
      <c r="AT30" s="118"/>
      <c r="AU30" s="118"/>
      <c r="AV30" s="118"/>
      <c r="AW30" s="118"/>
      <c r="AX30" s="118"/>
      <c r="AY30" s="118"/>
      <c r="AZ30" s="118"/>
      <c r="BA30" s="118"/>
      <c r="BB30" s="66"/>
      <c r="BC30" s="106">
        <v>-1</v>
      </c>
      <c r="BD30" s="106">
        <v>1</v>
      </c>
      <c r="BE30" s="106">
        <v>2</v>
      </c>
      <c r="BF30" s="106"/>
      <c r="BG30" s="106"/>
      <c r="BH30" s="106"/>
      <c r="BI30" s="106"/>
      <c r="BJ30" s="106"/>
      <c r="BK30" s="106"/>
      <c r="BL30" s="106"/>
      <c r="BM30" s="106"/>
      <c r="BN30" s="106"/>
      <c r="BO30" s="106"/>
      <c r="BP30" s="106"/>
      <c r="BQ30" s="106"/>
      <c r="BR30" s="106"/>
      <c r="BS30" s="118">
        <v>-1</v>
      </c>
      <c r="BT30" s="118">
        <v>1</v>
      </c>
      <c r="BU30" s="118">
        <v>2</v>
      </c>
      <c r="BV30" s="118"/>
      <c r="BW30" s="118"/>
      <c r="BX30" s="118"/>
      <c r="BY30" s="118"/>
      <c r="BZ30" s="118"/>
      <c r="CA30" s="118"/>
      <c r="CB30" s="118"/>
      <c r="CC30" s="118"/>
      <c r="CD30" s="118"/>
      <c r="CE30" s="118"/>
      <c r="CF30" s="118"/>
      <c r="CG30" s="118"/>
      <c r="CH30" s="118"/>
      <c r="CJ30" s="98">
        <v>10000</v>
      </c>
      <c r="CK30" s="98">
        <v>0</v>
      </c>
      <c r="CL30" s="98">
        <v>6000</v>
      </c>
      <c r="CM30" s="98">
        <v>1</v>
      </c>
      <c r="CN30" s="98">
        <v>0</v>
      </c>
      <c r="CO30" s="98">
        <v>2</v>
      </c>
      <c r="CP30" s="98">
        <v>2</v>
      </c>
      <c r="CQ30" s="98">
        <v>1</v>
      </c>
      <c r="CR30" s="98"/>
      <c r="CS30" s="98"/>
      <c r="CT30" s="98"/>
      <c r="CU30" s="98"/>
      <c r="CV30" s="98"/>
      <c r="CW30" s="98"/>
      <c r="CX30" s="98"/>
      <c r="CY30" s="98"/>
      <c r="CZ30" s="98"/>
      <c r="DA30" s="98"/>
      <c r="DB30" s="98"/>
      <c r="DC30" s="98"/>
      <c r="DD30" s="98"/>
      <c r="DE30" s="98"/>
      <c r="DF30" s="98"/>
      <c r="DG30" s="98"/>
      <c r="DL30" s="76"/>
      <c r="DM30" s="76"/>
      <c r="DN30" s="77" t="str">
        <f t="shared" si="3"/>
        <v xml:space="preserve">D6.scenario.defInput["i066"] = {  cons:"consEnergy",  title:"地域熱供給",  unit:"円",  text:"暖房用の地域熱供給はありますか", inputType:"sel066", right:"", postfix:"", nodata:"", varType:"Number", min:"", max:"", defaultValue:"-1", d11t:"10000",d11p:"0",d12t:"6000",d12p:"1",d13t:"0",d13p:"2",d1w:"2",d1d:"1", d21t:"",d21p:"",d22t:"",d22p:"",d23t:"",d23p:"",d2w:"",d2d:"", d31t:"",d31p:"",d32t:"",d32p:"",d33t:"",d33p:"",d3w:"",d3d:""}; </v>
      </c>
      <c r="DO30" s="78"/>
      <c r="DP30" s="78"/>
      <c r="DQ30" s="79" t="str">
        <f t="shared" si="4"/>
        <v>D6.scenario.defSelectValue["sel066"]= [ "選んで下さい", "使わない", "使っている" ];</v>
      </c>
      <c r="DR30" s="80"/>
      <c r="DS30" s="80"/>
      <c r="DT30" s="80" t="str">
        <f t="shared" si="5"/>
        <v>D6.scenario.defSelectData['sel066']= [ '-1', '1', '2' ];</v>
      </c>
    </row>
    <row r="31" spans="1:124" s="75" customFormat="1" ht="43.5" customHeight="1" x14ac:dyDescent="0.15">
      <c r="A31" s="66"/>
      <c r="B31" s="98" t="s">
        <v>2844</v>
      </c>
      <c r="C31" s="106" t="s">
        <v>2839</v>
      </c>
      <c r="D31" s="118" t="s">
        <v>2839</v>
      </c>
      <c r="E31" s="98" t="s">
        <v>3085</v>
      </c>
      <c r="F31" s="106"/>
      <c r="G31" s="118"/>
      <c r="H31" s="106" t="s">
        <v>3440</v>
      </c>
      <c r="I31" s="118" t="s">
        <v>3440</v>
      </c>
      <c r="J31" s="106" t="str">
        <f t="shared" si="0"/>
        <v>sel072</v>
      </c>
      <c r="K31" s="118" t="str">
        <f t="shared" si="1"/>
        <v>sel072</v>
      </c>
      <c r="L31" s="99"/>
      <c r="M31" s="99"/>
      <c r="N31" s="99"/>
      <c r="O31" s="98" t="s">
        <v>1892</v>
      </c>
      <c r="P31" s="99"/>
      <c r="Q31" s="99"/>
      <c r="R31" s="98">
        <v>-1</v>
      </c>
      <c r="S31" s="66"/>
      <c r="U31" s="101" t="str">
        <f t="shared" si="6"/>
        <v>sel072</v>
      </c>
      <c r="V31" s="106" t="s">
        <v>2274</v>
      </c>
      <c r="W31" s="106" t="s">
        <v>2840</v>
      </c>
      <c r="X31" s="106" t="s">
        <v>2841</v>
      </c>
      <c r="Y31" s="106" t="s">
        <v>2842</v>
      </c>
      <c r="Z31" s="106" t="s">
        <v>2843</v>
      </c>
      <c r="AA31" s="106"/>
      <c r="AB31" s="106"/>
      <c r="AC31" s="106"/>
      <c r="AD31" s="106"/>
      <c r="AE31" s="106"/>
      <c r="AF31" s="106"/>
      <c r="AG31" s="106"/>
      <c r="AH31" s="106"/>
      <c r="AI31" s="106"/>
      <c r="AJ31" s="106"/>
      <c r="AK31" s="106"/>
      <c r="AL31" s="118" t="s">
        <v>2274</v>
      </c>
      <c r="AM31" s="118" t="s">
        <v>2840</v>
      </c>
      <c r="AN31" s="118" t="s">
        <v>2841</v>
      </c>
      <c r="AO31" s="118" t="s">
        <v>2842</v>
      </c>
      <c r="AP31" s="118" t="s">
        <v>2843</v>
      </c>
      <c r="AQ31" s="118"/>
      <c r="AR31" s="118"/>
      <c r="AS31" s="118"/>
      <c r="AT31" s="118"/>
      <c r="AU31" s="118"/>
      <c r="AV31" s="118"/>
      <c r="AW31" s="118"/>
      <c r="AX31" s="118"/>
      <c r="AY31" s="118"/>
      <c r="AZ31" s="118"/>
      <c r="BA31" s="118"/>
      <c r="BB31" s="66"/>
      <c r="BC31" s="106">
        <v>-1</v>
      </c>
      <c r="BD31" s="106">
        <v>100</v>
      </c>
      <c r="BE31" s="106">
        <v>200</v>
      </c>
      <c r="BF31" s="106">
        <v>300</v>
      </c>
      <c r="BG31" s="106">
        <v>400</v>
      </c>
      <c r="BH31" s="106"/>
      <c r="BI31" s="106"/>
      <c r="BJ31" s="106"/>
      <c r="BK31" s="106"/>
      <c r="BL31" s="106"/>
      <c r="BM31" s="106"/>
      <c r="BN31" s="106"/>
      <c r="BO31" s="106"/>
      <c r="BP31" s="106"/>
      <c r="BQ31" s="106"/>
      <c r="BR31" s="106"/>
      <c r="BS31" s="118">
        <v>-1</v>
      </c>
      <c r="BT31" s="118">
        <v>100</v>
      </c>
      <c r="BU31" s="118">
        <v>200</v>
      </c>
      <c r="BV31" s="118">
        <v>300</v>
      </c>
      <c r="BW31" s="118">
        <v>400</v>
      </c>
      <c r="BX31" s="118"/>
      <c r="BY31" s="118"/>
      <c r="BZ31" s="118"/>
      <c r="CA31" s="118"/>
      <c r="CB31" s="118"/>
      <c r="CC31" s="118"/>
      <c r="CD31" s="118"/>
      <c r="CE31" s="118"/>
      <c r="CF31" s="118"/>
      <c r="CG31" s="118"/>
      <c r="CH31" s="118"/>
      <c r="CJ31" s="98"/>
      <c r="CK31" s="98"/>
      <c r="CL31" s="98"/>
      <c r="CM31" s="98"/>
      <c r="CN31" s="98"/>
      <c r="CO31" s="98"/>
      <c r="CP31" s="98"/>
      <c r="CQ31" s="98"/>
      <c r="CR31" s="98"/>
      <c r="CS31" s="98"/>
      <c r="CT31" s="98"/>
      <c r="CU31" s="98"/>
      <c r="CV31" s="98"/>
      <c r="CW31" s="98"/>
      <c r="CX31" s="98"/>
      <c r="CY31" s="98"/>
      <c r="CZ31" s="98"/>
      <c r="DA31" s="98"/>
      <c r="DB31" s="98"/>
      <c r="DC31" s="98"/>
      <c r="DD31" s="98"/>
      <c r="DE31" s="98"/>
      <c r="DF31" s="98"/>
      <c r="DG31" s="98"/>
      <c r="DL31" s="76"/>
      <c r="DM31" s="76"/>
      <c r="DN31" s="77" t="str">
        <f t="shared" si="3"/>
        <v xml:space="preserve">D6.scenario.defInput["i072"] = {  cons:"consEnergy",  title:"ホームタンクの容量",  unit:"",  text:"ホームタンクが設置されている場合はその容量を選んでください", inputType:"sel072", right:"", postfix:"", nodata:"", varType:"Number", min:"", max:"", defaultValue:"-1", d11t:"",d11p:"",d12t:"",d12p:"",d13t:"",d13p:"",d1w:"",d1d:"", d21t:"",d21p:"",d22t:"",d22p:"",d23t:"",d23p:"",d2w:"",d2d:"", d31t:"",d31p:"",d32t:"",d32p:"",d33t:"",d33p:"",d3w:"",d3d:""}; </v>
      </c>
      <c r="DO31" s="78"/>
      <c r="DP31" s="78"/>
      <c r="DQ31" s="79" t="str">
        <f t="shared" si="4"/>
        <v>D6.scenario.defSelectValue["sel072"]= [ "選んで下さい", "100L", "200L", "300L", "400L" ];</v>
      </c>
      <c r="DR31" s="80"/>
      <c r="DS31" s="80"/>
      <c r="DT31" s="80" t="str">
        <f t="shared" si="5"/>
        <v>D6.scenario.defSelectData['sel072']= [ '-1', '100', '200', '300', '400' ];</v>
      </c>
    </row>
    <row r="32" spans="1:124" s="75" customFormat="1" ht="43.5" customHeight="1" x14ac:dyDescent="0.15">
      <c r="A32" s="66"/>
      <c r="B32" s="98" t="s">
        <v>2845</v>
      </c>
      <c r="C32" s="106" t="s">
        <v>3074</v>
      </c>
      <c r="D32" s="118" t="s">
        <v>3074</v>
      </c>
      <c r="E32" s="98" t="s">
        <v>3085</v>
      </c>
      <c r="F32" s="106"/>
      <c r="G32" s="118"/>
      <c r="H32" s="106" t="s">
        <v>3441</v>
      </c>
      <c r="I32" s="118" t="s">
        <v>3441</v>
      </c>
      <c r="J32" s="106" t="str">
        <f t="shared" si="0"/>
        <v>sel073</v>
      </c>
      <c r="K32" s="118" t="str">
        <f t="shared" si="1"/>
        <v>sel073</v>
      </c>
      <c r="L32" s="99"/>
      <c r="M32" s="99"/>
      <c r="N32" s="99"/>
      <c r="O32" s="98" t="s">
        <v>1892</v>
      </c>
      <c r="P32" s="99"/>
      <c r="Q32" s="99"/>
      <c r="R32" s="98">
        <v>-1</v>
      </c>
      <c r="S32" s="66"/>
      <c r="U32" s="101" t="str">
        <f t="shared" si="6"/>
        <v>sel073</v>
      </c>
      <c r="V32" s="106" t="s">
        <v>2274</v>
      </c>
      <c r="W32" s="106" t="s">
        <v>2490</v>
      </c>
      <c r="X32" s="106" t="s">
        <v>2491</v>
      </c>
      <c r="Y32" s="106" t="s">
        <v>2492</v>
      </c>
      <c r="Z32" s="106" t="s">
        <v>2493</v>
      </c>
      <c r="AA32" s="106" t="s">
        <v>2494</v>
      </c>
      <c r="AB32" s="106" t="s">
        <v>2495</v>
      </c>
      <c r="AC32" s="106"/>
      <c r="AD32" s="106"/>
      <c r="AE32" s="106"/>
      <c r="AF32" s="106"/>
      <c r="AG32" s="106"/>
      <c r="AH32" s="106"/>
      <c r="AI32" s="106"/>
      <c r="AJ32" s="106"/>
      <c r="AK32" s="106"/>
      <c r="AL32" s="118" t="s">
        <v>2274</v>
      </c>
      <c r="AM32" s="118" t="s">
        <v>2490</v>
      </c>
      <c r="AN32" s="118" t="s">
        <v>2491</v>
      </c>
      <c r="AO32" s="118" t="s">
        <v>2492</v>
      </c>
      <c r="AP32" s="118" t="s">
        <v>2493</v>
      </c>
      <c r="AQ32" s="118" t="s">
        <v>2494</v>
      </c>
      <c r="AR32" s="118" t="s">
        <v>2495</v>
      </c>
      <c r="AS32" s="118"/>
      <c r="AT32" s="118"/>
      <c r="AU32" s="118"/>
      <c r="AV32" s="118"/>
      <c r="AW32" s="118"/>
      <c r="AX32" s="118"/>
      <c r="AY32" s="118"/>
      <c r="AZ32" s="118"/>
      <c r="BA32" s="118"/>
      <c r="BB32" s="66"/>
      <c r="BC32" s="106">
        <v>-1</v>
      </c>
      <c r="BD32" s="106">
        <v>3</v>
      </c>
      <c r="BE32" s="106">
        <v>5</v>
      </c>
      <c r="BF32" s="106">
        <v>8</v>
      </c>
      <c r="BG32" s="106">
        <v>12</v>
      </c>
      <c r="BH32" s="106">
        <v>18</v>
      </c>
      <c r="BI32" s="106">
        <v>24</v>
      </c>
      <c r="BJ32" s="106"/>
      <c r="BK32" s="106"/>
      <c r="BL32" s="106"/>
      <c r="BM32" s="106"/>
      <c r="BN32" s="106"/>
      <c r="BO32" s="106"/>
      <c r="BP32" s="106"/>
      <c r="BQ32" s="106"/>
      <c r="BR32" s="106"/>
      <c r="BS32" s="118">
        <v>-1</v>
      </c>
      <c r="BT32" s="118">
        <v>3</v>
      </c>
      <c r="BU32" s="118">
        <v>5</v>
      </c>
      <c r="BV32" s="118">
        <v>8</v>
      </c>
      <c r="BW32" s="118">
        <v>12</v>
      </c>
      <c r="BX32" s="118">
        <v>18</v>
      </c>
      <c r="BY32" s="118">
        <v>24</v>
      </c>
      <c r="BZ32" s="118"/>
      <c r="CA32" s="118"/>
      <c r="CB32" s="118"/>
      <c r="CC32" s="118"/>
      <c r="CD32" s="118"/>
      <c r="CE32" s="118"/>
      <c r="CF32" s="118"/>
      <c r="CG32" s="118"/>
      <c r="CH32" s="118"/>
      <c r="CJ32" s="98"/>
      <c r="CK32" s="98"/>
      <c r="CL32" s="98"/>
      <c r="CM32" s="98"/>
      <c r="CN32" s="98"/>
      <c r="CO32" s="98"/>
      <c r="CP32" s="98"/>
      <c r="CQ32" s="98"/>
      <c r="CR32" s="98"/>
      <c r="CS32" s="98"/>
      <c r="CT32" s="98"/>
      <c r="CU32" s="98"/>
      <c r="CV32" s="98"/>
      <c r="CW32" s="98"/>
      <c r="CX32" s="98"/>
      <c r="CY32" s="98"/>
      <c r="CZ32" s="98"/>
      <c r="DA32" s="98"/>
      <c r="DB32" s="98"/>
      <c r="DC32" s="98"/>
      <c r="DD32" s="98"/>
      <c r="DE32" s="98"/>
      <c r="DF32" s="98"/>
      <c r="DG32" s="98"/>
      <c r="DL32" s="76"/>
      <c r="DM32" s="76"/>
      <c r="DN32" s="77" t="str">
        <f t="shared" si="3"/>
        <v xml:space="preserve">D6.scenario.defInput["i073"] = {  cons:"consEnergy",  title:"灯油ホームタンク回数",  unit:"",  text:"灯油のホームタンクに年間に入れる回数を選んでください", inputType:"sel073", right:"", postfix:"", nodata:"", varType:"Number", min:"", max:"", defaultValue:"-1", d11t:"",d11p:"",d12t:"",d12p:"",d13t:"",d13p:"",d1w:"",d1d:"", d21t:"",d21p:"",d22t:"",d22p:"",d23t:"",d23p:"",d2w:"",d2d:"", d31t:"",d31p:"",d32t:"",d32p:"",d33t:"",d33p:"",d3w:"",d3d:""}; </v>
      </c>
      <c r="DO32" s="78"/>
      <c r="DP32" s="78"/>
      <c r="DQ32" s="79" t="str">
        <f t="shared" si="4"/>
        <v>D6.scenario.defSelectValue["sel073"]= [ "選んで下さい", "年3回以下", "年4-6回", "年7-10回", "年11-15回", "年16-20回", "年21回以上" ];</v>
      </c>
      <c r="DR32" s="80"/>
      <c r="DS32" s="80"/>
      <c r="DT32" s="80" t="str">
        <f t="shared" si="5"/>
        <v>D6.scenario.defSelectData['sel073']= [ '-1', '3', '5', '8', '12', '18', '24' ];</v>
      </c>
    </row>
    <row r="33" spans="1:124" s="75" customFormat="1" ht="43.5" customHeight="1" x14ac:dyDescent="0.15">
      <c r="A33" s="66"/>
      <c r="B33" s="98" t="s">
        <v>2846</v>
      </c>
      <c r="C33" s="106" t="s">
        <v>2399</v>
      </c>
      <c r="D33" s="118" t="s">
        <v>2399</v>
      </c>
      <c r="E33" s="98" t="s">
        <v>3085</v>
      </c>
      <c r="F33" s="106" t="s">
        <v>1919</v>
      </c>
      <c r="G33" s="118" t="s">
        <v>1919</v>
      </c>
      <c r="H33" s="106" t="s">
        <v>2400</v>
      </c>
      <c r="I33" s="118" t="s">
        <v>2400</v>
      </c>
      <c r="J33" s="106" t="str">
        <f t="shared" si="0"/>
        <v>sel074</v>
      </c>
      <c r="K33" s="118" t="str">
        <f t="shared" si="1"/>
        <v>sel074</v>
      </c>
      <c r="L33" s="99"/>
      <c r="M33" s="99"/>
      <c r="N33" s="99"/>
      <c r="O33" s="98" t="s">
        <v>1892</v>
      </c>
      <c r="P33" s="99"/>
      <c r="Q33" s="99"/>
      <c r="R33" s="98">
        <v>-1</v>
      </c>
      <c r="S33" s="66"/>
      <c r="T33" s="66"/>
      <c r="U33" s="101" t="str">
        <f t="shared" si="6"/>
        <v>sel074</v>
      </c>
      <c r="V33" s="106" t="s">
        <v>2274</v>
      </c>
      <c r="W33" s="106" t="s">
        <v>2457</v>
      </c>
      <c r="X33" s="106" t="s">
        <v>2458</v>
      </c>
      <c r="Y33" s="106" t="s">
        <v>2459</v>
      </c>
      <c r="Z33" s="106" t="s">
        <v>2460</v>
      </c>
      <c r="AA33" s="106" t="s">
        <v>2323</v>
      </c>
      <c r="AB33" s="106" t="s">
        <v>2461</v>
      </c>
      <c r="AC33" s="106" t="s">
        <v>2324</v>
      </c>
      <c r="AD33" s="106" t="s">
        <v>2325</v>
      </c>
      <c r="AE33" s="106" t="s">
        <v>2326</v>
      </c>
      <c r="AF33" s="106" t="s">
        <v>2462</v>
      </c>
      <c r="AG33" s="106" t="s">
        <v>1998</v>
      </c>
      <c r="AH33" s="106"/>
      <c r="AI33" s="106"/>
      <c r="AJ33" s="106"/>
      <c r="AK33" s="106"/>
      <c r="AL33" s="118" t="s">
        <v>2274</v>
      </c>
      <c r="AM33" s="118" t="s">
        <v>2457</v>
      </c>
      <c r="AN33" s="118" t="s">
        <v>2458</v>
      </c>
      <c r="AO33" s="118" t="s">
        <v>2459</v>
      </c>
      <c r="AP33" s="148" t="s">
        <v>2460</v>
      </c>
      <c r="AQ33" s="148" t="s">
        <v>2323</v>
      </c>
      <c r="AR33" s="148" t="s">
        <v>2461</v>
      </c>
      <c r="AS33" s="148" t="s">
        <v>2324</v>
      </c>
      <c r="AT33" s="118" t="s">
        <v>2325</v>
      </c>
      <c r="AU33" s="118" t="s">
        <v>2326</v>
      </c>
      <c r="AV33" s="118" t="s">
        <v>2462</v>
      </c>
      <c r="AW33" s="118" t="s">
        <v>1998</v>
      </c>
      <c r="AX33" s="118"/>
      <c r="AY33" s="118"/>
      <c r="AZ33" s="118"/>
      <c r="BA33" s="118"/>
      <c r="BB33" s="66"/>
      <c r="BC33" s="106">
        <v>-1</v>
      </c>
      <c r="BD33" s="106">
        <v>500</v>
      </c>
      <c r="BE33" s="106">
        <v>1000</v>
      </c>
      <c r="BF33" s="106">
        <v>1500</v>
      </c>
      <c r="BG33" s="106">
        <v>2000</v>
      </c>
      <c r="BH33" s="106">
        <v>3000</v>
      </c>
      <c r="BI33" s="106">
        <v>4000</v>
      </c>
      <c r="BJ33" s="106">
        <v>5000</v>
      </c>
      <c r="BK33" s="106">
        <v>7000</v>
      </c>
      <c r="BL33" s="106">
        <v>10000</v>
      </c>
      <c r="BM33" s="106">
        <v>15000</v>
      </c>
      <c r="BN33" s="106">
        <v>20000</v>
      </c>
      <c r="BO33" s="106"/>
      <c r="BP33" s="106"/>
      <c r="BQ33" s="106"/>
      <c r="BR33" s="106"/>
      <c r="BS33" s="118">
        <v>-1</v>
      </c>
      <c r="BT33" s="118">
        <f t="shared" ref="BT33" si="12">VALUE(LEFT(AM33,LEN(AM33)-1))</f>
        <v>500</v>
      </c>
      <c r="BU33" s="118">
        <f t="shared" ref="BU33" si="13">VALUE(LEFT(AN33,LEN(AN33)-1))</f>
        <v>1000</v>
      </c>
      <c r="BV33" s="118">
        <f t="shared" ref="BV33" si="14">VALUE(LEFT(AO33,LEN(AO33)-1))</f>
        <v>1500</v>
      </c>
      <c r="BW33" s="118">
        <f t="shared" ref="BW33" si="15">VALUE(LEFT(AP33,LEN(AP33)-1))</f>
        <v>2000</v>
      </c>
      <c r="BX33" s="118">
        <f t="shared" ref="BX33" si="16">VALUE(LEFT(AQ33,LEN(AQ33)-1))</f>
        <v>3000</v>
      </c>
      <c r="BY33" s="118">
        <f t="shared" ref="BY33" si="17">VALUE(LEFT(AR33,LEN(AR33)-1))</f>
        <v>4000</v>
      </c>
      <c r="BZ33" s="118">
        <f t="shared" ref="BZ33" si="18">VALUE(LEFT(AS33,LEN(AS33)-1))</f>
        <v>5000</v>
      </c>
      <c r="CA33" s="118">
        <f t="shared" ref="CA33" si="19">VALUE(LEFT(AT33,LEN(AT33)-1))</f>
        <v>7000</v>
      </c>
      <c r="CB33" s="118">
        <v>10000</v>
      </c>
      <c r="CC33" s="118">
        <v>15000</v>
      </c>
      <c r="CD33" s="118">
        <v>20000</v>
      </c>
      <c r="CE33" s="118"/>
      <c r="CF33" s="118"/>
      <c r="CG33" s="118"/>
      <c r="CH33" s="118"/>
      <c r="CJ33" s="98"/>
      <c r="CK33" s="98"/>
      <c r="CL33" s="98"/>
      <c r="CM33" s="98"/>
      <c r="CN33" s="98"/>
      <c r="CO33" s="98"/>
      <c r="CP33" s="98"/>
      <c r="CQ33" s="98"/>
      <c r="CR33" s="98"/>
      <c r="CS33" s="98"/>
      <c r="CT33" s="98"/>
      <c r="CU33" s="98"/>
      <c r="CV33" s="98"/>
      <c r="CW33" s="98"/>
      <c r="CX33" s="98"/>
      <c r="CY33" s="98"/>
      <c r="CZ33" s="98"/>
      <c r="DA33" s="98"/>
      <c r="DB33" s="98"/>
      <c r="DC33" s="98"/>
      <c r="DD33" s="98"/>
      <c r="DE33" s="98"/>
      <c r="DF33" s="98"/>
      <c r="DG33" s="98"/>
      <c r="DL33" s="76"/>
      <c r="DM33" s="76"/>
      <c r="DN33" s="77" t="str">
        <f t="shared" si="3"/>
        <v xml:space="preserve">D6.scenario.defInput["i074"] = {  cons:"consEnergy",  title:"上下水道代",  unit:"円",  text:"1ヶ月あたりのおおよその上下水道代を選んでください。", inputType:"sel074", right:"", postfix:"", nodata:"", varType:"Number", min:"", max:"", defaultValue:"-1", d11t:"",d11p:"",d12t:"",d12p:"",d13t:"",d13p:"",d1w:"",d1d:"", d21t:"",d21p:"",d22t:"",d22p:"",d23t:"",d23p:"",d2w:"",d2d:"", d31t:"",d31p:"",d32t:"",d32p:"",d33t:"",d33p:"",d3w:"",d3d:""}; </v>
      </c>
      <c r="DO33" s="78"/>
      <c r="DP33" s="78"/>
      <c r="DQ33" s="79" t="str">
        <f t="shared" si="4"/>
        <v>D6.scenario.defSelectValue["sel074"]= [ "選んで下さい", "500円", "1000円", "1500円", "2000円", "3000円", "4000円", "5000円", "7000円", "1万円", "1万5000円", "それ以上" ];</v>
      </c>
      <c r="DR33" s="80"/>
      <c r="DS33" s="80"/>
      <c r="DT33" s="80" t="str">
        <f t="shared" si="5"/>
        <v>D6.scenario.defSelectData['sel074']= [ '-1', '500', '1000', '1500', '2000', '3000', '4000', '5000', '7000', '10000', '15000', '20000' ];</v>
      </c>
    </row>
    <row r="34" spans="1:124" s="75" customFormat="1" ht="43.5" customHeight="1" x14ac:dyDescent="0.15">
      <c r="A34" s="66"/>
      <c r="B34" s="98" t="s">
        <v>2847</v>
      </c>
      <c r="C34" s="106" t="s">
        <v>2335</v>
      </c>
      <c r="D34" s="118" t="s">
        <v>2335</v>
      </c>
      <c r="E34" s="98" t="s">
        <v>3085</v>
      </c>
      <c r="F34" s="106" t="s">
        <v>1919</v>
      </c>
      <c r="G34" s="118" t="s">
        <v>1919</v>
      </c>
      <c r="H34" s="106" t="s">
        <v>2065</v>
      </c>
      <c r="I34" s="118" t="s">
        <v>2065</v>
      </c>
      <c r="J34" s="106" t="str">
        <f t="shared" si="0"/>
        <v>sel075</v>
      </c>
      <c r="K34" s="118" t="str">
        <f t="shared" si="1"/>
        <v>sel075</v>
      </c>
      <c r="L34" s="99"/>
      <c r="M34" s="99"/>
      <c r="N34" s="99"/>
      <c r="O34" s="98" t="s">
        <v>1892</v>
      </c>
      <c r="P34" s="99"/>
      <c r="Q34" s="99"/>
      <c r="R34" s="98">
        <v>-1</v>
      </c>
      <c r="S34" s="66"/>
      <c r="T34" s="66"/>
      <c r="U34" s="101" t="str">
        <f t="shared" si="6"/>
        <v>sel075</v>
      </c>
      <c r="V34" s="106" t="s">
        <v>2274</v>
      </c>
      <c r="W34" s="106" t="s">
        <v>2000</v>
      </c>
      <c r="X34" s="106" t="s">
        <v>1988</v>
      </c>
      <c r="Y34" s="106" t="s">
        <v>1989</v>
      </c>
      <c r="Z34" s="106" t="s">
        <v>1990</v>
      </c>
      <c r="AA34" s="106" t="s">
        <v>1991</v>
      </c>
      <c r="AB34" s="106" t="s">
        <v>1992</v>
      </c>
      <c r="AC34" s="106" t="s">
        <v>1993</v>
      </c>
      <c r="AD34" s="106" t="s">
        <v>1994</v>
      </c>
      <c r="AE34" s="106" t="s">
        <v>1995</v>
      </c>
      <c r="AF34" s="106" t="s">
        <v>1996</v>
      </c>
      <c r="AG34" s="106" t="s">
        <v>1997</v>
      </c>
      <c r="AH34" s="106" t="s">
        <v>1998</v>
      </c>
      <c r="AI34" s="106"/>
      <c r="AJ34" s="106"/>
      <c r="AK34" s="106"/>
      <c r="AL34" s="118" t="s">
        <v>2274</v>
      </c>
      <c r="AM34" s="148" t="s">
        <v>2000</v>
      </c>
      <c r="AN34" s="118" t="s">
        <v>1988</v>
      </c>
      <c r="AO34" s="118" t="s">
        <v>1989</v>
      </c>
      <c r="AP34" s="148" t="s">
        <v>1990</v>
      </c>
      <c r="AQ34" s="148" t="s">
        <v>1991</v>
      </c>
      <c r="AR34" s="148" t="s">
        <v>1992</v>
      </c>
      <c r="AS34" s="148" t="s">
        <v>1993</v>
      </c>
      <c r="AT34" s="148" t="s">
        <v>1994</v>
      </c>
      <c r="AU34" s="118" t="s">
        <v>1995</v>
      </c>
      <c r="AV34" s="118" t="s">
        <v>1996</v>
      </c>
      <c r="AW34" s="118" t="s">
        <v>1997</v>
      </c>
      <c r="AX34" s="118" t="s">
        <v>1998</v>
      </c>
      <c r="AY34" s="118"/>
      <c r="AZ34" s="118"/>
      <c r="BA34" s="118"/>
      <c r="BB34" s="66"/>
      <c r="BC34" s="106">
        <v>-1</v>
      </c>
      <c r="BD34" s="106">
        <v>0</v>
      </c>
      <c r="BE34" s="106">
        <v>1000</v>
      </c>
      <c r="BF34" s="106">
        <v>2000</v>
      </c>
      <c r="BG34" s="106">
        <v>3000</v>
      </c>
      <c r="BH34" s="106">
        <v>5000</v>
      </c>
      <c r="BI34" s="106">
        <v>7000</v>
      </c>
      <c r="BJ34" s="106">
        <v>10000</v>
      </c>
      <c r="BK34" s="106">
        <v>12000</v>
      </c>
      <c r="BL34" s="106">
        <v>15000</v>
      </c>
      <c r="BM34" s="106">
        <v>20000</v>
      </c>
      <c r="BN34" s="106">
        <v>30000</v>
      </c>
      <c r="BO34" s="106">
        <v>40000</v>
      </c>
      <c r="BP34" s="106"/>
      <c r="BQ34" s="106"/>
      <c r="BR34" s="106"/>
      <c r="BS34" s="118">
        <v>-1</v>
      </c>
      <c r="BT34" s="118">
        <v>0</v>
      </c>
      <c r="BU34" s="118">
        <f>VALUE(LEFT(AN34,LEN(AN34)-1))</f>
        <v>1000</v>
      </c>
      <c r="BV34" s="118">
        <f>VALUE(LEFT(AO34,LEN(AO34)-1))</f>
        <v>2000</v>
      </c>
      <c r="BW34" s="118">
        <f>VALUE(LEFT(AP34,LEN(AP34)-1))</f>
        <v>3000</v>
      </c>
      <c r="BX34" s="118">
        <f>VALUE(LEFT(AQ34,LEN(AQ34)-1))</f>
        <v>5000</v>
      </c>
      <c r="BY34" s="118">
        <f>VALUE(LEFT(AR34,LEN(AR34)-1))</f>
        <v>7000</v>
      </c>
      <c r="BZ34" s="118">
        <v>10000</v>
      </c>
      <c r="CA34" s="118">
        <v>12000</v>
      </c>
      <c r="CB34" s="118">
        <v>15000</v>
      </c>
      <c r="CC34" s="118">
        <v>20000</v>
      </c>
      <c r="CD34" s="118">
        <v>30000</v>
      </c>
      <c r="CE34" s="118">
        <v>40000</v>
      </c>
      <c r="CF34" s="118"/>
      <c r="CG34" s="118"/>
      <c r="CH34" s="118"/>
      <c r="CJ34" s="98">
        <v>10000</v>
      </c>
      <c r="CK34" s="98">
        <v>0</v>
      </c>
      <c r="CL34" s="98">
        <v>6000</v>
      </c>
      <c r="CM34" s="98">
        <v>1</v>
      </c>
      <c r="CN34" s="98">
        <v>0</v>
      </c>
      <c r="CO34" s="98">
        <v>2</v>
      </c>
      <c r="CP34" s="98">
        <v>2</v>
      </c>
      <c r="CQ34" s="98">
        <v>1</v>
      </c>
      <c r="CR34" s="98"/>
      <c r="CS34" s="98"/>
      <c r="CT34" s="98"/>
      <c r="CU34" s="98"/>
      <c r="CV34" s="98"/>
      <c r="CW34" s="98"/>
      <c r="CX34" s="98"/>
      <c r="CY34" s="98"/>
      <c r="CZ34" s="98"/>
      <c r="DA34" s="98"/>
      <c r="DB34" s="98"/>
      <c r="DC34" s="98"/>
      <c r="DD34" s="98"/>
      <c r="DE34" s="98"/>
      <c r="DF34" s="98"/>
      <c r="DG34" s="98"/>
      <c r="DL34" s="76"/>
      <c r="DM34" s="76"/>
      <c r="DN34" s="77" t="str">
        <f t="shared" si="3"/>
        <v xml:space="preserve">D6.scenario.defInput["i075"] = {  cons:"consEnergy",  title:"車燃料代",  unit:"円",  text:"おおよその1ヶ月のガソリン代（軽油代）を選んで下さい。家族全員分になります。", inputType:"sel075", right:"", postfix:"", nodata:"", varType:"Number", min:"", max:"", defaultValue:"-1", d11t:"10000",d11p:"0",d12t:"6000",d12p:"1",d13t:"0",d13p:"2",d1w:"2",d1d:"1", d21t:"",d21p:"",d22t:"",d22p:"",d23t:"",d23p:"",d2w:"",d2d:"", d31t:"",d31p:"",d32t:"",d32p:"",d33t:"",d33p:"",d3w:"",d3d:""}; </v>
      </c>
      <c r="DO34" s="78"/>
      <c r="DP34" s="78"/>
      <c r="DQ34" s="79" t="str">
        <f t="shared" si="4"/>
        <v>D6.scenario.defSelectValue["sel075"]= [ "選んで下さい", "使わない", "1000円", "2000円", "3000円", "5000円", "7000円", "1万円", "1万2000円", "1万5000円", "2万円", "3万円", "それ以上" ];</v>
      </c>
      <c r="DR34" s="80"/>
      <c r="DS34" s="80"/>
      <c r="DT34" s="80" t="str">
        <f t="shared" si="5"/>
        <v>D6.scenario.defSelectData['sel075']= [ '-1', '0', '1000', '2000', '3000', '5000', '7000', '10000', '12000', '15000', '20000', '30000', '40000' ];</v>
      </c>
    </row>
    <row r="35" spans="1:124" s="75" customFormat="1" ht="43.5" customHeight="1" x14ac:dyDescent="0.15">
      <c r="A35" s="66"/>
      <c r="B35" s="98" t="s">
        <v>2848</v>
      </c>
      <c r="C35" s="106" t="s">
        <v>2388</v>
      </c>
      <c r="D35" s="118" t="s">
        <v>2388</v>
      </c>
      <c r="E35" s="98" t="s">
        <v>3085</v>
      </c>
      <c r="F35" s="106"/>
      <c r="G35" s="118"/>
      <c r="H35" s="106" t="s">
        <v>2389</v>
      </c>
      <c r="I35" s="118" t="s">
        <v>2389</v>
      </c>
      <c r="J35" s="106" t="str">
        <f t="shared" si="0"/>
        <v>sel081</v>
      </c>
      <c r="K35" s="118" t="str">
        <f t="shared" si="1"/>
        <v>sel081</v>
      </c>
      <c r="L35" s="99"/>
      <c r="M35" s="99"/>
      <c r="N35" s="99"/>
      <c r="O35" s="98" t="s">
        <v>1892</v>
      </c>
      <c r="P35" s="99"/>
      <c r="Q35" s="99"/>
      <c r="R35" s="98">
        <v>-1</v>
      </c>
      <c r="S35" s="66"/>
      <c r="T35" s="66"/>
      <c r="U35" s="101" t="str">
        <f t="shared" si="6"/>
        <v>sel081</v>
      </c>
      <c r="V35" s="106" t="s">
        <v>2274</v>
      </c>
      <c r="W35" s="106" t="s">
        <v>145</v>
      </c>
      <c r="X35" s="106" t="s">
        <v>2428</v>
      </c>
      <c r="Y35" s="106" t="s">
        <v>2429</v>
      </c>
      <c r="Z35" s="106" t="s">
        <v>2430</v>
      </c>
      <c r="AA35" s="106" t="s">
        <v>2431</v>
      </c>
      <c r="AB35" s="106" t="s">
        <v>353</v>
      </c>
      <c r="AC35" s="106" t="s">
        <v>2432</v>
      </c>
      <c r="AD35" s="106" t="s">
        <v>149</v>
      </c>
      <c r="AE35" s="106" t="s">
        <v>2433</v>
      </c>
      <c r="AF35" s="106" t="s">
        <v>151</v>
      </c>
      <c r="AG35" s="106" t="s">
        <v>559</v>
      </c>
      <c r="AH35" s="106"/>
      <c r="AI35" s="106"/>
      <c r="AJ35" s="106"/>
      <c r="AK35" s="106"/>
      <c r="AL35" s="118" t="s">
        <v>2274</v>
      </c>
      <c r="AM35" s="148" t="s">
        <v>145</v>
      </c>
      <c r="AN35" s="148" t="s">
        <v>2428</v>
      </c>
      <c r="AO35" s="148" t="s">
        <v>2429</v>
      </c>
      <c r="AP35" s="148" t="s">
        <v>2430</v>
      </c>
      <c r="AQ35" s="148" t="s">
        <v>2431</v>
      </c>
      <c r="AR35" s="148" t="s">
        <v>353</v>
      </c>
      <c r="AS35" s="148" t="s">
        <v>2432</v>
      </c>
      <c r="AT35" s="148" t="s">
        <v>149</v>
      </c>
      <c r="AU35" s="148" t="s">
        <v>2433</v>
      </c>
      <c r="AV35" s="118" t="s">
        <v>151</v>
      </c>
      <c r="AW35" s="118" t="s">
        <v>559</v>
      </c>
      <c r="AX35" s="118"/>
      <c r="AY35" s="118"/>
      <c r="AZ35" s="118"/>
      <c r="BA35" s="118"/>
      <c r="BB35" s="66"/>
      <c r="BC35" s="106">
        <v>-1</v>
      </c>
      <c r="BD35" s="106">
        <v>1</v>
      </c>
      <c r="BE35" s="106">
        <v>2</v>
      </c>
      <c r="BF35" s="106">
        <v>3</v>
      </c>
      <c r="BG35" s="106">
        <v>4</v>
      </c>
      <c r="BH35" s="106">
        <v>5</v>
      </c>
      <c r="BI35" s="106">
        <v>6</v>
      </c>
      <c r="BJ35" s="106">
        <v>7</v>
      </c>
      <c r="BK35" s="106">
        <v>8</v>
      </c>
      <c r="BL35" s="106">
        <v>9</v>
      </c>
      <c r="BM35" s="106">
        <v>10</v>
      </c>
      <c r="BN35" s="106">
        <v>11</v>
      </c>
      <c r="BO35" s="106"/>
      <c r="BP35" s="106"/>
      <c r="BQ35" s="106"/>
      <c r="BR35" s="106"/>
      <c r="BS35" s="118">
        <v>-1</v>
      </c>
      <c r="BT35" s="118">
        <v>1</v>
      </c>
      <c r="BU35" s="118">
        <v>2</v>
      </c>
      <c r="BV35" s="118">
        <v>3</v>
      </c>
      <c r="BW35" s="118">
        <v>4</v>
      </c>
      <c r="BX35" s="118">
        <v>5</v>
      </c>
      <c r="BY35" s="118">
        <v>6</v>
      </c>
      <c r="BZ35" s="118">
        <v>7</v>
      </c>
      <c r="CA35" s="118">
        <v>8</v>
      </c>
      <c r="CB35" s="118">
        <v>9</v>
      </c>
      <c r="CC35" s="118">
        <v>10</v>
      </c>
      <c r="CD35" s="118">
        <v>11</v>
      </c>
      <c r="CE35" s="118"/>
      <c r="CF35" s="118"/>
      <c r="CG35" s="118"/>
      <c r="CH35" s="118"/>
      <c r="CJ35" s="98"/>
      <c r="CK35" s="98"/>
      <c r="CL35" s="98"/>
      <c r="CM35" s="98"/>
      <c r="CN35" s="98"/>
      <c r="CO35" s="98"/>
      <c r="CP35" s="98"/>
      <c r="CQ35" s="98"/>
      <c r="CR35" s="98"/>
      <c r="CS35" s="98"/>
      <c r="CT35" s="98"/>
      <c r="CU35" s="98"/>
      <c r="CV35" s="98"/>
      <c r="CW35" s="98"/>
      <c r="CX35" s="98"/>
      <c r="CY35" s="98"/>
      <c r="CZ35" s="98"/>
      <c r="DA35" s="98"/>
      <c r="DB35" s="98"/>
      <c r="DC35" s="98"/>
      <c r="DD35" s="98"/>
      <c r="DE35" s="98"/>
      <c r="DF35" s="98"/>
      <c r="DG35" s="98"/>
      <c r="DL35" s="76"/>
      <c r="DM35" s="76"/>
      <c r="DN35" s="77" t="str">
        <f t="shared" si="3"/>
        <v xml:space="preserve">D6.scenario.defInput["i081"] = {  cons:"consEnergy",  title:"電力会社",  unit:"",  text:"電力会社を選んでください", inputType:"sel081", right:"", postfix:"", nodata:"", varType:"Number", min:"", max:"", defaultValue:"-1", d11t:"",d11p:"",d12t:"",d12p:"",d13t:"",d13p:"",d1w:"",d1d:"", d21t:"",d21p:"",d22t:"",d22p:"",d23t:"",d23p:"",d2w:"",d2d:"", d31t:"",d31p:"",d32t:"",d32p:"",d33t:"",d33p:"",d3w:"",d3d:""}; </v>
      </c>
      <c r="DO35" s="78"/>
      <c r="DP35" s="78"/>
      <c r="DQ35" s="79" t="str">
        <f t="shared" si="4"/>
        <v>D6.scenario.defSelectValue["sel081"]= [ "選んで下さい", "北海道電力", "東北電力", "東京電力", "中部電力", "北陸電力", "関西電力", "中部電力", "四国電力", "九州電力", "沖縄電力", "そのほか" ];</v>
      </c>
      <c r="DR35" s="80"/>
      <c r="DS35" s="80"/>
      <c r="DT35" s="80" t="str">
        <f t="shared" si="5"/>
        <v>D6.scenario.defSelectData['sel081']= [ '-1', '1', '2', '3', '4', '5', '6', '7', '8', '9', '10', '11' ];</v>
      </c>
    </row>
    <row r="36" spans="1:124" s="75" customFormat="1" ht="43.5" customHeight="1" x14ac:dyDescent="0.15">
      <c r="A36" s="66"/>
      <c r="B36" s="98" t="s">
        <v>2849</v>
      </c>
      <c r="C36" s="106" t="s">
        <v>2390</v>
      </c>
      <c r="D36" s="118" t="s">
        <v>2390</v>
      </c>
      <c r="E36" s="98" t="s">
        <v>3085</v>
      </c>
      <c r="F36" s="106"/>
      <c r="G36" s="118"/>
      <c r="H36" s="106" t="s">
        <v>2391</v>
      </c>
      <c r="I36" s="118" t="s">
        <v>2391</v>
      </c>
      <c r="J36" s="106" t="str">
        <f t="shared" si="0"/>
        <v>sel082</v>
      </c>
      <c r="K36" s="118" t="str">
        <f t="shared" si="1"/>
        <v>sel082</v>
      </c>
      <c r="L36" s="99"/>
      <c r="M36" s="99"/>
      <c r="N36" s="99"/>
      <c r="O36" s="98" t="s">
        <v>1892</v>
      </c>
      <c r="P36" s="99"/>
      <c r="Q36" s="99"/>
      <c r="R36" s="98">
        <v>-1</v>
      </c>
      <c r="S36" s="66"/>
      <c r="T36" s="66"/>
      <c r="U36" s="101" t="str">
        <f t="shared" si="6"/>
        <v>sel082</v>
      </c>
      <c r="V36" s="106" t="s">
        <v>2274</v>
      </c>
      <c r="W36" s="106" t="s">
        <v>2434</v>
      </c>
      <c r="X36" s="106" t="s">
        <v>2435</v>
      </c>
      <c r="Y36" s="106"/>
      <c r="Z36" s="106"/>
      <c r="AA36" s="106"/>
      <c r="AB36" s="106"/>
      <c r="AC36" s="106"/>
      <c r="AD36" s="106"/>
      <c r="AE36" s="106"/>
      <c r="AF36" s="106"/>
      <c r="AG36" s="106"/>
      <c r="AH36" s="106"/>
      <c r="AI36" s="106"/>
      <c r="AJ36" s="106"/>
      <c r="AK36" s="106"/>
      <c r="AL36" s="118" t="s">
        <v>2274</v>
      </c>
      <c r="AM36" s="148" t="s">
        <v>2434</v>
      </c>
      <c r="AN36" s="148" t="s">
        <v>2435</v>
      </c>
      <c r="AO36" s="118"/>
      <c r="AP36" s="118"/>
      <c r="AQ36" s="118"/>
      <c r="AR36" s="118"/>
      <c r="AS36" s="118"/>
      <c r="AT36" s="118"/>
      <c r="AU36" s="118"/>
      <c r="AV36" s="118"/>
      <c r="AW36" s="118"/>
      <c r="AX36" s="118"/>
      <c r="AY36" s="118"/>
      <c r="AZ36" s="118"/>
      <c r="BA36" s="118"/>
      <c r="BB36" s="66"/>
      <c r="BC36" s="106">
        <v>-1</v>
      </c>
      <c r="BD36" s="106">
        <v>1</v>
      </c>
      <c r="BE36" s="106">
        <v>2</v>
      </c>
      <c r="BF36" s="106"/>
      <c r="BG36" s="106"/>
      <c r="BH36" s="106"/>
      <c r="BI36" s="106"/>
      <c r="BJ36" s="106"/>
      <c r="BK36" s="106"/>
      <c r="BL36" s="106"/>
      <c r="BM36" s="106"/>
      <c r="BN36" s="106"/>
      <c r="BO36" s="106"/>
      <c r="BP36" s="106"/>
      <c r="BQ36" s="106"/>
      <c r="BR36" s="106"/>
      <c r="BS36" s="118">
        <v>-1</v>
      </c>
      <c r="BT36" s="118">
        <v>1</v>
      </c>
      <c r="BU36" s="118">
        <v>2</v>
      </c>
      <c r="BV36" s="118"/>
      <c r="BW36" s="118"/>
      <c r="BX36" s="118"/>
      <c r="BY36" s="118"/>
      <c r="BZ36" s="118"/>
      <c r="CA36" s="118"/>
      <c r="CB36" s="118"/>
      <c r="CC36" s="118"/>
      <c r="CD36" s="118"/>
      <c r="CE36" s="118"/>
      <c r="CF36" s="118"/>
      <c r="CG36" s="118"/>
      <c r="CH36" s="118"/>
      <c r="CJ36" s="98"/>
      <c r="CK36" s="98"/>
      <c r="CL36" s="98"/>
      <c r="CM36" s="98"/>
      <c r="CN36" s="98"/>
      <c r="CO36" s="98"/>
      <c r="CP36" s="98"/>
      <c r="CQ36" s="98"/>
      <c r="CR36" s="98"/>
      <c r="CS36" s="98"/>
      <c r="CT36" s="98"/>
      <c r="CU36" s="98"/>
      <c r="CV36" s="98"/>
      <c r="CW36" s="98"/>
      <c r="CX36" s="98"/>
      <c r="CY36" s="98"/>
      <c r="CZ36" s="98"/>
      <c r="DA36" s="98"/>
      <c r="DB36" s="98"/>
      <c r="DC36" s="98"/>
      <c r="DD36" s="98"/>
      <c r="DE36" s="98"/>
      <c r="DF36" s="98"/>
      <c r="DG36" s="98"/>
      <c r="DL36" s="76"/>
      <c r="DM36" s="76"/>
      <c r="DN36" s="77" t="str">
        <f t="shared" si="3"/>
        <v xml:space="preserve">D6.scenario.defInput["i082"] = {  cons:"consEnergy",  title:"電気契約",  unit:"",  text:"電気の契約種類を選んでください", inputType:"sel082", right:"", postfix:"", nodata:"", varType:"Number", min:"", max:"", defaultValue:"-1", d11t:"",d11p:"",d12t:"",d12p:"",d13t:"",d13p:"",d1w:"",d1d:"", d21t:"",d21p:"",d22t:"",d22p:"",d23t:"",d23p:"",d2w:"",d2d:"", d31t:"",d31p:"",d32t:"",d32p:"",d33t:"",d33p:"",d3w:"",d3d:""}; </v>
      </c>
      <c r="DO36" s="78"/>
      <c r="DP36" s="78"/>
      <c r="DQ36" s="79" t="str">
        <f t="shared" si="4"/>
        <v>D6.scenario.defSelectValue["sel082"]= [ "選んで下さい", "通常の家庭用（従量）", "時間帯別契約" ];</v>
      </c>
      <c r="DR36" s="80"/>
      <c r="DS36" s="80"/>
      <c r="DT36" s="80" t="str">
        <f t="shared" si="5"/>
        <v>D6.scenario.defSelectData['sel082']= [ '-1', '1', '2' ];</v>
      </c>
    </row>
    <row r="37" spans="1:124" s="75" customFormat="1" ht="43.5" customHeight="1" x14ac:dyDescent="0.15">
      <c r="A37" s="66"/>
      <c r="B37" s="98" t="s">
        <v>2850</v>
      </c>
      <c r="C37" s="106" t="s">
        <v>2392</v>
      </c>
      <c r="D37" s="118" t="s">
        <v>2392</v>
      </c>
      <c r="E37" s="98" t="s">
        <v>3085</v>
      </c>
      <c r="F37" s="106"/>
      <c r="G37" s="118"/>
      <c r="H37" s="106" t="s">
        <v>2393</v>
      </c>
      <c r="I37" s="118" t="s">
        <v>2393</v>
      </c>
      <c r="J37" s="106" t="str">
        <f t="shared" si="0"/>
        <v>sel083</v>
      </c>
      <c r="K37" s="118" t="str">
        <f t="shared" si="1"/>
        <v>sel083</v>
      </c>
      <c r="L37" s="99"/>
      <c r="M37" s="99"/>
      <c r="N37" s="99"/>
      <c r="O37" s="98" t="s">
        <v>1892</v>
      </c>
      <c r="P37" s="99"/>
      <c r="Q37" s="99"/>
      <c r="R37" s="98">
        <v>-1</v>
      </c>
      <c r="S37" s="66"/>
      <c r="T37" s="66"/>
      <c r="U37" s="101" t="str">
        <f t="shared" si="6"/>
        <v>sel083</v>
      </c>
      <c r="V37" s="106" t="s">
        <v>2274</v>
      </c>
      <c r="W37" s="106" t="s">
        <v>1617</v>
      </c>
      <c r="X37" s="106" t="s">
        <v>1618</v>
      </c>
      <c r="Y37" s="106" t="s">
        <v>2463</v>
      </c>
      <c r="Z37" s="106"/>
      <c r="AA37" s="106"/>
      <c r="AB37" s="106"/>
      <c r="AC37" s="106"/>
      <c r="AD37" s="106"/>
      <c r="AE37" s="106"/>
      <c r="AF37" s="106"/>
      <c r="AG37" s="106"/>
      <c r="AH37" s="106"/>
      <c r="AI37" s="106"/>
      <c r="AJ37" s="106"/>
      <c r="AK37" s="106"/>
      <c r="AL37" s="118" t="s">
        <v>2274</v>
      </c>
      <c r="AM37" s="148" t="s">
        <v>1617</v>
      </c>
      <c r="AN37" s="148" t="s">
        <v>1618</v>
      </c>
      <c r="AO37" s="148" t="s">
        <v>2463</v>
      </c>
      <c r="AP37" s="118"/>
      <c r="AQ37" s="118"/>
      <c r="AR37" s="118"/>
      <c r="AS37" s="118"/>
      <c r="AT37" s="118"/>
      <c r="AU37" s="118"/>
      <c r="AV37" s="118"/>
      <c r="AW37" s="118"/>
      <c r="AX37" s="118"/>
      <c r="AY37" s="118"/>
      <c r="AZ37" s="118"/>
      <c r="BA37" s="118"/>
      <c r="BB37" s="66"/>
      <c r="BC37" s="106">
        <v>-1</v>
      </c>
      <c r="BD37" s="106">
        <v>1</v>
      </c>
      <c r="BE37" s="106">
        <v>2</v>
      </c>
      <c r="BF37" s="106">
        <v>3</v>
      </c>
      <c r="BG37" s="106"/>
      <c r="BH37" s="106"/>
      <c r="BI37" s="106"/>
      <c r="BJ37" s="106"/>
      <c r="BK37" s="106"/>
      <c r="BL37" s="106"/>
      <c r="BM37" s="106"/>
      <c r="BN37" s="106"/>
      <c r="BO37" s="106"/>
      <c r="BP37" s="106"/>
      <c r="BQ37" s="106"/>
      <c r="BR37" s="106"/>
      <c r="BS37" s="118">
        <v>-1</v>
      </c>
      <c r="BT37" s="118">
        <v>1</v>
      </c>
      <c r="BU37" s="118">
        <v>2</v>
      </c>
      <c r="BV37" s="118">
        <v>3</v>
      </c>
      <c r="BW37" s="118"/>
      <c r="BX37" s="118"/>
      <c r="BY37" s="118"/>
      <c r="BZ37" s="118"/>
      <c r="CA37" s="118"/>
      <c r="CB37" s="118"/>
      <c r="CC37" s="118"/>
      <c r="CD37" s="118"/>
      <c r="CE37" s="118"/>
      <c r="CF37" s="118"/>
      <c r="CG37" s="118"/>
      <c r="CH37" s="118"/>
      <c r="CJ37" s="98"/>
      <c r="CK37" s="98"/>
      <c r="CL37" s="98"/>
      <c r="CM37" s="98"/>
      <c r="CN37" s="98"/>
      <c r="CO37" s="98"/>
      <c r="CP37" s="98"/>
      <c r="CQ37" s="98"/>
      <c r="CR37" s="98"/>
      <c r="CS37" s="98"/>
      <c r="CT37" s="98"/>
      <c r="CU37" s="98"/>
      <c r="CV37" s="98"/>
      <c r="CW37" s="98"/>
      <c r="CX37" s="98"/>
      <c r="CY37" s="98"/>
      <c r="CZ37" s="98"/>
      <c r="DA37" s="98"/>
      <c r="DB37" s="98"/>
      <c r="DC37" s="98"/>
      <c r="DD37" s="98"/>
      <c r="DE37" s="98"/>
      <c r="DF37" s="98"/>
      <c r="DG37" s="98"/>
      <c r="DL37" s="76"/>
      <c r="DM37" s="76"/>
      <c r="DN37" s="77" t="str">
        <f t="shared" si="3"/>
        <v xml:space="preserve">D6.scenario.defInput["i083"] = {  cons:"consEnergy",  title:"ガス種類",  unit:"",  text:"ガスの種類を選んでください", inputType:"sel083", right:"", postfix:"", nodata:"", varType:"Number", min:"", max:"", defaultValue:"-1", d11t:"",d11p:"",d12t:"",d12p:"",d13t:"",d13p:"",d1w:"",d1d:"", d21t:"",d21p:"",d22t:"",d22p:"",d23t:"",d23p:"",d2w:"",d2d:"", d31t:"",d31p:"",d32t:"",d32p:"",d33t:"",d33p:"",d3w:"",d3d:""}; </v>
      </c>
      <c r="DO37" s="78"/>
      <c r="DP37" s="78"/>
      <c r="DQ37" s="79" t="str">
        <f t="shared" si="4"/>
        <v>D6.scenario.defSelectValue["sel083"]= [ "選んで下さい", "都市ガス", "LPガス", "ガスを使わない" ];</v>
      </c>
      <c r="DR37" s="80"/>
      <c r="DS37" s="80"/>
      <c r="DT37" s="80" t="str">
        <f t="shared" si="5"/>
        <v>D6.scenario.defSelectData['sel083']= [ '-1', '1', '2', '3' ];</v>
      </c>
    </row>
    <row r="38" spans="1:124" s="75" customFormat="1" ht="43.5" customHeight="1" x14ac:dyDescent="0.15">
      <c r="A38" s="66"/>
      <c r="B38" s="98" t="s">
        <v>3105</v>
      </c>
      <c r="C38" s="106" t="s">
        <v>1282</v>
      </c>
      <c r="D38" s="118" t="s">
        <v>1282</v>
      </c>
      <c r="E38" s="98" t="s">
        <v>3109</v>
      </c>
      <c r="F38" s="106" t="s">
        <v>1919</v>
      </c>
      <c r="G38" s="118" t="s">
        <v>1919</v>
      </c>
      <c r="H38" s="106" t="s">
        <v>3076</v>
      </c>
      <c r="I38" s="118" t="s">
        <v>3076</v>
      </c>
      <c r="J38" s="106" t="str">
        <f t="shared" si="0"/>
        <v>sel091</v>
      </c>
      <c r="K38" s="118" t="str">
        <f t="shared" si="1"/>
        <v>sel091</v>
      </c>
      <c r="L38" s="99"/>
      <c r="M38" s="99"/>
      <c r="N38" s="99"/>
      <c r="O38" s="98" t="s">
        <v>1892</v>
      </c>
      <c r="P38" s="99"/>
      <c r="Q38" s="99"/>
      <c r="R38" s="98">
        <v>-1</v>
      </c>
      <c r="S38" s="66"/>
      <c r="T38" s="66"/>
      <c r="U38" s="101" t="str">
        <f t="shared" ref="U38:U43" si="20">J38</f>
        <v>sel091</v>
      </c>
      <c r="V38" s="106" t="s">
        <v>2274</v>
      </c>
      <c r="W38" s="106" t="s">
        <v>1988</v>
      </c>
      <c r="X38" s="106" t="s">
        <v>1989</v>
      </c>
      <c r="Y38" s="106" t="s">
        <v>1990</v>
      </c>
      <c r="Z38" s="106" t="s">
        <v>1991</v>
      </c>
      <c r="AA38" s="106" t="s">
        <v>1992</v>
      </c>
      <c r="AB38" s="106" t="s">
        <v>1993</v>
      </c>
      <c r="AC38" s="106" t="s">
        <v>1994</v>
      </c>
      <c r="AD38" s="106" t="s">
        <v>1995</v>
      </c>
      <c r="AE38" s="106" t="s">
        <v>1996</v>
      </c>
      <c r="AF38" s="106" t="s">
        <v>1997</v>
      </c>
      <c r="AG38" s="106" t="s">
        <v>1998</v>
      </c>
      <c r="AH38" s="106"/>
      <c r="AI38" s="106"/>
      <c r="AJ38" s="106"/>
      <c r="AK38" s="106"/>
      <c r="AL38" s="118" t="s">
        <v>2274</v>
      </c>
      <c r="AM38" s="118" t="s">
        <v>1988</v>
      </c>
      <c r="AN38" s="118" t="s">
        <v>1989</v>
      </c>
      <c r="AO38" s="118" t="s">
        <v>1990</v>
      </c>
      <c r="AP38" s="148" t="s">
        <v>1991</v>
      </c>
      <c r="AQ38" s="148" t="s">
        <v>1992</v>
      </c>
      <c r="AR38" s="148" t="s">
        <v>1993</v>
      </c>
      <c r="AS38" s="148" t="s">
        <v>1994</v>
      </c>
      <c r="AT38" s="148" t="s">
        <v>1995</v>
      </c>
      <c r="AU38" s="118" t="s">
        <v>1996</v>
      </c>
      <c r="AV38" s="118" t="s">
        <v>1997</v>
      </c>
      <c r="AW38" s="118" t="s">
        <v>1998</v>
      </c>
      <c r="AX38" s="118"/>
      <c r="AY38" s="118"/>
      <c r="AZ38" s="118"/>
      <c r="BA38" s="118"/>
      <c r="BB38" s="66"/>
      <c r="BC38" s="106">
        <v>-1</v>
      </c>
      <c r="BD38" s="106">
        <v>1000</v>
      </c>
      <c r="BE38" s="106">
        <v>2000</v>
      </c>
      <c r="BF38" s="106">
        <v>3000</v>
      </c>
      <c r="BG38" s="106">
        <v>5000</v>
      </c>
      <c r="BH38" s="106">
        <v>7000</v>
      </c>
      <c r="BI38" s="106">
        <v>10000</v>
      </c>
      <c r="BJ38" s="106">
        <v>12000</v>
      </c>
      <c r="BK38" s="106">
        <v>15000</v>
      </c>
      <c r="BL38" s="106">
        <v>20000</v>
      </c>
      <c r="BM38" s="106">
        <v>30000</v>
      </c>
      <c r="BN38" s="106">
        <v>40000</v>
      </c>
      <c r="BO38" s="106"/>
      <c r="BP38" s="106"/>
      <c r="BQ38" s="106"/>
      <c r="BR38" s="106"/>
      <c r="BS38" s="118">
        <v>-1</v>
      </c>
      <c r="BT38" s="118">
        <f t="shared" ref="BT38:BT39" si="21">VALUE(LEFT(AM38,LEN(AM38)-1))</f>
        <v>1000</v>
      </c>
      <c r="BU38" s="118">
        <f t="shared" ref="BU38:BU39" si="22">VALUE(LEFT(AN38,LEN(AN38)-1))</f>
        <v>2000</v>
      </c>
      <c r="BV38" s="118">
        <f t="shared" ref="BV38:BV39" si="23">VALUE(LEFT(AO38,LEN(AO38)-1))</f>
        <v>3000</v>
      </c>
      <c r="BW38" s="118">
        <f t="shared" ref="BW38:BW39" si="24">VALUE(LEFT(AP38,LEN(AP38)-1))</f>
        <v>5000</v>
      </c>
      <c r="BX38" s="118">
        <f t="shared" ref="BX38:BX39" si="25">VALUE(LEFT(AQ38,LEN(AQ38)-1))</f>
        <v>7000</v>
      </c>
      <c r="BY38" s="118">
        <v>10000</v>
      </c>
      <c r="BZ38" s="118">
        <v>12000</v>
      </c>
      <c r="CA38" s="118">
        <v>15000</v>
      </c>
      <c r="CB38" s="118">
        <v>20000</v>
      </c>
      <c r="CC38" s="118">
        <v>30000</v>
      </c>
      <c r="CD38" s="118">
        <v>40000</v>
      </c>
      <c r="CE38" s="118"/>
      <c r="CF38" s="118"/>
      <c r="CG38" s="118"/>
      <c r="CH38" s="118"/>
      <c r="CJ38" s="98"/>
      <c r="CK38" s="98"/>
      <c r="CL38" s="98"/>
      <c r="CM38" s="98"/>
      <c r="CN38" s="98"/>
      <c r="CO38" s="98"/>
      <c r="CP38" s="98"/>
      <c r="CQ38" s="98"/>
      <c r="CR38" s="98"/>
      <c r="CS38" s="98"/>
      <c r="CT38" s="98"/>
      <c r="CU38" s="98"/>
      <c r="CV38" s="98"/>
      <c r="CW38" s="98"/>
      <c r="CX38" s="98"/>
      <c r="CY38" s="98"/>
      <c r="CZ38" s="98"/>
      <c r="DA38" s="98"/>
      <c r="DB38" s="98"/>
      <c r="DC38" s="98"/>
      <c r="DD38" s="98"/>
      <c r="DE38" s="98"/>
      <c r="DF38" s="98"/>
      <c r="DG38" s="98"/>
      <c r="DL38" s="76"/>
      <c r="DM38" s="76"/>
      <c r="DN38" s="77" t="str">
        <f t="shared" si="3"/>
        <v xml:space="preserve">D6.scenario.defInput["i091"] = {  cons:"consSeason",  title:"電気代",  unit:"円",  text:"1ヶ月のおおよその電気代を選んでください。", inputType:"sel091", right:"", postfix:"", nodata:"", varType:"Number", min:"", max:"", defaultValue:"-1", d11t:"",d11p:"",d12t:"",d12p:"",d13t:"",d13p:"",d1w:"",d1d:"", d21t:"",d21p:"",d22t:"",d22p:"",d23t:"",d23p:"",d2w:"",d2d:"", d31t:"",d31p:"",d32t:"",d32p:"",d33t:"",d33p:"",d3w:"",d3d:""}; </v>
      </c>
      <c r="DO38" s="78"/>
      <c r="DP38" s="78"/>
      <c r="DQ38" s="79" t="str">
        <f t="shared" si="4"/>
        <v>D6.scenario.defSelectValue["sel091"]= [ "選んで下さい", "1000円", "2000円", "3000円", "5000円", "7000円", "1万円", "1万2000円", "1万5000円", "2万円", "3万円", "それ以上" ];</v>
      </c>
      <c r="DR38" s="80"/>
      <c r="DS38" s="80"/>
      <c r="DT38" s="80" t="str">
        <f t="shared" si="5"/>
        <v>D6.scenario.defSelectData['sel091']= [ '-1', '1000', '2000', '3000', '5000', '7000', '10000', '12000', '15000', '20000', '30000', '40000' ];</v>
      </c>
    </row>
    <row r="39" spans="1:124" s="75" customFormat="1" ht="43.5" customHeight="1" x14ac:dyDescent="0.15">
      <c r="A39" s="66"/>
      <c r="B39" s="98" t="s">
        <v>3106</v>
      </c>
      <c r="C39" s="106" t="s">
        <v>3077</v>
      </c>
      <c r="D39" s="118" t="s">
        <v>3077</v>
      </c>
      <c r="E39" s="98" t="s">
        <v>3109</v>
      </c>
      <c r="F39" s="106" t="s">
        <v>1919</v>
      </c>
      <c r="G39" s="118" t="s">
        <v>1919</v>
      </c>
      <c r="H39" s="106" t="s">
        <v>3078</v>
      </c>
      <c r="I39" s="118" t="s">
        <v>3078</v>
      </c>
      <c r="J39" s="106" t="str">
        <f t="shared" si="0"/>
        <v>sel092</v>
      </c>
      <c r="K39" s="118" t="str">
        <f t="shared" si="1"/>
        <v>sel092</v>
      </c>
      <c r="L39" s="99"/>
      <c r="M39" s="99"/>
      <c r="N39" s="99"/>
      <c r="O39" s="98" t="s">
        <v>1892</v>
      </c>
      <c r="P39" s="99"/>
      <c r="Q39" s="99"/>
      <c r="R39" s="98">
        <v>-1</v>
      </c>
      <c r="S39" s="66"/>
      <c r="T39" s="66"/>
      <c r="U39" s="101" t="str">
        <f t="shared" si="20"/>
        <v>sel092</v>
      </c>
      <c r="V39" s="106" t="s">
        <v>2274</v>
      </c>
      <c r="W39" s="106" t="s">
        <v>1988</v>
      </c>
      <c r="X39" s="106" t="s">
        <v>1989</v>
      </c>
      <c r="Y39" s="106" t="s">
        <v>1990</v>
      </c>
      <c r="Z39" s="106" t="s">
        <v>1991</v>
      </c>
      <c r="AA39" s="106" t="s">
        <v>1992</v>
      </c>
      <c r="AB39" s="106" t="s">
        <v>1993</v>
      </c>
      <c r="AC39" s="106" t="s">
        <v>1994</v>
      </c>
      <c r="AD39" s="106" t="s">
        <v>1995</v>
      </c>
      <c r="AE39" s="106" t="s">
        <v>1996</v>
      </c>
      <c r="AF39" s="106" t="s">
        <v>1997</v>
      </c>
      <c r="AG39" s="106" t="s">
        <v>1998</v>
      </c>
      <c r="AH39" s="106"/>
      <c r="AI39" s="106"/>
      <c r="AJ39" s="106"/>
      <c r="AK39" s="106"/>
      <c r="AL39" s="118" t="s">
        <v>2274</v>
      </c>
      <c r="AM39" s="118" t="s">
        <v>1988</v>
      </c>
      <c r="AN39" s="118" t="s">
        <v>1989</v>
      </c>
      <c r="AO39" s="118" t="s">
        <v>1990</v>
      </c>
      <c r="AP39" s="118" t="s">
        <v>1991</v>
      </c>
      <c r="AQ39" s="118" t="s">
        <v>1992</v>
      </c>
      <c r="AR39" s="148" t="s">
        <v>1993</v>
      </c>
      <c r="AS39" s="118" t="s">
        <v>1994</v>
      </c>
      <c r="AT39" s="118" t="s">
        <v>1995</v>
      </c>
      <c r="AU39" s="118" t="s">
        <v>1996</v>
      </c>
      <c r="AV39" s="118" t="s">
        <v>1997</v>
      </c>
      <c r="AW39" s="118" t="s">
        <v>1998</v>
      </c>
      <c r="AX39" s="118"/>
      <c r="AY39" s="118"/>
      <c r="AZ39" s="118"/>
      <c r="BA39" s="118"/>
      <c r="BB39" s="66"/>
      <c r="BC39" s="106">
        <v>-1</v>
      </c>
      <c r="BD39" s="106">
        <v>1000</v>
      </c>
      <c r="BE39" s="106">
        <v>2000</v>
      </c>
      <c r="BF39" s="106">
        <v>3000</v>
      </c>
      <c r="BG39" s="106">
        <v>5000</v>
      </c>
      <c r="BH39" s="106">
        <v>7000</v>
      </c>
      <c r="BI39" s="106">
        <v>10000</v>
      </c>
      <c r="BJ39" s="106">
        <v>12000</v>
      </c>
      <c r="BK39" s="106">
        <v>15000</v>
      </c>
      <c r="BL39" s="106">
        <v>20000</v>
      </c>
      <c r="BM39" s="106">
        <v>30000</v>
      </c>
      <c r="BN39" s="106">
        <v>40000</v>
      </c>
      <c r="BO39" s="106"/>
      <c r="BP39" s="106"/>
      <c r="BQ39" s="106"/>
      <c r="BR39" s="106"/>
      <c r="BS39" s="118">
        <v>-1</v>
      </c>
      <c r="BT39" s="118">
        <f t="shared" si="21"/>
        <v>1000</v>
      </c>
      <c r="BU39" s="118">
        <f t="shared" si="22"/>
        <v>2000</v>
      </c>
      <c r="BV39" s="118">
        <f t="shared" si="23"/>
        <v>3000</v>
      </c>
      <c r="BW39" s="118">
        <f t="shared" si="24"/>
        <v>5000</v>
      </c>
      <c r="BX39" s="118">
        <f t="shared" si="25"/>
        <v>7000</v>
      </c>
      <c r="BY39" s="118">
        <v>10000</v>
      </c>
      <c r="BZ39" s="118">
        <v>12000</v>
      </c>
      <c r="CA39" s="118">
        <v>15000</v>
      </c>
      <c r="CB39" s="118">
        <v>20000</v>
      </c>
      <c r="CC39" s="118">
        <v>30000</v>
      </c>
      <c r="CD39" s="118">
        <v>40000</v>
      </c>
      <c r="CE39" s="118"/>
      <c r="CF39" s="118"/>
      <c r="CG39" s="118"/>
      <c r="CH39" s="118"/>
      <c r="CJ39" s="98"/>
      <c r="CK39" s="98"/>
      <c r="CL39" s="98"/>
      <c r="CM39" s="98"/>
      <c r="CN39" s="98"/>
      <c r="CO39" s="98"/>
      <c r="CP39" s="98"/>
      <c r="CQ39" s="98"/>
      <c r="CR39" s="98"/>
      <c r="CS39" s="98"/>
      <c r="CT39" s="98"/>
      <c r="CU39" s="98"/>
      <c r="CV39" s="98"/>
      <c r="CW39" s="98"/>
      <c r="CX39" s="98"/>
      <c r="CY39" s="98"/>
      <c r="CZ39" s="98"/>
      <c r="DA39" s="98"/>
      <c r="DB39" s="98"/>
      <c r="DC39" s="98"/>
      <c r="DD39" s="98"/>
      <c r="DE39" s="98"/>
      <c r="DF39" s="98"/>
      <c r="DG39" s="98"/>
      <c r="DL39" s="76"/>
      <c r="DM39" s="76"/>
      <c r="DN39" s="77" t="str">
        <f t="shared" si="3"/>
        <v xml:space="preserve">D6.scenario.defInput["i092"] = {  cons:"consSeason",  title:"売電金額",  unit:"円",  text:"太陽光発電で1ヶ月あたりどのくらい電気を売ることができますか。", inputType:"sel092", right:"", postfix:"", nodata:"", varType:"Number", min:"", max:"", defaultValue:"-1", d11t:"",d11p:"",d12t:"",d12p:"",d13t:"",d13p:"",d1w:"",d1d:"", d21t:"",d21p:"",d22t:"",d22p:"",d23t:"",d23p:"",d2w:"",d2d:"", d31t:"",d31p:"",d32t:"",d32p:"",d33t:"",d33p:"",d3w:"",d3d:""}; </v>
      </c>
      <c r="DO39" s="78"/>
      <c r="DP39" s="78"/>
      <c r="DQ39" s="79" t="str">
        <f t="shared" si="4"/>
        <v>D6.scenario.defSelectValue["sel092"]= [ "選んで下さい", "1000円", "2000円", "3000円", "5000円", "7000円", "1万円", "1万2000円", "1万5000円", "2万円", "3万円", "それ以上" ];</v>
      </c>
      <c r="DR39" s="80"/>
      <c r="DS39" s="80"/>
      <c r="DT39" s="80" t="str">
        <f t="shared" si="5"/>
        <v>D6.scenario.defSelectData['sel092']= [ '-1', '1000', '2000', '3000', '5000', '7000', '10000', '12000', '15000', '20000', '30000', '40000' ];</v>
      </c>
    </row>
    <row r="40" spans="1:124" s="75" customFormat="1" ht="43.5" customHeight="1" x14ac:dyDescent="0.15">
      <c r="A40" s="66"/>
      <c r="B40" s="98" t="s">
        <v>3107</v>
      </c>
      <c r="C40" s="106" t="s">
        <v>3079</v>
      </c>
      <c r="D40" s="118" t="s">
        <v>3079</v>
      </c>
      <c r="E40" s="98" t="s">
        <v>3109</v>
      </c>
      <c r="F40" s="106" t="s">
        <v>1919</v>
      </c>
      <c r="G40" s="118" t="s">
        <v>1919</v>
      </c>
      <c r="H40" s="106" t="s">
        <v>3080</v>
      </c>
      <c r="I40" s="118" t="s">
        <v>3080</v>
      </c>
      <c r="J40" s="106" t="str">
        <f t="shared" si="0"/>
        <v>sel093</v>
      </c>
      <c r="K40" s="118" t="str">
        <f t="shared" si="1"/>
        <v>sel093</v>
      </c>
      <c r="L40" s="99"/>
      <c r="M40" s="99"/>
      <c r="N40" s="99"/>
      <c r="O40" s="98" t="s">
        <v>1892</v>
      </c>
      <c r="P40" s="99"/>
      <c r="Q40" s="99"/>
      <c r="R40" s="98">
        <v>-1</v>
      </c>
      <c r="S40" s="66"/>
      <c r="T40" s="66"/>
      <c r="U40" s="101" t="str">
        <f t="shared" si="20"/>
        <v>sel093</v>
      </c>
      <c r="V40" s="106" t="s">
        <v>2274</v>
      </c>
      <c r="W40" s="106" t="s">
        <v>1999</v>
      </c>
      <c r="X40" s="106" t="s">
        <v>1988</v>
      </c>
      <c r="Y40" s="106" t="s">
        <v>1989</v>
      </c>
      <c r="Z40" s="106" t="s">
        <v>1990</v>
      </c>
      <c r="AA40" s="106" t="s">
        <v>1991</v>
      </c>
      <c r="AB40" s="106" t="s">
        <v>1992</v>
      </c>
      <c r="AC40" s="106" t="s">
        <v>1993</v>
      </c>
      <c r="AD40" s="106" t="s">
        <v>1994</v>
      </c>
      <c r="AE40" s="106" t="s">
        <v>1995</v>
      </c>
      <c r="AF40" s="106" t="s">
        <v>1996</v>
      </c>
      <c r="AG40" s="106" t="s">
        <v>1997</v>
      </c>
      <c r="AH40" s="106" t="s">
        <v>1998</v>
      </c>
      <c r="AI40" s="106"/>
      <c r="AJ40" s="106"/>
      <c r="AK40" s="106"/>
      <c r="AL40" s="118" t="s">
        <v>2274</v>
      </c>
      <c r="AM40" s="148" t="s">
        <v>1999</v>
      </c>
      <c r="AN40" s="118" t="s">
        <v>1988</v>
      </c>
      <c r="AO40" s="118" t="s">
        <v>1989</v>
      </c>
      <c r="AP40" s="148" t="s">
        <v>1990</v>
      </c>
      <c r="AQ40" s="148" t="s">
        <v>1991</v>
      </c>
      <c r="AR40" s="148" t="s">
        <v>1992</v>
      </c>
      <c r="AS40" s="148" t="s">
        <v>1993</v>
      </c>
      <c r="AT40" s="118" t="s">
        <v>1994</v>
      </c>
      <c r="AU40" s="118" t="s">
        <v>1995</v>
      </c>
      <c r="AV40" s="118" t="s">
        <v>1996</v>
      </c>
      <c r="AW40" s="118" t="s">
        <v>1997</v>
      </c>
      <c r="AX40" s="118" t="s">
        <v>1998</v>
      </c>
      <c r="AY40" s="118"/>
      <c r="AZ40" s="118"/>
      <c r="BA40" s="118"/>
      <c r="BB40" s="66"/>
      <c r="BC40" s="106">
        <v>-1</v>
      </c>
      <c r="BD40" s="106">
        <v>0</v>
      </c>
      <c r="BE40" s="106">
        <v>1000</v>
      </c>
      <c r="BF40" s="106">
        <v>2000</v>
      </c>
      <c r="BG40" s="106">
        <v>3000</v>
      </c>
      <c r="BH40" s="106">
        <v>5000</v>
      </c>
      <c r="BI40" s="106">
        <v>7000</v>
      </c>
      <c r="BJ40" s="106">
        <v>10000</v>
      </c>
      <c r="BK40" s="106">
        <v>12000</v>
      </c>
      <c r="BL40" s="106">
        <v>15000</v>
      </c>
      <c r="BM40" s="106">
        <v>20000</v>
      </c>
      <c r="BN40" s="106">
        <v>30000</v>
      </c>
      <c r="BO40" s="106">
        <v>40000</v>
      </c>
      <c r="BP40" s="106"/>
      <c r="BQ40" s="106"/>
      <c r="BR40" s="106"/>
      <c r="BS40" s="118">
        <v>-1</v>
      </c>
      <c r="BT40" s="118">
        <v>0</v>
      </c>
      <c r="BU40" s="118">
        <f>VALUE(LEFT(AN40,LEN(AN40)-1))</f>
        <v>1000</v>
      </c>
      <c r="BV40" s="118">
        <f>VALUE(LEFT(AO40,LEN(AO40)-1))</f>
        <v>2000</v>
      </c>
      <c r="BW40" s="118">
        <f>VALUE(LEFT(AP40,LEN(AP40)-1))</f>
        <v>3000</v>
      </c>
      <c r="BX40" s="118">
        <f>VALUE(LEFT(AQ40,LEN(AQ40)-1))</f>
        <v>5000</v>
      </c>
      <c r="BY40" s="118">
        <f>VALUE(LEFT(AR40,LEN(AR40)-1))</f>
        <v>7000</v>
      </c>
      <c r="BZ40" s="118">
        <v>10000</v>
      </c>
      <c r="CA40" s="118">
        <v>12000</v>
      </c>
      <c r="CB40" s="118">
        <v>15000</v>
      </c>
      <c r="CC40" s="118">
        <v>20000</v>
      </c>
      <c r="CD40" s="118">
        <v>30000</v>
      </c>
      <c r="CE40" s="118">
        <v>40000</v>
      </c>
      <c r="CF40" s="118"/>
      <c r="CG40" s="118"/>
      <c r="CH40" s="118"/>
      <c r="CJ40" s="98"/>
      <c r="CK40" s="98"/>
      <c r="CL40" s="98"/>
      <c r="CM40" s="98"/>
      <c r="CN40" s="98"/>
      <c r="CO40" s="98"/>
      <c r="CP40" s="98"/>
      <c r="CQ40" s="98"/>
      <c r="CR40" s="98"/>
      <c r="CS40" s="98"/>
      <c r="CT40" s="98"/>
      <c r="CU40" s="98"/>
      <c r="CV40" s="98"/>
      <c r="CW40" s="98"/>
      <c r="CX40" s="98"/>
      <c r="CY40" s="98"/>
      <c r="CZ40" s="98"/>
      <c r="DA40" s="98"/>
      <c r="DB40" s="98"/>
      <c r="DC40" s="98"/>
      <c r="DD40" s="98"/>
      <c r="DE40" s="98"/>
      <c r="DF40" s="98"/>
      <c r="DG40" s="98"/>
      <c r="DL40" s="76"/>
      <c r="DM40" s="76"/>
      <c r="DN40" s="77" t="str">
        <f t="shared" si="3"/>
        <v xml:space="preserve">D6.scenario.defInput["i093"] = {  cons:"consSeason",  title:"ガス代",  unit:"円",  text:"1ヶ月のおおよそのガス代を選んで下さい。", inputType:"sel093", right:"", postfix:"", nodata:"", varType:"Number", min:"", max:"", defaultValue:"-1", d11t:"",d11p:"",d12t:"",d12p:"",d13t:"",d13p:"",d1w:"",d1d:"", d21t:"",d21p:"",d22t:"",d22p:"",d23t:"",d23p:"",d2w:"",d2d:"", d31t:"",d31p:"",d32t:"",d32p:"",d33t:"",d33p:"",d3w:"",d3d:""}; </v>
      </c>
      <c r="DO40" s="78"/>
      <c r="DP40" s="78"/>
      <c r="DQ40" s="79" t="str">
        <f t="shared" si="4"/>
        <v>D6.scenario.defSelectValue["sel093"]= [ "選んで下さい", "オール電化（使わない）", "1000円", "2000円", "3000円", "5000円", "7000円", "1万円", "1万2000円", "1万5000円", "2万円", "3万円", "それ以上" ];</v>
      </c>
      <c r="DR40" s="80"/>
      <c r="DS40" s="80"/>
      <c r="DT40" s="80" t="str">
        <f t="shared" si="5"/>
        <v>D6.scenario.defSelectData['sel093']= [ '-1', '0', '1000', '2000', '3000', '5000', '7000', '10000', '12000', '15000', '20000', '30000', '40000' ];</v>
      </c>
    </row>
    <row r="41" spans="1:124" s="75" customFormat="1" ht="43.5" customHeight="1" x14ac:dyDescent="0.15">
      <c r="A41" s="66"/>
      <c r="B41" s="98" t="s">
        <v>3108</v>
      </c>
      <c r="C41" s="106" t="s">
        <v>3082</v>
      </c>
      <c r="D41" s="118" t="s">
        <v>3082</v>
      </c>
      <c r="E41" s="98" t="s">
        <v>3109</v>
      </c>
      <c r="F41" s="106" t="s">
        <v>1919</v>
      </c>
      <c r="G41" s="118" t="s">
        <v>1919</v>
      </c>
      <c r="H41" s="106" t="s">
        <v>3439</v>
      </c>
      <c r="I41" s="118" t="s">
        <v>3439</v>
      </c>
      <c r="J41" s="106" t="str">
        <f t="shared" si="0"/>
        <v>sel094</v>
      </c>
      <c r="K41" s="118" t="str">
        <f t="shared" si="1"/>
        <v>sel094</v>
      </c>
      <c r="L41" s="99"/>
      <c r="M41" s="99"/>
      <c r="N41" s="99"/>
      <c r="O41" s="98" t="s">
        <v>1892</v>
      </c>
      <c r="P41" s="99"/>
      <c r="Q41" s="99"/>
      <c r="R41" s="98">
        <v>-1</v>
      </c>
      <c r="S41" s="66"/>
      <c r="T41" s="66"/>
      <c r="U41" s="101" t="str">
        <f t="shared" si="20"/>
        <v>sel094</v>
      </c>
      <c r="V41" s="106" t="s">
        <v>2274</v>
      </c>
      <c r="W41" s="106" t="s">
        <v>2000</v>
      </c>
      <c r="X41" s="106" t="s">
        <v>2001</v>
      </c>
      <c r="Y41" s="106" t="s">
        <v>2002</v>
      </c>
      <c r="Z41" s="106" t="s">
        <v>2003</v>
      </c>
      <c r="AA41" s="106" t="s">
        <v>2004</v>
      </c>
      <c r="AB41" s="106" t="s">
        <v>2005</v>
      </c>
      <c r="AC41" s="106" t="s">
        <v>2006</v>
      </c>
      <c r="AD41" s="106" t="s">
        <v>2007</v>
      </c>
      <c r="AE41" s="106" t="s">
        <v>2008</v>
      </c>
      <c r="AF41" s="106" t="s">
        <v>1998</v>
      </c>
      <c r="AG41" s="106"/>
      <c r="AH41" s="106"/>
      <c r="AI41" s="106"/>
      <c r="AJ41" s="106"/>
      <c r="AK41" s="106"/>
      <c r="AL41" s="118" t="s">
        <v>2274</v>
      </c>
      <c r="AM41" s="148" t="s">
        <v>2000</v>
      </c>
      <c r="AN41" s="118" t="s">
        <v>2001</v>
      </c>
      <c r="AO41" s="118" t="s">
        <v>2002</v>
      </c>
      <c r="AP41" s="148" t="s">
        <v>2003</v>
      </c>
      <c r="AQ41" s="148" t="s">
        <v>2004</v>
      </c>
      <c r="AR41" s="148" t="s">
        <v>2005</v>
      </c>
      <c r="AS41" s="148" t="s">
        <v>2006</v>
      </c>
      <c r="AT41" s="148" t="s">
        <v>2007</v>
      </c>
      <c r="AU41" s="118" t="s">
        <v>2008</v>
      </c>
      <c r="AV41" s="118" t="s">
        <v>1998</v>
      </c>
      <c r="AW41" s="118"/>
      <c r="AX41" s="118"/>
      <c r="AY41" s="118"/>
      <c r="AZ41" s="118"/>
      <c r="BA41" s="118"/>
      <c r="BB41" s="66"/>
      <c r="BC41" s="106">
        <v>-1</v>
      </c>
      <c r="BD41" s="106">
        <v>0</v>
      </c>
      <c r="BE41" s="106">
        <v>900</v>
      </c>
      <c r="BF41" s="106">
        <v>1800</v>
      </c>
      <c r="BG41" s="106">
        <v>3600</v>
      </c>
      <c r="BH41" s="106">
        <v>5400</v>
      </c>
      <c r="BI41" s="106">
        <v>7200</v>
      </c>
      <c r="BJ41" s="106">
        <v>10800</v>
      </c>
      <c r="BK41" s="106">
        <v>14400</v>
      </c>
      <c r="BL41" s="106">
        <v>21600</v>
      </c>
      <c r="BM41" s="106">
        <v>30000</v>
      </c>
      <c r="BN41" s="106"/>
      <c r="BO41" s="106"/>
      <c r="BP41" s="106"/>
      <c r="BQ41" s="106"/>
      <c r="BR41" s="106"/>
      <c r="BS41" s="118">
        <v>-1</v>
      </c>
      <c r="BT41" s="118">
        <v>0</v>
      </c>
      <c r="BU41" s="118">
        <v>900</v>
      </c>
      <c r="BV41" s="118">
        <v>1800</v>
      </c>
      <c r="BW41" s="118">
        <v>3600</v>
      </c>
      <c r="BX41" s="118">
        <v>5400</v>
      </c>
      <c r="BY41" s="118">
        <v>7200</v>
      </c>
      <c r="BZ41" s="118">
        <v>10800</v>
      </c>
      <c r="CA41" s="118">
        <v>14400</v>
      </c>
      <c r="CB41" s="118">
        <v>21600</v>
      </c>
      <c r="CC41" s="118">
        <v>30000</v>
      </c>
      <c r="CD41" s="118"/>
      <c r="CE41" s="118"/>
      <c r="CF41" s="118"/>
      <c r="CG41" s="118"/>
      <c r="CH41" s="118"/>
      <c r="CJ41" s="98"/>
      <c r="CK41" s="98"/>
      <c r="CL41" s="98"/>
      <c r="CM41" s="98"/>
      <c r="CN41" s="98"/>
      <c r="CO41" s="98"/>
      <c r="CP41" s="98"/>
      <c r="CQ41" s="98"/>
      <c r="CR41" s="98"/>
      <c r="CS41" s="98"/>
      <c r="CT41" s="98"/>
      <c r="CU41" s="98"/>
      <c r="CV41" s="98"/>
      <c r="CW41" s="98"/>
      <c r="CX41" s="98"/>
      <c r="CY41" s="98"/>
      <c r="CZ41" s="98"/>
      <c r="DA41" s="98"/>
      <c r="DB41" s="98"/>
      <c r="DC41" s="98"/>
      <c r="DD41" s="98"/>
      <c r="DE41" s="98"/>
      <c r="DF41" s="98"/>
      <c r="DG41" s="98"/>
      <c r="DL41" s="76"/>
      <c r="DM41" s="76"/>
      <c r="DN41" s="77" t="str">
        <f t="shared" si="3"/>
        <v xml:space="preserve">D6.scenario.defInput["i094"] = {  cons:"consSeason",  title:"灯油購入量",  unit:"円",  text:"1ヶ月あたりのおおよその灯油使用量を選んでください。", inputType:"sel094", right:"", postfix:"", nodata:"", varType:"Number", min:"", max:"", defaultValue:"-1", d11t:"",d11p:"",d12t:"",d12p:"",d13t:"",d13p:"",d1w:"",d1d:"", d21t:"",d21p:"",d22t:"",d22p:"",d23t:"",d23p:"",d2w:"",d2d:"", d31t:"",d31p:"",d32t:"",d32p:"",d33t:"",d33p:"",d3w:"",d3d:""}; </v>
      </c>
      <c r="DO41" s="78"/>
      <c r="DP41" s="78"/>
      <c r="DQ41" s="79" t="str">
        <f t="shared" si="4"/>
        <v>D6.scenario.defSelectValue["sel094"]= [ "選んで下さい", "使わない", "2ヶ月で1缶（9L)", "月1缶（18L)", "月2缶（36L)", "月3缶（54L)", "週1缶（72L)", "5日で1缶（108L)", "週2缶（144L)", "週3缶（216L)", "それ以上" ];</v>
      </c>
      <c r="DR41" s="80"/>
      <c r="DS41" s="80"/>
      <c r="DT41" s="80" t="str">
        <f t="shared" si="5"/>
        <v>D6.scenario.defSelectData['sel094']= [ '-1', '0', '900', '1800', '3600', '5400', '7200', '10800', '14400', '21600', '30000' ];</v>
      </c>
    </row>
    <row r="42" spans="1:124" s="75" customFormat="1" ht="43.5" customHeight="1" x14ac:dyDescent="0.15">
      <c r="A42" s="66"/>
      <c r="B42" s="98" t="s">
        <v>1938</v>
      </c>
      <c r="C42" s="106" t="s">
        <v>1939</v>
      </c>
      <c r="D42" s="118" t="s">
        <v>1939</v>
      </c>
      <c r="E42" s="98" t="s">
        <v>1937</v>
      </c>
      <c r="F42" s="106"/>
      <c r="G42" s="118"/>
      <c r="H42" s="106" t="s">
        <v>1940</v>
      </c>
      <c r="I42" s="118" t="s">
        <v>1940</v>
      </c>
      <c r="J42" s="106" t="str">
        <f t="shared" si="0"/>
        <v>sel101</v>
      </c>
      <c r="K42" s="118" t="str">
        <f t="shared" si="1"/>
        <v>sel101</v>
      </c>
      <c r="L42" s="99"/>
      <c r="M42" s="99"/>
      <c r="N42" s="99"/>
      <c r="O42" s="98" t="s">
        <v>1892</v>
      </c>
      <c r="P42" s="99"/>
      <c r="Q42" s="99"/>
      <c r="R42" s="98">
        <v>-1</v>
      </c>
      <c r="S42" s="66"/>
      <c r="T42" s="66"/>
      <c r="U42" s="101" t="str">
        <f t="shared" si="20"/>
        <v>sel101</v>
      </c>
      <c r="V42" s="106" t="s">
        <v>2274</v>
      </c>
      <c r="W42" s="106" t="s">
        <v>117</v>
      </c>
      <c r="X42" s="106" t="s">
        <v>2032</v>
      </c>
      <c r="Y42" s="106" t="s">
        <v>2033</v>
      </c>
      <c r="Z42" s="106" t="s">
        <v>2034</v>
      </c>
      <c r="AA42" s="106" t="s">
        <v>2035</v>
      </c>
      <c r="AB42" s="106" t="s">
        <v>2870</v>
      </c>
      <c r="AC42" s="106" t="s">
        <v>2036</v>
      </c>
      <c r="AD42" s="106" t="s">
        <v>2037</v>
      </c>
      <c r="AE42" s="106" t="s">
        <v>2038</v>
      </c>
      <c r="AF42" s="106"/>
      <c r="AG42" s="106"/>
      <c r="AH42" s="106"/>
      <c r="AI42" s="106"/>
      <c r="AJ42" s="106"/>
      <c r="AK42" s="106"/>
      <c r="AL42" s="118" t="s">
        <v>2274</v>
      </c>
      <c r="AM42" s="148" t="s">
        <v>117</v>
      </c>
      <c r="AN42" s="148" t="s">
        <v>2032</v>
      </c>
      <c r="AO42" s="148" t="s">
        <v>2033</v>
      </c>
      <c r="AP42" s="118" t="s">
        <v>2034</v>
      </c>
      <c r="AQ42" s="148" t="s">
        <v>2035</v>
      </c>
      <c r="AR42" s="148" t="s">
        <v>2870</v>
      </c>
      <c r="AS42" s="118" t="s">
        <v>2036</v>
      </c>
      <c r="AT42" s="118" t="s">
        <v>2037</v>
      </c>
      <c r="AU42" s="118" t="s">
        <v>2038</v>
      </c>
      <c r="AV42" s="118"/>
      <c r="AW42" s="118"/>
      <c r="AX42" s="118"/>
      <c r="AY42" s="118"/>
      <c r="AZ42" s="118"/>
      <c r="BA42" s="118"/>
      <c r="BB42" s="66"/>
      <c r="BC42" s="106">
        <v>-1</v>
      </c>
      <c r="BD42" s="106">
        <v>1</v>
      </c>
      <c r="BE42" s="106">
        <v>2</v>
      </c>
      <c r="BF42" s="106">
        <v>3</v>
      </c>
      <c r="BG42" s="106">
        <v>4</v>
      </c>
      <c r="BH42" s="106">
        <v>5</v>
      </c>
      <c r="BI42" s="106">
        <v>6</v>
      </c>
      <c r="BJ42" s="106">
        <v>7</v>
      </c>
      <c r="BK42" s="106">
        <v>8</v>
      </c>
      <c r="BL42" s="106">
        <v>9</v>
      </c>
      <c r="BM42" s="106"/>
      <c r="BN42" s="106"/>
      <c r="BO42" s="106"/>
      <c r="BP42" s="106"/>
      <c r="BQ42" s="106"/>
      <c r="BR42" s="106"/>
      <c r="BS42" s="118">
        <v>-1</v>
      </c>
      <c r="BT42" s="118">
        <v>1</v>
      </c>
      <c r="BU42" s="118">
        <v>2</v>
      </c>
      <c r="BV42" s="118">
        <v>3</v>
      </c>
      <c r="BW42" s="118">
        <v>4</v>
      </c>
      <c r="BX42" s="118">
        <v>5</v>
      </c>
      <c r="BY42" s="118">
        <v>6</v>
      </c>
      <c r="BZ42" s="118">
        <v>7</v>
      </c>
      <c r="CA42" s="118">
        <v>8</v>
      </c>
      <c r="CB42" s="118">
        <v>9</v>
      </c>
      <c r="CC42" s="118"/>
      <c r="CD42" s="118"/>
      <c r="CE42" s="118"/>
      <c r="CF42" s="118"/>
      <c r="CG42" s="118"/>
      <c r="CH42" s="118"/>
      <c r="CJ42" s="98"/>
      <c r="CK42" s="98"/>
      <c r="CL42" s="98"/>
      <c r="CM42" s="98"/>
      <c r="CN42" s="98"/>
      <c r="CO42" s="98"/>
      <c r="CP42" s="98"/>
      <c r="CQ42" s="98"/>
      <c r="CR42" s="98">
        <v>6</v>
      </c>
      <c r="CS42" s="98">
        <v>2</v>
      </c>
      <c r="CT42" s="98">
        <v>3</v>
      </c>
      <c r="CU42" s="98">
        <v>0</v>
      </c>
      <c r="CV42" s="98">
        <v>2</v>
      </c>
      <c r="CW42" s="98">
        <v>1</v>
      </c>
      <c r="CX42" s="98">
        <v>2</v>
      </c>
      <c r="CY42" s="98">
        <v>0</v>
      </c>
      <c r="CZ42" s="98"/>
      <c r="DA42" s="98"/>
      <c r="DB42" s="98"/>
      <c r="DC42" s="98"/>
      <c r="DD42" s="98"/>
      <c r="DE42" s="98"/>
      <c r="DF42" s="98"/>
      <c r="DG42" s="98"/>
      <c r="DL42" s="76"/>
      <c r="DM42" s="76"/>
      <c r="DN42" s="77" t="str">
        <f t="shared" si="3"/>
        <v xml:space="preserve">D6.scenario.defInput["i101"] = {  cons:"consHWsum",  title:"給湯器の種類",  unit:"",  text:"お風呂のお湯を沸かす給湯器は、どんな機器ですか。", inputType:"sel101", right:"", postfix:"", nodata:"", varType:"Number", min:"", max:"", defaultValue:"-1", d11t:"",d11p:"",d12t:"",d12p:"",d13t:"",d13p:"",d1w:"",d1d:"", d21t:"6",d21p:"2",d22t:"3",d22p:"0",d23t:"2",d23p:"1",d2w:"2",d2d:"0", d31t:"",d31p:"",d32t:"",d32p:"",d33t:"",d33p:"",d3w:"",d3d:""}; </v>
      </c>
      <c r="DO42" s="78"/>
      <c r="DP42" s="78"/>
      <c r="DQ42" s="79" t="str">
        <f t="shared" si="4"/>
        <v>D6.scenario.defSelectValue["sel101"]= [ "選んで下さい", "ガス給湯器", "エコジョーズ（ガス潜熱回収型）", "灯油給湯器", "エコフィール（灯油潜熱回収型）", "電気温水器", "エコキュート（電気）", "エコウィル（コジェネ）", "エネファーム（燃料電池）", "薪" ];</v>
      </c>
      <c r="DR42" s="80"/>
      <c r="DS42" s="80"/>
      <c r="DT42" s="80" t="str">
        <f t="shared" si="5"/>
        <v>D6.scenario.defSelectData['sel101']= [ '-1', '1', '2', '3', '4', '5', '6', '7', '8', '9' ];</v>
      </c>
    </row>
    <row r="43" spans="1:124" s="75" customFormat="1" ht="43.5" customHeight="1" x14ac:dyDescent="0.15">
      <c r="A43" s="66"/>
      <c r="B43" s="98" t="s">
        <v>2899</v>
      </c>
      <c r="C43" s="106" t="s">
        <v>2699</v>
      </c>
      <c r="D43" s="118" t="s">
        <v>2699</v>
      </c>
      <c r="E43" s="98" t="s">
        <v>1937</v>
      </c>
      <c r="F43" s="106"/>
      <c r="G43" s="118"/>
      <c r="H43" s="106" t="s">
        <v>2698</v>
      </c>
      <c r="I43" s="118" t="s">
        <v>2698</v>
      </c>
      <c r="J43" s="106" t="str">
        <f t="shared" si="0"/>
        <v>sel102</v>
      </c>
      <c r="K43" s="118" t="str">
        <f t="shared" si="1"/>
        <v>sel102</v>
      </c>
      <c r="L43" s="99"/>
      <c r="M43" s="99"/>
      <c r="N43" s="99"/>
      <c r="O43" s="98" t="s">
        <v>1892</v>
      </c>
      <c r="P43" s="99"/>
      <c r="Q43" s="99"/>
      <c r="R43" s="98">
        <v>-1</v>
      </c>
      <c r="S43" s="66"/>
      <c r="T43" s="66"/>
      <c r="U43" s="101" t="str">
        <f t="shared" si="20"/>
        <v>sel102</v>
      </c>
      <c r="V43" s="106" t="s">
        <v>2274</v>
      </c>
      <c r="W43" s="106" t="s">
        <v>2700</v>
      </c>
      <c r="X43" s="106" t="s">
        <v>2701</v>
      </c>
      <c r="Y43" s="106" t="s">
        <v>2702</v>
      </c>
      <c r="Z43" s="106"/>
      <c r="AA43" s="106"/>
      <c r="AB43" s="106"/>
      <c r="AC43" s="106"/>
      <c r="AD43" s="106"/>
      <c r="AE43" s="106"/>
      <c r="AF43" s="106"/>
      <c r="AG43" s="106"/>
      <c r="AH43" s="106"/>
      <c r="AI43" s="106"/>
      <c r="AJ43" s="106"/>
      <c r="AK43" s="106"/>
      <c r="AL43" s="118" t="s">
        <v>2274</v>
      </c>
      <c r="AM43" s="148" t="s">
        <v>2700</v>
      </c>
      <c r="AN43" s="118" t="s">
        <v>2701</v>
      </c>
      <c r="AO43" s="148" t="s">
        <v>2702</v>
      </c>
      <c r="AP43" s="118"/>
      <c r="AQ43" s="118"/>
      <c r="AR43" s="118"/>
      <c r="AS43" s="118"/>
      <c r="AT43" s="118"/>
      <c r="AU43" s="118"/>
      <c r="AV43" s="118"/>
      <c r="AW43" s="118"/>
      <c r="AX43" s="118"/>
      <c r="AY43" s="118"/>
      <c r="AZ43" s="118"/>
      <c r="BA43" s="118"/>
      <c r="BB43" s="66"/>
      <c r="BC43" s="106">
        <v>-1</v>
      </c>
      <c r="BD43" s="106">
        <v>1</v>
      </c>
      <c r="BE43" s="106">
        <v>2</v>
      </c>
      <c r="BF43" s="106">
        <v>3</v>
      </c>
      <c r="BG43" s="106"/>
      <c r="BH43" s="106"/>
      <c r="BI43" s="106"/>
      <c r="BJ43" s="106"/>
      <c r="BK43" s="106"/>
      <c r="BL43" s="106"/>
      <c r="BM43" s="106"/>
      <c r="BN43" s="106"/>
      <c r="BO43" s="106"/>
      <c r="BP43" s="106"/>
      <c r="BQ43" s="106"/>
      <c r="BR43" s="106"/>
      <c r="BS43" s="118">
        <v>-1</v>
      </c>
      <c r="BT43" s="118">
        <v>1</v>
      </c>
      <c r="BU43" s="118">
        <v>2</v>
      </c>
      <c r="BV43" s="118">
        <v>3</v>
      </c>
      <c r="BW43" s="118"/>
      <c r="BX43" s="118"/>
      <c r="BY43" s="118"/>
      <c r="BZ43" s="118"/>
      <c r="CA43" s="118"/>
      <c r="CB43" s="118"/>
      <c r="CC43" s="118"/>
      <c r="CD43" s="118"/>
      <c r="CE43" s="118"/>
      <c r="CF43" s="118"/>
      <c r="CG43" s="118"/>
      <c r="CH43" s="118"/>
      <c r="CJ43" s="98">
        <v>3</v>
      </c>
      <c r="CK43" s="98">
        <v>0</v>
      </c>
      <c r="CL43" s="98">
        <v>1</v>
      </c>
      <c r="CM43" s="98">
        <v>2</v>
      </c>
      <c r="CN43" s="98"/>
      <c r="CO43" s="98"/>
      <c r="CP43" s="98">
        <v>2</v>
      </c>
      <c r="CQ43" s="98">
        <v>0</v>
      </c>
      <c r="CR43" s="98">
        <v>3</v>
      </c>
      <c r="CS43" s="98">
        <v>0</v>
      </c>
      <c r="CT43" s="98">
        <v>1</v>
      </c>
      <c r="CU43" s="98">
        <v>2</v>
      </c>
      <c r="CV43" s="98"/>
      <c r="CW43" s="98"/>
      <c r="CX43" s="98">
        <v>2</v>
      </c>
      <c r="CY43" s="98">
        <v>0</v>
      </c>
      <c r="CZ43" s="98">
        <v>3</v>
      </c>
      <c r="DA43" s="98">
        <v>0</v>
      </c>
      <c r="DB43" s="98">
        <v>1</v>
      </c>
      <c r="DC43" s="98">
        <v>2</v>
      </c>
      <c r="DD43" s="98"/>
      <c r="DE43" s="98"/>
      <c r="DF43" s="98">
        <v>2</v>
      </c>
      <c r="DG43" s="98">
        <v>0</v>
      </c>
      <c r="DL43" s="76"/>
      <c r="DM43" s="76"/>
      <c r="DN43" s="77" t="str">
        <f t="shared" si="3"/>
        <v xml:space="preserve">D6.scenario.defInput["i102"] = {  cons:"consHWsum",  title:"太陽熱温水器",  unit:"",  text:"太陽熱温水器を利用していますか", inputType:"sel102", right:"", postfix:"", nodata:"", varType:"Number", min:"", max:"", defaultValue:"-1", d11t:"3",d11p:"0",d12t:"1",d12p:"2",d13t:"",d13p:"",d1w:"2",d1d:"0", d21t:"3",d21p:"0",d22t:"1",d22p:"2",d23t:"",d23p:"",d2w:"2",d2d:"0", d31t:"3",d31p:"0",d32t:"1",d32p:"2",d33t:"",d33p:"",d3w:"2",d3d:"0"}; </v>
      </c>
      <c r="DO43" s="78"/>
      <c r="DP43" s="78"/>
      <c r="DQ43" s="79" t="str">
        <f t="shared" si="4"/>
        <v>D6.scenario.defSelectValue["sel102"]= [ "選んで下さい", "利用している", "時々利用している", "利用していない" ];</v>
      </c>
      <c r="DR43" s="80"/>
      <c r="DS43" s="80"/>
      <c r="DT43" s="80" t="str">
        <f t="shared" si="5"/>
        <v>D6.scenario.defSelectData['sel102']= [ '-1', '1', '2', '3' ];</v>
      </c>
    </row>
    <row r="44" spans="1:124" s="75" customFormat="1" ht="43.5" customHeight="1" x14ac:dyDescent="0.15">
      <c r="A44" s="66"/>
      <c r="B44" s="98" t="s">
        <v>2900</v>
      </c>
      <c r="C44" s="106" t="s">
        <v>3110</v>
      </c>
      <c r="D44" s="118" t="s">
        <v>3110</v>
      </c>
      <c r="E44" s="98" t="s">
        <v>3045</v>
      </c>
      <c r="F44" s="106" t="s">
        <v>1941</v>
      </c>
      <c r="G44" s="118" t="s">
        <v>1941</v>
      </c>
      <c r="H44" s="106" t="s">
        <v>1942</v>
      </c>
      <c r="I44" s="118" t="s">
        <v>1942</v>
      </c>
      <c r="J44" s="106" t="str">
        <f t="shared" si="0"/>
        <v>sel103</v>
      </c>
      <c r="K44" s="118" t="str">
        <f t="shared" si="1"/>
        <v>sel103</v>
      </c>
      <c r="L44" s="99"/>
      <c r="M44" s="99"/>
      <c r="N44" s="99"/>
      <c r="O44" s="98" t="s">
        <v>1892</v>
      </c>
      <c r="P44" s="99"/>
      <c r="Q44" s="99"/>
      <c r="R44" s="98">
        <v>-1</v>
      </c>
      <c r="S44" s="66"/>
      <c r="T44" s="66"/>
      <c r="U44" s="101" t="str">
        <f t="shared" ref="U44:U58" si="26">J44</f>
        <v>sel103</v>
      </c>
      <c r="V44" s="106" t="s">
        <v>2274</v>
      </c>
      <c r="W44" s="106" t="s">
        <v>2039</v>
      </c>
      <c r="X44" s="106" t="s">
        <v>2040</v>
      </c>
      <c r="Y44" s="106" t="s">
        <v>2041</v>
      </c>
      <c r="Z44" s="106" t="s">
        <v>2042</v>
      </c>
      <c r="AA44" s="106" t="s">
        <v>2043</v>
      </c>
      <c r="AB44" s="106" t="s">
        <v>2044</v>
      </c>
      <c r="AC44" s="106"/>
      <c r="AD44" s="106"/>
      <c r="AE44" s="106"/>
      <c r="AF44" s="106"/>
      <c r="AG44" s="106"/>
      <c r="AH44" s="106"/>
      <c r="AI44" s="106"/>
      <c r="AJ44" s="106"/>
      <c r="AK44" s="106"/>
      <c r="AL44" s="118" t="s">
        <v>2274</v>
      </c>
      <c r="AM44" s="118" t="s">
        <v>2039</v>
      </c>
      <c r="AN44" s="118" t="s">
        <v>2040</v>
      </c>
      <c r="AO44" s="118" t="s">
        <v>2041</v>
      </c>
      <c r="AP44" s="118" t="s">
        <v>2042</v>
      </c>
      <c r="AQ44" s="148" t="s">
        <v>2043</v>
      </c>
      <c r="AR44" s="148" t="s">
        <v>2044</v>
      </c>
      <c r="AS44" s="118"/>
      <c r="AT44" s="118"/>
      <c r="AU44" s="118"/>
      <c r="AV44" s="118"/>
      <c r="AW44" s="118"/>
      <c r="AX44" s="118"/>
      <c r="AY44" s="118"/>
      <c r="AZ44" s="118"/>
      <c r="BA44" s="118"/>
      <c r="BB44" s="66"/>
      <c r="BC44" s="106">
        <v>-1</v>
      </c>
      <c r="BD44" s="106">
        <v>0</v>
      </c>
      <c r="BE44" s="106">
        <v>1</v>
      </c>
      <c r="BF44" s="106">
        <v>2</v>
      </c>
      <c r="BG44" s="106">
        <v>3.5</v>
      </c>
      <c r="BH44" s="106">
        <v>5.5</v>
      </c>
      <c r="BI44" s="106">
        <v>7</v>
      </c>
      <c r="BJ44" s="106"/>
      <c r="BK44" s="106"/>
      <c r="BL44" s="106"/>
      <c r="BM44" s="106"/>
      <c r="BN44" s="106"/>
      <c r="BO44" s="106"/>
      <c r="BP44" s="106"/>
      <c r="BQ44" s="106"/>
      <c r="BR44" s="106"/>
      <c r="BS44" s="118">
        <v>-1</v>
      </c>
      <c r="BT44" s="118">
        <v>0</v>
      </c>
      <c r="BU44" s="118">
        <v>1</v>
      </c>
      <c r="BV44" s="118">
        <v>2</v>
      </c>
      <c r="BW44" s="118">
        <v>3.5</v>
      </c>
      <c r="BX44" s="118">
        <v>5.5</v>
      </c>
      <c r="BY44" s="118">
        <v>7</v>
      </c>
      <c r="BZ44" s="118"/>
      <c r="CA44" s="118"/>
      <c r="CB44" s="118"/>
      <c r="CC44" s="118"/>
      <c r="CD44" s="118"/>
      <c r="CE44" s="118"/>
      <c r="CF44" s="118"/>
      <c r="CG44" s="118"/>
      <c r="CH44" s="118"/>
      <c r="CJ44" s="98"/>
      <c r="CK44" s="98"/>
      <c r="CL44" s="98"/>
      <c r="CM44" s="98"/>
      <c r="CN44" s="98"/>
      <c r="CO44" s="98"/>
      <c r="CP44" s="98"/>
      <c r="CQ44" s="98"/>
      <c r="CR44" s="98"/>
      <c r="CS44" s="98"/>
      <c r="CT44" s="98"/>
      <c r="CU44" s="98"/>
      <c r="CV44" s="98"/>
      <c r="CW44" s="98"/>
      <c r="CX44" s="98"/>
      <c r="CY44" s="98"/>
      <c r="CZ44" s="98">
        <v>5</v>
      </c>
      <c r="DA44" s="98">
        <v>0</v>
      </c>
      <c r="DB44" s="98">
        <v>2</v>
      </c>
      <c r="DC44" s="98">
        <v>1</v>
      </c>
      <c r="DD44" s="98">
        <v>0</v>
      </c>
      <c r="DE44" s="98">
        <v>2</v>
      </c>
      <c r="DF44" s="98">
        <v>2</v>
      </c>
      <c r="DG44" s="98">
        <v>0</v>
      </c>
      <c r="DL44" s="76"/>
      <c r="DM44" s="76"/>
      <c r="DN44" s="77" t="str">
        <f t="shared" si="3"/>
        <v xml:space="preserve">D6.scenario.defInput["i103"] = {  cons:"consHWtub",  title:"風呂沸かし日数（夏以外）",  unit:"日/週",  text:"お風呂を沸かすのは、1週間に何日くらいですか。", inputType:"sel103", right:"", postfix:"", nodata:"", varType:"Number", min:"", max:"", defaultValue:"-1", d11t:"",d11p:"",d12t:"",d12p:"",d13t:"",d13p:"",d1w:"",d1d:"", d21t:"",d21p:"",d22t:"",d22p:"",d23t:"",d23p:"",d2w:"",d2d:"", d31t:"5",d31p:"0",d32t:"2",d32p:"1",d33t:"0",d33p:"2",d3w:"2",d3d:"0"}; </v>
      </c>
      <c r="DO44" s="78"/>
      <c r="DP44" s="78"/>
      <c r="DQ44" s="79" t="str">
        <f t="shared" si="4"/>
        <v>D6.scenario.defSelectValue["sel103"]= [ "選んで下さい", "お湯をためない", "週1日", "週2日", "2日に1回程度", "週5～6日", "毎日" ];</v>
      </c>
      <c r="DR44" s="80"/>
      <c r="DS44" s="80"/>
      <c r="DT44" s="80" t="str">
        <f t="shared" si="5"/>
        <v>D6.scenario.defSelectData['sel103']= [ '-1', '0', '1', '2', '3.5', '5.5', '7' ];</v>
      </c>
    </row>
    <row r="45" spans="1:124" s="75" customFormat="1" ht="43.5" customHeight="1" x14ac:dyDescent="0.15">
      <c r="A45" s="66"/>
      <c r="B45" s="98" t="s">
        <v>2709</v>
      </c>
      <c r="C45" s="106" t="s">
        <v>2627</v>
      </c>
      <c r="D45" s="118" t="s">
        <v>2627</v>
      </c>
      <c r="E45" s="98" t="s">
        <v>3045</v>
      </c>
      <c r="F45" s="106" t="s">
        <v>1941</v>
      </c>
      <c r="G45" s="118" t="s">
        <v>1941</v>
      </c>
      <c r="H45" s="106" t="s">
        <v>2628</v>
      </c>
      <c r="I45" s="118" t="s">
        <v>2628</v>
      </c>
      <c r="J45" s="106" t="str">
        <f t="shared" si="0"/>
        <v>sel104</v>
      </c>
      <c r="K45" s="118" t="str">
        <f t="shared" si="1"/>
        <v>sel104</v>
      </c>
      <c r="L45" s="99"/>
      <c r="M45" s="99"/>
      <c r="N45" s="99"/>
      <c r="O45" s="98" t="s">
        <v>1892</v>
      </c>
      <c r="P45" s="99"/>
      <c r="Q45" s="99"/>
      <c r="R45" s="98">
        <v>-1</v>
      </c>
      <c r="S45" s="66"/>
      <c r="T45" s="66"/>
      <c r="U45" s="101" t="str">
        <f t="shared" si="26"/>
        <v>sel104</v>
      </c>
      <c r="V45" s="106" t="s">
        <v>2274</v>
      </c>
      <c r="W45" s="106" t="s">
        <v>2039</v>
      </c>
      <c r="X45" s="106" t="s">
        <v>2040</v>
      </c>
      <c r="Y45" s="106" t="s">
        <v>2041</v>
      </c>
      <c r="Z45" s="106" t="s">
        <v>2042</v>
      </c>
      <c r="AA45" s="106" t="s">
        <v>2043</v>
      </c>
      <c r="AB45" s="106" t="s">
        <v>2044</v>
      </c>
      <c r="AC45" s="106"/>
      <c r="AD45" s="106"/>
      <c r="AE45" s="106"/>
      <c r="AF45" s="106"/>
      <c r="AG45" s="106"/>
      <c r="AH45" s="106"/>
      <c r="AI45" s="106"/>
      <c r="AJ45" s="106"/>
      <c r="AK45" s="106"/>
      <c r="AL45" s="118" t="s">
        <v>2274</v>
      </c>
      <c r="AM45" s="148" t="s">
        <v>2039</v>
      </c>
      <c r="AN45" s="118" t="s">
        <v>2040</v>
      </c>
      <c r="AO45" s="118" t="s">
        <v>2041</v>
      </c>
      <c r="AP45" s="118" t="s">
        <v>2042</v>
      </c>
      <c r="AQ45" s="118" t="s">
        <v>2043</v>
      </c>
      <c r="AR45" s="148" t="s">
        <v>2044</v>
      </c>
      <c r="AS45" s="118"/>
      <c r="AT45" s="118"/>
      <c r="AU45" s="118"/>
      <c r="AV45" s="118"/>
      <c r="AW45" s="118"/>
      <c r="AX45" s="118"/>
      <c r="AY45" s="118"/>
      <c r="AZ45" s="118"/>
      <c r="BA45" s="118"/>
      <c r="BB45" s="66"/>
      <c r="BC45" s="106">
        <v>-1</v>
      </c>
      <c r="BD45" s="106">
        <v>0</v>
      </c>
      <c r="BE45" s="106">
        <v>1</v>
      </c>
      <c r="BF45" s="106">
        <v>2</v>
      </c>
      <c r="BG45" s="106">
        <v>3.5</v>
      </c>
      <c r="BH45" s="106">
        <v>5.5</v>
      </c>
      <c r="BI45" s="106">
        <v>7</v>
      </c>
      <c r="BJ45" s="106"/>
      <c r="BK45" s="106"/>
      <c r="BL45" s="106"/>
      <c r="BM45" s="106"/>
      <c r="BN45" s="106"/>
      <c r="BO45" s="106"/>
      <c r="BP45" s="106"/>
      <c r="BQ45" s="106"/>
      <c r="BR45" s="106"/>
      <c r="BS45" s="118">
        <v>-1</v>
      </c>
      <c r="BT45" s="118">
        <v>0</v>
      </c>
      <c r="BU45" s="118">
        <v>1</v>
      </c>
      <c r="BV45" s="118">
        <v>2</v>
      </c>
      <c r="BW45" s="118">
        <v>3.5</v>
      </c>
      <c r="BX45" s="118">
        <v>5.5</v>
      </c>
      <c r="BY45" s="118">
        <v>7</v>
      </c>
      <c r="BZ45" s="118"/>
      <c r="CA45" s="118"/>
      <c r="CB45" s="118"/>
      <c r="CC45" s="118"/>
      <c r="CD45" s="118"/>
      <c r="CE45" s="118"/>
      <c r="CF45" s="118"/>
      <c r="CG45" s="118"/>
      <c r="CH45" s="118"/>
      <c r="CJ45" s="98"/>
      <c r="CK45" s="98"/>
      <c r="CL45" s="98"/>
      <c r="CM45" s="98"/>
      <c r="CN45" s="98"/>
      <c r="CO45" s="98"/>
      <c r="CP45" s="98"/>
      <c r="CQ45" s="98"/>
      <c r="CR45" s="98"/>
      <c r="CS45" s="98"/>
      <c r="CT45" s="98"/>
      <c r="CU45" s="98"/>
      <c r="CV45" s="98"/>
      <c r="CW45" s="98"/>
      <c r="CX45" s="98"/>
      <c r="CY45" s="98"/>
      <c r="CZ45" s="98">
        <v>5</v>
      </c>
      <c r="DA45" s="98">
        <v>0</v>
      </c>
      <c r="DB45" s="98">
        <v>2</v>
      </c>
      <c r="DC45" s="98">
        <v>1</v>
      </c>
      <c r="DD45" s="98">
        <v>0</v>
      </c>
      <c r="DE45" s="98">
        <v>2</v>
      </c>
      <c r="DF45" s="98">
        <v>2</v>
      </c>
      <c r="DG45" s="98">
        <v>0</v>
      </c>
      <c r="DL45" s="76"/>
      <c r="DM45" s="76"/>
      <c r="DN45" s="77" t="str">
        <f t="shared" si="3"/>
        <v xml:space="preserve">D6.scenario.defInput["i104"] = {  cons:"consHWtub",  title:"風呂沸かし日数（夏）",  unit:"日/週",  text:"夏場にお風呂を沸かすのは、1週間に何日くらいですか。", inputType:"sel104", right:"", postfix:"", nodata:"", varType:"Number", min:"", max:"", defaultValue:"-1", d11t:"",d11p:"",d12t:"",d12p:"",d13t:"",d13p:"",d1w:"",d1d:"", d21t:"",d21p:"",d22t:"",d22p:"",d23t:"",d23p:"",d2w:"",d2d:"", d31t:"5",d31p:"0",d32t:"2",d32p:"1",d33t:"0",d33p:"2",d3w:"2",d3d:"0"}; </v>
      </c>
      <c r="DO45" s="78"/>
      <c r="DP45" s="78"/>
      <c r="DQ45" s="79" t="str">
        <f t="shared" si="4"/>
        <v>D6.scenario.defSelectValue["sel104"]= [ "選んで下さい", "お湯をためない", "週1日", "週2日", "2日に1回程度", "週5～6日", "毎日" ];</v>
      </c>
      <c r="DR45" s="80"/>
      <c r="DS45" s="80"/>
      <c r="DT45" s="80" t="str">
        <f t="shared" si="5"/>
        <v>D6.scenario.defSelectData['sel104']= [ '-1', '0', '1', '2', '3.5', '5.5', '7' ];</v>
      </c>
    </row>
    <row r="46" spans="1:124" s="75" customFormat="1" ht="43.5" customHeight="1" x14ac:dyDescent="0.15">
      <c r="A46" s="66"/>
      <c r="B46" s="98" t="s">
        <v>2901</v>
      </c>
      <c r="C46" s="106" t="s">
        <v>3111</v>
      </c>
      <c r="D46" s="118" t="s">
        <v>3111</v>
      </c>
      <c r="E46" s="98" t="s">
        <v>3044</v>
      </c>
      <c r="F46" s="106" t="s">
        <v>1943</v>
      </c>
      <c r="G46" s="118" t="s">
        <v>1943</v>
      </c>
      <c r="H46" s="106" t="s">
        <v>1944</v>
      </c>
      <c r="I46" s="118" t="s">
        <v>1944</v>
      </c>
      <c r="J46" s="106" t="str">
        <f t="shared" si="0"/>
        <v>sel105</v>
      </c>
      <c r="K46" s="118" t="str">
        <f t="shared" si="1"/>
        <v>sel105</v>
      </c>
      <c r="L46" s="99"/>
      <c r="M46" s="99"/>
      <c r="N46" s="99"/>
      <c r="O46" s="98" t="s">
        <v>1892</v>
      </c>
      <c r="P46" s="99"/>
      <c r="Q46" s="99"/>
      <c r="R46" s="98">
        <v>-1</v>
      </c>
      <c r="S46" s="66"/>
      <c r="T46" s="66"/>
      <c r="U46" s="101" t="str">
        <f t="shared" si="26"/>
        <v>sel105</v>
      </c>
      <c r="V46" s="106" t="s">
        <v>2274</v>
      </c>
      <c r="W46" s="106" t="s">
        <v>2000</v>
      </c>
      <c r="X46" s="106" t="s">
        <v>2045</v>
      </c>
      <c r="Y46" s="106" t="s">
        <v>2046</v>
      </c>
      <c r="Z46" s="106" t="s">
        <v>2047</v>
      </c>
      <c r="AA46" s="106" t="s">
        <v>2048</v>
      </c>
      <c r="AB46" s="106" t="s">
        <v>2049</v>
      </c>
      <c r="AC46" s="106" t="s">
        <v>2050</v>
      </c>
      <c r="AD46" s="106" t="s">
        <v>2051</v>
      </c>
      <c r="AE46" s="106" t="s">
        <v>2631</v>
      </c>
      <c r="AF46" s="106" t="s">
        <v>2632</v>
      </c>
      <c r="AG46" s="106"/>
      <c r="AH46" s="106"/>
      <c r="AI46" s="106"/>
      <c r="AJ46" s="106"/>
      <c r="AK46" s="106"/>
      <c r="AL46" s="118" t="s">
        <v>2274</v>
      </c>
      <c r="AM46" s="118" t="s">
        <v>2000</v>
      </c>
      <c r="AN46" s="118" t="s">
        <v>2045</v>
      </c>
      <c r="AO46" s="118" t="s">
        <v>2046</v>
      </c>
      <c r="AP46" s="148" t="s">
        <v>2047</v>
      </c>
      <c r="AQ46" s="148" t="s">
        <v>2048</v>
      </c>
      <c r="AR46" s="148" t="s">
        <v>2049</v>
      </c>
      <c r="AS46" s="148" t="s">
        <v>2050</v>
      </c>
      <c r="AT46" s="118" t="s">
        <v>2051</v>
      </c>
      <c r="AU46" s="118" t="s">
        <v>2631</v>
      </c>
      <c r="AV46" s="118" t="s">
        <v>2632</v>
      </c>
      <c r="AW46" s="118"/>
      <c r="AX46" s="118"/>
      <c r="AY46" s="118"/>
      <c r="AZ46" s="118"/>
      <c r="BA46" s="118"/>
      <c r="BB46" s="66"/>
      <c r="BC46" s="106">
        <v>-1</v>
      </c>
      <c r="BD46" s="106">
        <v>0</v>
      </c>
      <c r="BE46" s="106">
        <v>5</v>
      </c>
      <c r="BF46" s="106">
        <v>10</v>
      </c>
      <c r="BG46" s="106">
        <v>15</v>
      </c>
      <c r="BH46" s="106">
        <v>20</v>
      </c>
      <c r="BI46" s="106">
        <v>30</v>
      </c>
      <c r="BJ46" s="106">
        <v>40</v>
      </c>
      <c r="BK46" s="106">
        <v>60</v>
      </c>
      <c r="BL46" s="106">
        <v>90</v>
      </c>
      <c r="BM46" s="106">
        <v>120</v>
      </c>
      <c r="BN46" s="106"/>
      <c r="BO46" s="106"/>
      <c r="BP46" s="106"/>
      <c r="BQ46" s="106"/>
      <c r="BR46" s="106"/>
      <c r="BS46" s="118">
        <v>-1</v>
      </c>
      <c r="BT46" s="118">
        <v>0</v>
      </c>
      <c r="BU46" s="118">
        <v>5</v>
      </c>
      <c r="BV46" s="118">
        <v>10</v>
      </c>
      <c r="BW46" s="118">
        <v>15</v>
      </c>
      <c r="BX46" s="118">
        <v>20</v>
      </c>
      <c r="BY46" s="118">
        <v>30</v>
      </c>
      <c r="BZ46" s="118">
        <v>40</v>
      </c>
      <c r="CA46" s="118">
        <v>60</v>
      </c>
      <c r="CB46" s="118">
        <v>90</v>
      </c>
      <c r="CC46" s="118">
        <v>120</v>
      </c>
      <c r="CD46" s="118"/>
      <c r="CE46" s="118"/>
      <c r="CF46" s="118"/>
      <c r="CG46" s="118"/>
      <c r="CH46" s="118"/>
      <c r="CJ46" s="98">
        <v>40</v>
      </c>
      <c r="CK46" s="98">
        <v>0</v>
      </c>
      <c r="CL46" s="98">
        <v>20</v>
      </c>
      <c r="CM46" s="98">
        <v>1</v>
      </c>
      <c r="CN46" s="98">
        <v>0</v>
      </c>
      <c r="CO46" s="98">
        <v>2</v>
      </c>
      <c r="CP46" s="98">
        <v>2</v>
      </c>
      <c r="CQ46" s="98">
        <v>0</v>
      </c>
      <c r="CR46" s="98"/>
      <c r="CS46" s="98"/>
      <c r="CT46" s="98"/>
      <c r="CU46" s="98"/>
      <c r="CV46" s="98"/>
      <c r="CW46" s="98"/>
      <c r="CX46" s="98"/>
      <c r="CY46" s="98"/>
      <c r="CZ46" s="98">
        <v>40</v>
      </c>
      <c r="DA46" s="98">
        <v>0</v>
      </c>
      <c r="DB46" s="98">
        <v>20</v>
      </c>
      <c r="DC46" s="98">
        <v>1</v>
      </c>
      <c r="DD46" s="98">
        <v>0</v>
      </c>
      <c r="DE46" s="98">
        <v>2</v>
      </c>
      <c r="DF46" s="98">
        <v>2</v>
      </c>
      <c r="DG46" s="98">
        <v>0</v>
      </c>
      <c r="DL46" s="76"/>
      <c r="DM46" s="76"/>
      <c r="DN46" s="77" t="str">
        <f t="shared" si="3"/>
        <v xml:space="preserve">D6.scenario.defInput["i105"] = {  cons:"consHWshower",  title:"シャワー時間(夏以外）",  unit:"分/日",  text:"家族全員でシャワーを使う時間は、1日何分くらいですか。平均的には1人5分程度です。", inputType:"sel105", right:"", postfix:"", nodata:"", varType:"Number", min:"", max:"", defaultValue:"-1", d11t:"40",d11p:"0",d12t:"20",d12p:"1",d13t:"0",d13p:"2",d1w:"2",d1d:"0", d21t:"",d21p:"",d22t:"",d22p:"",d23t:"",d23p:"",d2w:"",d2d:"", d31t:"40",d31p:"0",d32t:"20",d32p:"1",d33t:"0",d33p:"2",d3w:"2",d3d:"0"}; </v>
      </c>
      <c r="DO46" s="78"/>
      <c r="DP46" s="78"/>
      <c r="DQ46" s="79" t="str">
        <f t="shared" si="4"/>
        <v>D6.scenario.defSelectValue["sel105"]= [ "選んで下さい", "使わない", "5分", "10分", "15分", "20分", "30分", "40分", "60分", "90分", "120分" ];</v>
      </c>
      <c r="DR46" s="80"/>
      <c r="DS46" s="80"/>
      <c r="DT46" s="80" t="str">
        <f t="shared" si="5"/>
        <v>D6.scenario.defSelectData['sel105']= [ '-1', '0', '5', '10', '15', '20', '30', '40', '60', '90', '120' ];</v>
      </c>
    </row>
    <row r="47" spans="1:124" s="75" customFormat="1" ht="43.5" customHeight="1" x14ac:dyDescent="0.15">
      <c r="A47" s="66"/>
      <c r="B47" s="98" t="s">
        <v>2902</v>
      </c>
      <c r="C47" s="106" t="s">
        <v>2629</v>
      </c>
      <c r="D47" s="118" t="s">
        <v>2629</v>
      </c>
      <c r="E47" s="98" t="s">
        <v>3044</v>
      </c>
      <c r="F47" s="106" t="s">
        <v>1943</v>
      </c>
      <c r="G47" s="118" t="s">
        <v>1943</v>
      </c>
      <c r="H47" s="106" t="s">
        <v>2630</v>
      </c>
      <c r="I47" s="118" t="s">
        <v>2630</v>
      </c>
      <c r="J47" s="106" t="str">
        <f t="shared" si="0"/>
        <v>sel106</v>
      </c>
      <c r="K47" s="118" t="str">
        <f t="shared" si="1"/>
        <v>sel106</v>
      </c>
      <c r="L47" s="99"/>
      <c r="M47" s="99"/>
      <c r="N47" s="99"/>
      <c r="O47" s="98" t="s">
        <v>1892</v>
      </c>
      <c r="P47" s="99"/>
      <c r="Q47" s="99"/>
      <c r="R47" s="98">
        <v>-1</v>
      </c>
      <c r="S47" s="66"/>
      <c r="T47" s="66"/>
      <c r="U47" s="101" t="str">
        <f t="shared" si="26"/>
        <v>sel106</v>
      </c>
      <c r="V47" s="106" t="s">
        <v>2274</v>
      </c>
      <c r="W47" s="106" t="s">
        <v>2000</v>
      </c>
      <c r="X47" s="106" t="s">
        <v>2045</v>
      </c>
      <c r="Y47" s="106" t="s">
        <v>2046</v>
      </c>
      <c r="Z47" s="106" t="s">
        <v>2047</v>
      </c>
      <c r="AA47" s="106" t="s">
        <v>2048</v>
      </c>
      <c r="AB47" s="106" t="s">
        <v>2049</v>
      </c>
      <c r="AC47" s="106" t="s">
        <v>2050</v>
      </c>
      <c r="AD47" s="106" t="s">
        <v>2051</v>
      </c>
      <c r="AE47" s="106" t="s">
        <v>2631</v>
      </c>
      <c r="AF47" s="106" t="s">
        <v>2632</v>
      </c>
      <c r="AG47" s="106"/>
      <c r="AH47" s="106"/>
      <c r="AI47" s="106"/>
      <c r="AJ47" s="106"/>
      <c r="AK47" s="106"/>
      <c r="AL47" s="118" t="s">
        <v>2274</v>
      </c>
      <c r="AM47" s="118" t="s">
        <v>2000</v>
      </c>
      <c r="AN47" s="118" t="s">
        <v>2045</v>
      </c>
      <c r="AO47" s="118" t="s">
        <v>2046</v>
      </c>
      <c r="AP47" s="148" t="s">
        <v>2047</v>
      </c>
      <c r="AQ47" s="148" t="s">
        <v>2048</v>
      </c>
      <c r="AR47" s="148" t="s">
        <v>2049</v>
      </c>
      <c r="AS47" s="148" t="s">
        <v>2050</v>
      </c>
      <c r="AT47" s="118" t="s">
        <v>2051</v>
      </c>
      <c r="AU47" s="118" t="s">
        <v>2631</v>
      </c>
      <c r="AV47" s="118" t="s">
        <v>2632</v>
      </c>
      <c r="AW47" s="118"/>
      <c r="AX47" s="118"/>
      <c r="AY47" s="118"/>
      <c r="AZ47" s="118"/>
      <c r="BA47" s="118"/>
      <c r="BB47" s="66"/>
      <c r="BC47" s="106">
        <v>-1</v>
      </c>
      <c r="BD47" s="106">
        <v>0</v>
      </c>
      <c r="BE47" s="106">
        <v>5</v>
      </c>
      <c r="BF47" s="106">
        <v>10</v>
      </c>
      <c r="BG47" s="106">
        <v>15</v>
      </c>
      <c r="BH47" s="106">
        <v>20</v>
      </c>
      <c r="BI47" s="106">
        <v>30</v>
      </c>
      <c r="BJ47" s="106">
        <v>40</v>
      </c>
      <c r="BK47" s="106">
        <v>60</v>
      </c>
      <c r="BL47" s="106">
        <v>90</v>
      </c>
      <c r="BM47" s="106">
        <v>120</v>
      </c>
      <c r="BN47" s="106"/>
      <c r="BO47" s="106"/>
      <c r="BP47" s="106"/>
      <c r="BQ47" s="106"/>
      <c r="BR47" s="106"/>
      <c r="BS47" s="118">
        <v>-1</v>
      </c>
      <c r="BT47" s="118">
        <v>0</v>
      </c>
      <c r="BU47" s="118">
        <v>5</v>
      </c>
      <c r="BV47" s="118">
        <v>10</v>
      </c>
      <c r="BW47" s="118">
        <v>15</v>
      </c>
      <c r="BX47" s="118">
        <v>20</v>
      </c>
      <c r="BY47" s="118">
        <v>30</v>
      </c>
      <c r="BZ47" s="118">
        <v>40</v>
      </c>
      <c r="CA47" s="118">
        <v>60</v>
      </c>
      <c r="CB47" s="118">
        <v>90</v>
      </c>
      <c r="CC47" s="118">
        <v>120</v>
      </c>
      <c r="CD47" s="118"/>
      <c r="CE47" s="118"/>
      <c r="CF47" s="118"/>
      <c r="CG47" s="118"/>
      <c r="CH47" s="118"/>
      <c r="CJ47" s="98">
        <v>40</v>
      </c>
      <c r="CK47" s="98">
        <v>0</v>
      </c>
      <c r="CL47" s="98">
        <v>20</v>
      </c>
      <c r="CM47" s="98">
        <v>1</v>
      </c>
      <c r="CN47" s="98">
        <v>0</v>
      </c>
      <c r="CO47" s="98">
        <v>2</v>
      </c>
      <c r="CP47" s="98">
        <v>2</v>
      </c>
      <c r="CQ47" s="98">
        <v>0</v>
      </c>
      <c r="CR47" s="98"/>
      <c r="CS47" s="98"/>
      <c r="CT47" s="98"/>
      <c r="CU47" s="98"/>
      <c r="CV47" s="98"/>
      <c r="CW47" s="98"/>
      <c r="CX47" s="98"/>
      <c r="CY47" s="98"/>
      <c r="CZ47" s="98">
        <v>40</v>
      </c>
      <c r="DA47" s="98">
        <v>0</v>
      </c>
      <c r="DB47" s="98">
        <v>20</v>
      </c>
      <c r="DC47" s="98">
        <v>1</v>
      </c>
      <c r="DD47" s="98">
        <v>0</v>
      </c>
      <c r="DE47" s="98">
        <v>2</v>
      </c>
      <c r="DF47" s="98">
        <v>2</v>
      </c>
      <c r="DG47" s="98">
        <v>0</v>
      </c>
      <c r="DL47" s="76"/>
      <c r="DM47" s="76"/>
      <c r="DN47" s="77" t="str">
        <f t="shared" si="3"/>
        <v xml:space="preserve">D6.scenario.defInput["i106"] = {  cons:"consHWshower",  title:"シャワー時間(夏）",  unit:"分/日",  text:"夏場に家族全員でシャワーを使う時間は、1日何分くらいですか。", inputType:"sel106", right:"", postfix:"", nodata:"", varType:"Number", min:"", max:"", defaultValue:"-1", d11t:"40",d11p:"0",d12t:"20",d12p:"1",d13t:"0",d13p:"2",d1w:"2",d1d:"0", d21t:"",d21p:"",d22t:"",d22p:"",d23t:"",d23p:"",d2w:"",d2d:"", d31t:"40",d31p:"0",d32t:"20",d32p:"1",d33t:"0",d33p:"2",d3w:"2",d3d:"0"}; </v>
      </c>
      <c r="DO47" s="78"/>
      <c r="DP47" s="78"/>
      <c r="DQ47" s="79" t="str">
        <f t="shared" si="4"/>
        <v>D6.scenario.defSelectValue["sel106"]= [ "選んで下さい", "使わない", "5分", "10分", "15分", "20分", "30分", "40分", "60分", "90分", "120分" ];</v>
      </c>
      <c r="DR47" s="80"/>
      <c r="DS47" s="80"/>
      <c r="DT47" s="80" t="str">
        <f t="shared" si="5"/>
        <v>D6.scenario.defSelectData['sel106']= [ '-1', '0', '5', '10', '15', '20', '30', '40', '60', '90', '120' ];</v>
      </c>
    </row>
    <row r="48" spans="1:124" s="75" customFormat="1" ht="43.5" customHeight="1" x14ac:dyDescent="0.15">
      <c r="A48" s="66"/>
      <c r="B48" s="98" t="s">
        <v>2903</v>
      </c>
      <c r="C48" s="106" t="s">
        <v>2715</v>
      </c>
      <c r="D48" s="118" t="s">
        <v>2715</v>
      </c>
      <c r="E48" s="98" t="s">
        <v>3045</v>
      </c>
      <c r="F48" s="106"/>
      <c r="G48" s="118"/>
      <c r="H48" s="106" t="s">
        <v>4428</v>
      </c>
      <c r="I48" s="118" t="s">
        <v>2715</v>
      </c>
      <c r="J48" s="106" t="str">
        <f t="shared" si="0"/>
        <v>sel107</v>
      </c>
      <c r="K48" s="118" t="str">
        <f t="shared" si="1"/>
        <v>sel107</v>
      </c>
      <c r="L48" s="99"/>
      <c r="M48" s="99"/>
      <c r="N48" s="99"/>
      <c r="O48" s="98" t="s">
        <v>1892</v>
      </c>
      <c r="P48" s="99"/>
      <c r="Q48" s="99"/>
      <c r="R48" s="98">
        <v>-1</v>
      </c>
      <c r="S48" s="66"/>
      <c r="T48" s="66"/>
      <c r="U48" s="101" t="str">
        <f>J48</f>
        <v>sel107</v>
      </c>
      <c r="V48" s="106" t="s">
        <v>2274</v>
      </c>
      <c r="W48" s="106" t="s">
        <v>2716</v>
      </c>
      <c r="X48" s="106" t="s">
        <v>2717</v>
      </c>
      <c r="Y48" s="106" t="s">
        <v>2718</v>
      </c>
      <c r="Z48" s="106"/>
      <c r="AA48" s="106"/>
      <c r="AB48" s="106"/>
      <c r="AC48" s="106"/>
      <c r="AD48" s="106"/>
      <c r="AE48" s="106"/>
      <c r="AF48" s="106"/>
      <c r="AG48" s="106"/>
      <c r="AH48" s="106"/>
      <c r="AI48" s="106"/>
      <c r="AJ48" s="106"/>
      <c r="AK48" s="106"/>
      <c r="AL48" s="118" t="s">
        <v>2274</v>
      </c>
      <c r="AM48" s="148" t="s">
        <v>2716</v>
      </c>
      <c r="AN48" s="148" t="s">
        <v>2717</v>
      </c>
      <c r="AO48" s="148" t="s">
        <v>2718</v>
      </c>
      <c r="AP48" s="118"/>
      <c r="AQ48" s="118"/>
      <c r="AR48" s="118"/>
      <c r="AS48" s="118"/>
      <c r="AT48" s="118"/>
      <c r="AU48" s="118"/>
      <c r="AV48" s="118"/>
      <c r="AW48" s="118"/>
      <c r="AX48" s="118"/>
      <c r="AY48" s="118"/>
      <c r="AZ48" s="118"/>
      <c r="BA48" s="118"/>
      <c r="BB48" s="66"/>
      <c r="BC48" s="107">
        <v>-1</v>
      </c>
      <c r="BD48" s="106">
        <v>8</v>
      </c>
      <c r="BE48" s="106">
        <v>4</v>
      </c>
      <c r="BF48" s="106">
        <v>0</v>
      </c>
      <c r="BG48" s="106"/>
      <c r="BH48" s="106"/>
      <c r="BI48" s="106"/>
      <c r="BJ48" s="106"/>
      <c r="BK48" s="106"/>
      <c r="BL48" s="106"/>
      <c r="BM48" s="106"/>
      <c r="BN48" s="106"/>
      <c r="BO48" s="106"/>
      <c r="BP48" s="106"/>
      <c r="BQ48" s="106"/>
      <c r="BR48" s="106"/>
      <c r="BS48" s="119">
        <v>-1</v>
      </c>
      <c r="BT48" s="118">
        <v>8</v>
      </c>
      <c r="BU48" s="118">
        <v>4</v>
      </c>
      <c r="BV48" s="118">
        <v>0</v>
      </c>
      <c r="BW48" s="118"/>
      <c r="BX48" s="118"/>
      <c r="BY48" s="118"/>
      <c r="BZ48" s="118"/>
      <c r="CA48" s="118"/>
      <c r="CB48" s="118"/>
      <c r="CC48" s="118"/>
      <c r="CD48" s="118"/>
      <c r="CE48" s="118"/>
      <c r="CF48" s="118"/>
      <c r="CG48" s="118"/>
      <c r="CH48" s="118"/>
      <c r="CJ48" s="98"/>
      <c r="CK48" s="98"/>
      <c r="CL48" s="98"/>
      <c r="CM48" s="98"/>
      <c r="CN48" s="98"/>
      <c r="CO48" s="98"/>
      <c r="CP48" s="98"/>
      <c r="CQ48" s="98"/>
      <c r="CR48" s="98"/>
      <c r="CS48" s="98"/>
      <c r="CT48" s="98"/>
      <c r="CU48" s="98"/>
      <c r="CV48" s="98"/>
      <c r="CW48" s="98"/>
      <c r="CX48" s="98"/>
      <c r="CY48" s="98"/>
      <c r="CZ48" s="98">
        <v>8</v>
      </c>
      <c r="DA48" s="98">
        <v>0</v>
      </c>
      <c r="DB48" s="98">
        <v>0</v>
      </c>
      <c r="DC48" s="98">
        <v>2</v>
      </c>
      <c r="DD48" s="98"/>
      <c r="DE48" s="98"/>
      <c r="DF48" s="98">
        <v>2</v>
      </c>
      <c r="DG48" s="98">
        <v>0</v>
      </c>
      <c r="DL48" s="76"/>
      <c r="DM48" s="76"/>
      <c r="DN48" s="77" t="str">
        <f t="shared" si="3"/>
        <v xml:space="preserve">D6.scenario.defInput["i107"] = {  cons:"consHWtub",  title:"お湯はりの高さ",  unit:"",  text:"浴槽にどの高さまでお湯をためますか", inputType:"sel107", right:"", postfix:"", nodata:"", varType:"Number", min:"", max:"", defaultValue:"-1", d11t:"",d11p:"",d12t:"",d12p:"",d13t:"",d13p:"",d1w:"",d1d:"", d21t:"",d21p:"",d22t:"",d22p:"",d23t:"",d23p:"",d2w:"",d2d:"", d31t:"8",d31p:"0",d32t:"0",d32p:"2",d33t:"",d33p:"",d3w:"2",d3d:"0"}; </v>
      </c>
      <c r="DO48" s="78"/>
      <c r="DP48" s="78"/>
      <c r="DQ48" s="79" t="str">
        <f t="shared" si="4"/>
        <v>D6.scenario.defSelectValue["sel107"]= [ "選んで下さい", "肩までつかる程度", "半身浴", "お湯をはらない" ];</v>
      </c>
      <c r="DR48" s="80"/>
      <c r="DS48" s="80"/>
      <c r="DT48" s="80" t="str">
        <f t="shared" si="5"/>
        <v>D6.scenario.defSelectData['sel107']= [ '-1', '8', '4', '0' ];</v>
      </c>
    </row>
    <row r="49" spans="1:124" s="75" customFormat="1" ht="43.5" customHeight="1" x14ac:dyDescent="0.15">
      <c r="A49" s="66"/>
      <c r="B49" s="98" t="s">
        <v>2904</v>
      </c>
      <c r="C49" s="106" t="s">
        <v>2851</v>
      </c>
      <c r="D49" s="118" t="s">
        <v>2851</v>
      </c>
      <c r="E49" s="98" t="s">
        <v>3045</v>
      </c>
      <c r="F49" s="106" t="s">
        <v>2704</v>
      </c>
      <c r="G49" s="118" t="s">
        <v>2704</v>
      </c>
      <c r="H49" s="106" t="s">
        <v>2703</v>
      </c>
      <c r="I49" s="118" t="s">
        <v>2703</v>
      </c>
      <c r="J49" s="106" t="str">
        <f t="shared" si="0"/>
        <v>sel108</v>
      </c>
      <c r="K49" s="118" t="str">
        <f t="shared" si="1"/>
        <v>sel108</v>
      </c>
      <c r="L49" s="99"/>
      <c r="M49" s="99"/>
      <c r="N49" s="99"/>
      <c r="O49" s="98" t="s">
        <v>1892</v>
      </c>
      <c r="P49" s="99"/>
      <c r="Q49" s="99"/>
      <c r="R49" s="98">
        <v>-1</v>
      </c>
      <c r="S49" s="66"/>
      <c r="T49" s="66"/>
      <c r="U49" s="101" t="str">
        <f t="shared" si="26"/>
        <v>sel108</v>
      </c>
      <c r="V49" s="106" t="s">
        <v>2274</v>
      </c>
      <c r="W49" s="106" t="s">
        <v>2322</v>
      </c>
      <c r="X49" s="106" t="s">
        <v>473</v>
      </c>
      <c r="Y49" s="106" t="s">
        <v>2705</v>
      </c>
      <c r="Z49" s="106" t="s">
        <v>2706</v>
      </c>
      <c r="AA49" s="106" t="s">
        <v>2707</v>
      </c>
      <c r="AB49" s="106" t="s">
        <v>2708</v>
      </c>
      <c r="AC49" s="106"/>
      <c r="AD49" s="106"/>
      <c r="AE49" s="106"/>
      <c r="AF49" s="106"/>
      <c r="AG49" s="106"/>
      <c r="AH49" s="106"/>
      <c r="AI49" s="106"/>
      <c r="AJ49" s="106"/>
      <c r="AK49" s="106"/>
      <c r="AL49" s="118" t="s">
        <v>2274</v>
      </c>
      <c r="AM49" s="148" t="s">
        <v>2322</v>
      </c>
      <c r="AN49" s="118" t="s">
        <v>473</v>
      </c>
      <c r="AO49" s="148" t="s">
        <v>2705</v>
      </c>
      <c r="AP49" s="118" t="s">
        <v>2706</v>
      </c>
      <c r="AQ49" s="118" t="s">
        <v>2707</v>
      </c>
      <c r="AR49" s="118" t="s">
        <v>2708</v>
      </c>
      <c r="AS49" s="118"/>
      <c r="AT49" s="118"/>
      <c r="AU49" s="118"/>
      <c r="AV49" s="118"/>
      <c r="AW49" s="118"/>
      <c r="AX49" s="118"/>
      <c r="AY49" s="118"/>
      <c r="AZ49" s="118"/>
      <c r="BA49" s="118"/>
      <c r="BB49" s="66"/>
      <c r="BC49" s="106">
        <v>-1</v>
      </c>
      <c r="BD49" s="106">
        <v>0</v>
      </c>
      <c r="BE49" s="106">
        <v>3</v>
      </c>
      <c r="BF49" s="106">
        <v>6</v>
      </c>
      <c r="BG49" s="106">
        <v>10</v>
      </c>
      <c r="BH49" s="106">
        <v>16</v>
      </c>
      <c r="BI49" s="106">
        <v>24</v>
      </c>
      <c r="BJ49" s="106"/>
      <c r="BK49" s="106"/>
      <c r="BL49" s="106"/>
      <c r="BM49" s="106"/>
      <c r="BN49" s="106"/>
      <c r="BO49" s="106"/>
      <c r="BP49" s="106"/>
      <c r="BQ49" s="106"/>
      <c r="BR49" s="106"/>
      <c r="BS49" s="118">
        <v>-1</v>
      </c>
      <c r="BT49" s="118">
        <v>0</v>
      </c>
      <c r="BU49" s="118">
        <v>3</v>
      </c>
      <c r="BV49" s="118">
        <v>6</v>
      </c>
      <c r="BW49" s="118">
        <v>10</v>
      </c>
      <c r="BX49" s="118">
        <v>16</v>
      </c>
      <c r="BY49" s="118">
        <v>24</v>
      </c>
      <c r="BZ49" s="118"/>
      <c r="CA49" s="118"/>
      <c r="CB49" s="118"/>
      <c r="CC49" s="118"/>
      <c r="CD49" s="118"/>
      <c r="CE49" s="118"/>
      <c r="CF49" s="118"/>
      <c r="CG49" s="118"/>
      <c r="CH49" s="118"/>
      <c r="CJ49" s="98"/>
      <c r="CK49" s="98"/>
      <c r="CL49" s="98"/>
      <c r="CM49" s="98"/>
      <c r="CN49" s="98"/>
      <c r="CO49" s="98"/>
      <c r="CP49" s="98"/>
      <c r="CQ49" s="98"/>
      <c r="CR49" s="98"/>
      <c r="CS49" s="98"/>
      <c r="CT49" s="98"/>
      <c r="CU49" s="98"/>
      <c r="CV49" s="98"/>
      <c r="CW49" s="98"/>
      <c r="CX49" s="98"/>
      <c r="CY49" s="98"/>
      <c r="CZ49" s="98">
        <v>10</v>
      </c>
      <c r="DA49" s="98">
        <v>0</v>
      </c>
      <c r="DB49" s="98">
        <v>4</v>
      </c>
      <c r="DC49" s="98">
        <v>1</v>
      </c>
      <c r="DD49" s="98">
        <v>0</v>
      </c>
      <c r="DE49" s="98">
        <v>2</v>
      </c>
      <c r="DF49" s="98">
        <v>1</v>
      </c>
      <c r="DG49" s="98">
        <v>0</v>
      </c>
      <c r="DL49" s="76"/>
      <c r="DM49" s="76"/>
      <c r="DN49" s="77" t="str">
        <f t="shared" si="3"/>
        <v xml:space="preserve">D6.scenario.defInput["i108"] = {  cons:"consHWtub",  title:"浴槽の保温時間",  unit:"時間",  text:"風呂の保温を1日何時間していますか", inputType:"sel108", right:"", postfix:"", nodata:"", varType:"Number", min:"", max:"", defaultValue:"-1", d11t:"",d11p:"",d12t:"",d12p:"",d13t:"",d13p:"",d1w:"",d1d:"", d21t:"",d21p:"",d22t:"",d22p:"",d23t:"",d23p:"",d2w:"",d2d:"", d31t:"10",d31p:"0",d32t:"4",d32p:"1",d33t:"0",d33p:"2",d3w:"1",d3d:"0"}; </v>
      </c>
      <c r="DO49" s="78"/>
      <c r="DP49" s="78"/>
      <c r="DQ49" s="79" t="str">
        <f t="shared" si="4"/>
        <v>D6.scenario.defSelectValue["sel108"]= [ "選んで下さい", "していない", "3時間", "6時間", "10時間", "16時間", "24時間" ];</v>
      </c>
      <c r="DR49" s="80"/>
      <c r="DS49" s="80"/>
      <c r="DT49" s="80" t="str">
        <f t="shared" si="5"/>
        <v>D6.scenario.defSelectData['sel108']= [ '-1', '0', '3', '6', '10', '16', '24' ];</v>
      </c>
    </row>
    <row r="50" spans="1:124" s="75" customFormat="1" ht="43.5" customHeight="1" x14ac:dyDescent="0.15">
      <c r="A50" s="66"/>
      <c r="B50" s="98" t="s">
        <v>2905</v>
      </c>
      <c r="C50" s="106" t="s">
        <v>4434</v>
      </c>
      <c r="D50" s="118" t="s">
        <v>4434</v>
      </c>
      <c r="E50" s="98" t="s">
        <v>3045</v>
      </c>
      <c r="F50" s="106"/>
      <c r="G50" s="118"/>
      <c r="H50" s="106" t="s">
        <v>2872</v>
      </c>
      <c r="I50" s="118" t="s">
        <v>2872</v>
      </c>
      <c r="J50" s="106" t="str">
        <f t="shared" si="0"/>
        <v>sel109</v>
      </c>
      <c r="K50" s="118" t="str">
        <f t="shared" si="1"/>
        <v>sel109</v>
      </c>
      <c r="L50" s="99"/>
      <c r="M50" s="99"/>
      <c r="N50" s="99"/>
      <c r="O50" s="98" t="s">
        <v>1892</v>
      </c>
      <c r="P50" s="99"/>
      <c r="Q50" s="99"/>
      <c r="R50" s="98">
        <v>-1</v>
      </c>
      <c r="S50" s="66"/>
      <c r="T50" s="66"/>
      <c r="U50" s="101" t="str">
        <f t="shared" si="26"/>
        <v>sel109</v>
      </c>
      <c r="V50" s="106" t="s">
        <v>2274</v>
      </c>
      <c r="W50" s="106" t="s">
        <v>2873</v>
      </c>
      <c r="X50" s="106" t="s">
        <v>2874</v>
      </c>
      <c r="Y50" s="106" t="s">
        <v>2875</v>
      </c>
      <c r="Z50" s="106" t="s">
        <v>293</v>
      </c>
      <c r="AA50" s="106"/>
      <c r="AB50" s="106"/>
      <c r="AC50" s="106"/>
      <c r="AD50" s="106"/>
      <c r="AE50" s="106"/>
      <c r="AF50" s="106"/>
      <c r="AG50" s="106"/>
      <c r="AH50" s="106"/>
      <c r="AI50" s="106"/>
      <c r="AJ50" s="106"/>
      <c r="AK50" s="106"/>
      <c r="AL50" s="118" t="s">
        <v>2274</v>
      </c>
      <c r="AM50" s="148" t="s">
        <v>2873</v>
      </c>
      <c r="AN50" s="148" t="s">
        <v>2874</v>
      </c>
      <c r="AO50" s="148" t="s">
        <v>2875</v>
      </c>
      <c r="AP50" s="148" t="s">
        <v>293</v>
      </c>
      <c r="AQ50" s="118"/>
      <c r="AR50" s="118"/>
      <c r="AS50" s="118"/>
      <c r="AT50" s="118"/>
      <c r="AU50" s="118"/>
      <c r="AV50" s="118"/>
      <c r="AW50" s="118"/>
      <c r="AX50" s="118"/>
      <c r="AY50" s="118"/>
      <c r="AZ50" s="118"/>
      <c r="BA50" s="118"/>
      <c r="BB50" s="66"/>
      <c r="BC50" s="107">
        <v>-1</v>
      </c>
      <c r="BD50" s="106">
        <v>10</v>
      </c>
      <c r="BE50" s="106">
        <v>5</v>
      </c>
      <c r="BF50" s="106">
        <v>2</v>
      </c>
      <c r="BG50" s="106">
        <v>0</v>
      </c>
      <c r="BH50" s="106"/>
      <c r="BI50" s="106"/>
      <c r="BJ50" s="106"/>
      <c r="BK50" s="106"/>
      <c r="BL50" s="106"/>
      <c r="BM50" s="106"/>
      <c r="BN50" s="106"/>
      <c r="BO50" s="106"/>
      <c r="BP50" s="106"/>
      <c r="BQ50" s="106"/>
      <c r="BR50" s="106"/>
      <c r="BS50" s="119">
        <v>-1</v>
      </c>
      <c r="BT50" s="118">
        <v>10</v>
      </c>
      <c r="BU50" s="118">
        <v>5</v>
      </c>
      <c r="BV50" s="118">
        <v>2</v>
      </c>
      <c r="BW50" s="118">
        <v>0</v>
      </c>
      <c r="BX50" s="118"/>
      <c r="BY50" s="118"/>
      <c r="BZ50" s="118"/>
      <c r="CA50" s="118"/>
      <c r="CB50" s="118"/>
      <c r="CC50" s="118"/>
      <c r="CD50" s="118"/>
      <c r="CE50" s="118"/>
      <c r="CF50" s="118"/>
      <c r="CG50" s="118"/>
      <c r="CH50" s="118"/>
      <c r="CJ50" s="98"/>
      <c r="CK50" s="98"/>
      <c r="CL50" s="98"/>
      <c r="CM50" s="98"/>
      <c r="CN50" s="98"/>
      <c r="CO50" s="98"/>
      <c r="CP50" s="98"/>
      <c r="CQ50" s="98"/>
      <c r="CR50" s="98"/>
      <c r="CS50" s="98"/>
      <c r="CT50" s="98"/>
      <c r="CU50" s="98"/>
      <c r="CV50" s="98"/>
      <c r="CW50" s="98"/>
      <c r="CX50" s="98"/>
      <c r="CY50" s="98"/>
      <c r="CZ50" s="98"/>
      <c r="DA50" s="98"/>
      <c r="DB50" s="98"/>
      <c r="DC50" s="98"/>
      <c r="DD50" s="98"/>
      <c r="DE50" s="98"/>
      <c r="DF50" s="98"/>
      <c r="DG50" s="98"/>
      <c r="DL50" s="76"/>
      <c r="DM50" s="76"/>
      <c r="DN50" s="77" t="str">
        <f t="shared" si="3"/>
        <v xml:space="preserve">D6.scenario.defInput["i109"] = {  cons:"consHWtub",  title:"浴槽のお湯で体を洗う",  unit:"",  text:"浴槽にためてあるときは浴槽のお湯を使いますか", inputType:"sel109", right:"", postfix:"", nodata:"", varType:"Number", min:"", max:"", defaultValue:"-1", d11t:"",d11p:"",d12t:"",d12p:"",d13t:"",d13p:"",d1w:"",d1d:"", d21t:"",d21p:"",d22t:"",d22p:"",d23t:"",d23p:"",d2w:"",d2d:"", d31t:"",d31p:"",d32t:"",d32p:"",d33t:"",d33p:"",d3w:"",d3d:""}; </v>
      </c>
      <c r="DO50" s="78"/>
      <c r="DP50" s="78"/>
      <c r="DQ50" s="79" t="str">
        <f t="shared" si="4"/>
        <v>D6.scenario.defSelectValue["sel109"]= [ "選んで下さい", "浴槽のお湯を使う", "半々くらい", "シャワーを使う", "わからない" ];</v>
      </c>
      <c r="DR50" s="80"/>
      <c r="DS50" s="80"/>
      <c r="DT50" s="80" t="str">
        <f t="shared" si="5"/>
        <v>D6.scenario.defSelectData['sel109']= [ '-1', '10', '5', '2', '0' ];</v>
      </c>
    </row>
    <row r="51" spans="1:124" s="75" customFormat="1" ht="43.5" customHeight="1" x14ac:dyDescent="0.15">
      <c r="A51" s="66"/>
      <c r="B51" s="98" t="s">
        <v>2906</v>
      </c>
      <c r="C51" s="106" t="s">
        <v>4435</v>
      </c>
      <c r="D51" s="118" t="s">
        <v>4435</v>
      </c>
      <c r="E51" s="98" t="s">
        <v>3045</v>
      </c>
      <c r="F51" s="106" t="s">
        <v>2412</v>
      </c>
      <c r="G51" s="118" t="s">
        <v>2412</v>
      </c>
      <c r="H51" s="106" t="s">
        <v>2871</v>
      </c>
      <c r="I51" s="118" t="s">
        <v>2871</v>
      </c>
      <c r="J51" s="106" t="str">
        <f t="shared" si="0"/>
        <v>sel110</v>
      </c>
      <c r="K51" s="118" t="str">
        <f t="shared" si="1"/>
        <v>sel110</v>
      </c>
      <c r="L51" s="99"/>
      <c r="M51" s="99"/>
      <c r="N51" s="99"/>
      <c r="O51" s="98" t="s">
        <v>1892</v>
      </c>
      <c r="P51" s="99"/>
      <c r="Q51" s="99"/>
      <c r="R51" s="98">
        <v>-1</v>
      </c>
      <c r="S51" s="66"/>
      <c r="T51" s="66"/>
      <c r="U51" s="101" t="str">
        <f>J51</f>
        <v>sel110</v>
      </c>
      <c r="V51" s="106" t="s">
        <v>2274</v>
      </c>
      <c r="W51" s="106" t="s">
        <v>2869</v>
      </c>
      <c r="X51" s="106" t="s">
        <v>2876</v>
      </c>
      <c r="Y51" s="106" t="s">
        <v>2877</v>
      </c>
      <c r="Z51" s="106" t="s">
        <v>293</v>
      </c>
      <c r="AA51" s="106"/>
      <c r="AB51" s="106"/>
      <c r="AC51" s="106"/>
      <c r="AD51" s="106"/>
      <c r="AE51" s="106"/>
      <c r="AF51" s="106"/>
      <c r="AG51" s="106"/>
      <c r="AH51" s="106"/>
      <c r="AI51" s="106"/>
      <c r="AJ51" s="106"/>
      <c r="AK51" s="106"/>
      <c r="AL51" s="118" t="s">
        <v>2274</v>
      </c>
      <c r="AM51" s="148" t="s">
        <v>2869</v>
      </c>
      <c r="AN51" s="148" t="s">
        <v>2876</v>
      </c>
      <c r="AO51" s="118" t="s">
        <v>2877</v>
      </c>
      <c r="AP51" s="118" t="s">
        <v>293</v>
      </c>
      <c r="AQ51" s="118"/>
      <c r="AR51" s="118"/>
      <c r="AS51" s="118"/>
      <c r="AT51" s="118"/>
      <c r="AU51" s="118"/>
      <c r="AV51" s="118"/>
      <c r="AW51" s="118"/>
      <c r="AX51" s="118"/>
      <c r="AY51" s="118"/>
      <c r="AZ51" s="118"/>
      <c r="BA51" s="118"/>
      <c r="BB51" s="66"/>
      <c r="BC51" s="107">
        <v>-1</v>
      </c>
      <c r="BD51" s="106">
        <v>10</v>
      </c>
      <c r="BE51" s="106">
        <v>5</v>
      </c>
      <c r="BF51" s="106">
        <v>5</v>
      </c>
      <c r="BG51" s="106">
        <v>0</v>
      </c>
      <c r="BH51" s="106"/>
      <c r="BI51" s="106"/>
      <c r="BJ51" s="106"/>
      <c r="BK51" s="106"/>
      <c r="BL51" s="106"/>
      <c r="BM51" s="106"/>
      <c r="BN51" s="106"/>
      <c r="BO51" s="106"/>
      <c r="BP51" s="106"/>
      <c r="BQ51" s="106"/>
      <c r="BR51" s="106"/>
      <c r="BS51" s="119">
        <v>-1</v>
      </c>
      <c r="BT51" s="118">
        <v>10</v>
      </c>
      <c r="BU51" s="118">
        <v>5</v>
      </c>
      <c r="BV51" s="118">
        <v>5</v>
      </c>
      <c r="BW51" s="118">
        <v>0</v>
      </c>
      <c r="BX51" s="118"/>
      <c r="BY51" s="118"/>
      <c r="BZ51" s="118"/>
      <c r="CA51" s="118"/>
      <c r="CB51" s="118"/>
      <c r="CC51" s="118"/>
      <c r="CD51" s="118"/>
      <c r="CE51" s="118"/>
      <c r="CF51" s="118"/>
      <c r="CG51" s="118"/>
      <c r="CH51" s="118"/>
      <c r="CJ51" s="98"/>
      <c r="CK51" s="98"/>
      <c r="CL51" s="98"/>
      <c r="CM51" s="98"/>
      <c r="CN51" s="98"/>
      <c r="CO51" s="98"/>
      <c r="CP51" s="98"/>
      <c r="CQ51" s="98"/>
      <c r="CR51" s="98"/>
      <c r="CS51" s="98"/>
      <c r="CT51" s="98"/>
      <c r="CU51" s="98"/>
      <c r="CV51" s="98"/>
      <c r="CW51" s="98"/>
      <c r="CX51" s="98"/>
      <c r="CY51" s="98"/>
      <c r="CZ51" s="98">
        <v>10</v>
      </c>
      <c r="DA51" s="98">
        <v>0</v>
      </c>
      <c r="DB51" s="98">
        <v>0</v>
      </c>
      <c r="DC51" s="98">
        <v>2</v>
      </c>
      <c r="DD51" s="98"/>
      <c r="DE51" s="98"/>
      <c r="DF51" s="98">
        <v>1</v>
      </c>
      <c r="DG51" s="98">
        <v>0</v>
      </c>
      <c r="DL51" s="76"/>
      <c r="DM51" s="76"/>
      <c r="DN51" s="77" t="str">
        <f t="shared" si="3"/>
        <v xml:space="preserve">D6.scenario.defInput["i110"] = {  cons:"consHWtub",  title:"風呂のお湯を温め直す方法",  unit:"割",  text:"追い焚きはどのようにしていますか", inputType:"sel110", right:"", postfix:"", nodata:"", varType:"Number", min:"", max:"", defaultValue:"-1", d11t:"",d11p:"",d12t:"",d12p:"",d13t:"",d13p:"",d1w:"",d1d:"", d21t:"",d21p:"",d22t:"",d22p:"",d23t:"",d23p:"",d2w:"",d2d:"", d31t:"10",d31p:"0",d32t:"0",d32p:"2",d33t:"",d33p:"",d3w:"1",d3d:"0"}; </v>
      </c>
      <c r="DO51" s="78"/>
      <c r="DP51" s="78"/>
      <c r="DQ51" s="79" t="str">
        <f t="shared" si="4"/>
        <v>D6.scenario.defSelectValue["sel110"]= [ "選んで下さい", "常に自動で追い焚きをしている", "必要に応じて追い焚きをする", "必要に応じて注ぎ湯をする", "わからない" ];</v>
      </c>
      <c r="DR51" s="80"/>
      <c r="DS51" s="80"/>
      <c r="DT51" s="80" t="str">
        <f t="shared" si="5"/>
        <v>D6.scenario.defSelectData['sel110']= [ '-1', '10', '5', '5', '0' ];</v>
      </c>
    </row>
    <row r="52" spans="1:124" s="75" customFormat="1" ht="43.5" customHeight="1" x14ac:dyDescent="0.15">
      <c r="A52" s="66"/>
      <c r="B52" s="98" t="s">
        <v>2907</v>
      </c>
      <c r="C52" s="106" t="s">
        <v>2878</v>
      </c>
      <c r="D52" s="118" t="s">
        <v>2878</v>
      </c>
      <c r="E52" s="98" t="s">
        <v>3045</v>
      </c>
      <c r="F52" s="106" t="s">
        <v>2412</v>
      </c>
      <c r="G52" s="118" t="s">
        <v>2412</v>
      </c>
      <c r="H52" s="106" t="s">
        <v>2879</v>
      </c>
      <c r="I52" s="118" t="s">
        <v>2879</v>
      </c>
      <c r="J52" s="106" t="str">
        <f t="shared" si="0"/>
        <v>sel111</v>
      </c>
      <c r="K52" s="118" t="str">
        <f t="shared" si="1"/>
        <v>sel111</v>
      </c>
      <c r="L52" s="99"/>
      <c r="M52" s="99"/>
      <c r="N52" s="99"/>
      <c r="O52" s="98" t="s">
        <v>1892</v>
      </c>
      <c r="P52" s="99"/>
      <c r="Q52" s="99"/>
      <c r="R52" s="98">
        <v>-1</v>
      </c>
      <c r="S52" s="66"/>
      <c r="T52" s="66"/>
      <c r="U52" s="101" t="str">
        <f>J52</f>
        <v>sel111</v>
      </c>
      <c r="V52" s="106" t="s">
        <v>2274</v>
      </c>
      <c r="W52" s="106" t="s">
        <v>2880</v>
      </c>
      <c r="X52" s="106" t="s">
        <v>2877</v>
      </c>
      <c r="Y52" s="106" t="s">
        <v>2881</v>
      </c>
      <c r="Z52" s="106" t="s">
        <v>2882</v>
      </c>
      <c r="AA52" s="106" t="s">
        <v>293</v>
      </c>
      <c r="AB52" s="106"/>
      <c r="AC52" s="106"/>
      <c r="AD52" s="106"/>
      <c r="AE52" s="106"/>
      <c r="AF52" s="106"/>
      <c r="AG52" s="106"/>
      <c r="AH52" s="106"/>
      <c r="AI52" s="106"/>
      <c r="AJ52" s="106"/>
      <c r="AK52" s="106"/>
      <c r="AL52" s="118" t="s">
        <v>2274</v>
      </c>
      <c r="AM52" s="118" t="s">
        <v>2880</v>
      </c>
      <c r="AN52" s="148" t="s">
        <v>2877</v>
      </c>
      <c r="AO52" s="148" t="s">
        <v>2881</v>
      </c>
      <c r="AP52" s="148" t="s">
        <v>2882</v>
      </c>
      <c r="AQ52" s="118" t="s">
        <v>293</v>
      </c>
      <c r="AR52" s="118"/>
      <c r="AS52" s="118"/>
      <c r="AT52" s="118"/>
      <c r="AU52" s="118"/>
      <c r="AV52" s="118"/>
      <c r="AW52" s="118"/>
      <c r="AX52" s="118"/>
      <c r="AY52" s="118"/>
      <c r="AZ52" s="118"/>
      <c r="BA52" s="118"/>
      <c r="BB52" s="66"/>
      <c r="BC52" s="107">
        <v>-1</v>
      </c>
      <c r="BD52" s="106">
        <v>10</v>
      </c>
      <c r="BE52" s="106">
        <v>5</v>
      </c>
      <c r="BF52" s="106">
        <v>0</v>
      </c>
      <c r="BG52" s="106">
        <v>5</v>
      </c>
      <c r="BH52" s="106">
        <v>5</v>
      </c>
      <c r="BI52" s="106"/>
      <c r="BJ52" s="106"/>
      <c r="BK52" s="106"/>
      <c r="BL52" s="106"/>
      <c r="BM52" s="106"/>
      <c r="BN52" s="106"/>
      <c r="BO52" s="106"/>
      <c r="BP52" s="106"/>
      <c r="BQ52" s="106"/>
      <c r="BR52" s="106"/>
      <c r="BS52" s="119">
        <v>-1</v>
      </c>
      <c r="BT52" s="118">
        <v>10</v>
      </c>
      <c r="BU52" s="118">
        <v>5</v>
      </c>
      <c r="BV52" s="118">
        <v>0</v>
      </c>
      <c r="BW52" s="118">
        <v>5</v>
      </c>
      <c r="BX52" s="118">
        <v>5</v>
      </c>
      <c r="BY52" s="118"/>
      <c r="BZ52" s="118"/>
      <c r="CA52" s="118"/>
      <c r="CB52" s="118"/>
      <c r="CC52" s="118"/>
      <c r="CD52" s="118"/>
      <c r="CE52" s="118"/>
      <c r="CF52" s="118"/>
      <c r="CG52" s="118"/>
      <c r="CH52" s="118"/>
      <c r="CJ52" s="98"/>
      <c r="CK52" s="98"/>
      <c r="CL52" s="98"/>
      <c r="CM52" s="98"/>
      <c r="CN52" s="98"/>
      <c r="CO52" s="98"/>
      <c r="CP52" s="98"/>
      <c r="CQ52" s="98"/>
      <c r="CR52" s="98"/>
      <c r="CS52" s="98"/>
      <c r="CT52" s="98"/>
      <c r="CU52" s="98"/>
      <c r="CV52" s="98"/>
      <c r="CW52" s="98"/>
      <c r="CX52" s="98"/>
      <c r="CY52" s="98"/>
      <c r="CZ52" s="98"/>
      <c r="DA52" s="98"/>
      <c r="DB52" s="98"/>
      <c r="DC52" s="98"/>
      <c r="DD52" s="98"/>
      <c r="DE52" s="98"/>
      <c r="DF52" s="98"/>
      <c r="DG52" s="98"/>
      <c r="DL52" s="76"/>
      <c r="DM52" s="76"/>
      <c r="DN52" s="77" t="str">
        <f t="shared" si="3"/>
        <v xml:space="preserve">D6.scenario.defInput["i111"] = {  cons:"consHWtub",  title:"風呂のお湯が少なくなったとき",  unit:"割",  text:"浴槽のお湯が少なくなったときにどうしますか", inputType:"sel111", right:"", postfix:"", nodata:"", varType:"Number", min:"", max:"", defaultValue:"-1", d11t:"",d11p:"",d12t:"",d12p:"",d13t:"",d13p:"",d1w:"",d1d:"", d21t:"",d21p:"",d22t:"",d22p:"",d23t:"",d23p:"",d2w:"",d2d:"", d31t:"",d31p:"",d32t:"",d32p:"",d33t:"",d33p:"",d3w:"",d3d:""}; </v>
      </c>
      <c r="DO52" s="78"/>
      <c r="DP52" s="78"/>
      <c r="DQ52" s="79" t="str">
        <f t="shared" si="4"/>
        <v>D6.scenario.defSelectValue["sel111"]= [ "選んで下さい", "常に自動でたし湯される", "必要に応じて注ぎ湯をする", "少ないままで入る", "その時どきで対応する", "わからない" ];</v>
      </c>
      <c r="DR52" s="80"/>
      <c r="DS52" s="80"/>
      <c r="DT52" s="80" t="str">
        <f t="shared" si="5"/>
        <v>D6.scenario.defSelectData['sel111']= [ '-1', '10', '5', '0', '5', '5' ];</v>
      </c>
    </row>
    <row r="53" spans="1:124" s="75" customFormat="1" ht="43.5" customHeight="1" x14ac:dyDescent="0.15">
      <c r="A53" s="66"/>
      <c r="B53" s="98" t="s">
        <v>2908</v>
      </c>
      <c r="C53" s="106" t="s">
        <v>3073</v>
      </c>
      <c r="D53" s="118" t="s">
        <v>3073</v>
      </c>
      <c r="E53" s="98" t="s">
        <v>3044</v>
      </c>
      <c r="F53" s="106" t="s">
        <v>2889</v>
      </c>
      <c r="G53" s="118" t="s">
        <v>2889</v>
      </c>
      <c r="H53" s="106" t="s">
        <v>2883</v>
      </c>
      <c r="I53" s="118" t="s">
        <v>2883</v>
      </c>
      <c r="J53" s="106" t="str">
        <f t="shared" si="0"/>
        <v>sel112</v>
      </c>
      <c r="K53" s="118" t="str">
        <f t="shared" si="1"/>
        <v>sel112</v>
      </c>
      <c r="L53" s="99"/>
      <c r="M53" s="99"/>
      <c r="N53" s="99"/>
      <c r="O53" s="98" t="s">
        <v>1892</v>
      </c>
      <c r="P53" s="99"/>
      <c r="Q53" s="99"/>
      <c r="R53" s="98">
        <v>-1</v>
      </c>
      <c r="S53" s="66"/>
      <c r="T53" s="66"/>
      <c r="U53" s="101" t="str">
        <f>J53</f>
        <v>sel112</v>
      </c>
      <c r="V53" s="106" t="s">
        <v>2274</v>
      </c>
      <c r="W53" s="106" t="s">
        <v>2884</v>
      </c>
      <c r="X53" s="106" t="s">
        <v>2885</v>
      </c>
      <c r="Y53" s="106" t="s">
        <v>2886</v>
      </c>
      <c r="Z53" s="106" t="s">
        <v>2887</v>
      </c>
      <c r="AA53" s="106" t="s">
        <v>2888</v>
      </c>
      <c r="AB53" s="106" t="s">
        <v>293</v>
      </c>
      <c r="AC53" s="106"/>
      <c r="AD53" s="106"/>
      <c r="AE53" s="106"/>
      <c r="AF53" s="106"/>
      <c r="AG53" s="106"/>
      <c r="AH53" s="106"/>
      <c r="AI53" s="106"/>
      <c r="AJ53" s="106"/>
      <c r="AK53" s="106"/>
      <c r="AL53" s="118" t="s">
        <v>2274</v>
      </c>
      <c r="AM53" s="148" t="s">
        <v>2884</v>
      </c>
      <c r="AN53" s="148" t="s">
        <v>2885</v>
      </c>
      <c r="AO53" s="148" t="s">
        <v>2886</v>
      </c>
      <c r="AP53" s="118" t="s">
        <v>2887</v>
      </c>
      <c r="AQ53" s="118" t="s">
        <v>2888</v>
      </c>
      <c r="AR53" s="118" t="s">
        <v>293</v>
      </c>
      <c r="AS53" s="118"/>
      <c r="AT53" s="118"/>
      <c r="AU53" s="118"/>
      <c r="AV53" s="118"/>
      <c r="AW53" s="118"/>
      <c r="AX53" s="118"/>
      <c r="AY53" s="118"/>
      <c r="AZ53" s="118"/>
      <c r="BA53" s="118"/>
      <c r="BB53" s="66"/>
      <c r="BC53" s="107">
        <v>-1</v>
      </c>
      <c r="BD53" s="106">
        <v>3</v>
      </c>
      <c r="BE53" s="106">
        <v>5</v>
      </c>
      <c r="BF53" s="106">
        <v>10</v>
      </c>
      <c r="BG53" s="106">
        <v>20</v>
      </c>
      <c r="BH53" s="106">
        <v>50</v>
      </c>
      <c r="BI53" s="106">
        <v>20</v>
      </c>
      <c r="BJ53" s="106"/>
      <c r="BK53" s="106"/>
      <c r="BL53" s="106"/>
      <c r="BM53" s="106"/>
      <c r="BN53" s="106"/>
      <c r="BO53" s="106"/>
      <c r="BP53" s="106"/>
      <c r="BQ53" s="106"/>
      <c r="BR53" s="106"/>
      <c r="BS53" s="119">
        <v>-1</v>
      </c>
      <c r="BT53" s="118">
        <v>3</v>
      </c>
      <c r="BU53" s="118">
        <v>5</v>
      </c>
      <c r="BV53" s="118">
        <v>10</v>
      </c>
      <c r="BW53" s="118">
        <v>20</v>
      </c>
      <c r="BX53" s="118">
        <v>50</v>
      </c>
      <c r="BY53" s="118">
        <v>20</v>
      </c>
      <c r="BZ53" s="118"/>
      <c r="CA53" s="118"/>
      <c r="CB53" s="118"/>
      <c r="CC53" s="118"/>
      <c r="CD53" s="118"/>
      <c r="CE53" s="118"/>
      <c r="CF53" s="118"/>
      <c r="CG53" s="118"/>
      <c r="CH53" s="118"/>
      <c r="CJ53" s="98"/>
      <c r="CK53" s="98"/>
      <c r="CL53" s="98"/>
      <c r="CM53" s="98"/>
      <c r="CN53" s="98"/>
      <c r="CO53" s="98"/>
      <c r="CP53" s="98"/>
      <c r="CQ53" s="98"/>
      <c r="CR53" s="98">
        <v>20</v>
      </c>
      <c r="CS53" s="98">
        <v>0</v>
      </c>
      <c r="CT53" s="98">
        <v>10</v>
      </c>
      <c r="CU53" s="98">
        <v>1</v>
      </c>
      <c r="CV53" s="98">
        <v>0</v>
      </c>
      <c r="CW53" s="98">
        <v>2</v>
      </c>
      <c r="CX53" s="98">
        <v>1</v>
      </c>
      <c r="CY53" s="98">
        <v>0</v>
      </c>
      <c r="CZ53" s="98"/>
      <c r="DA53" s="98"/>
      <c r="DB53" s="98"/>
      <c r="DC53" s="98"/>
      <c r="DD53" s="98"/>
      <c r="DE53" s="98"/>
      <c r="DF53" s="98"/>
      <c r="DG53" s="98"/>
      <c r="DL53" s="76"/>
      <c r="DM53" s="76"/>
      <c r="DN53" s="77" t="str">
        <f t="shared" si="3"/>
        <v xml:space="preserve">D6.scenario.defInput["i112"] = {  cons:"consHWshower",  title:"シャワーのお湯が出るまで",  unit:"秒",  text:"最初にお湯が出てくるまでの時間はどのくらいですか", inputType:"sel112", right:"", postfix:"", nodata:"", varType:"Number", min:"", max:"", defaultValue:"-1", d11t:"",d11p:"",d12t:"",d12p:"",d13t:"",d13p:"",d1w:"",d1d:"", d21t:"20",d21p:"0",d22t:"10",d22p:"1",d23t:"0",d23p:"2",d2w:"1",d2d:"0", d31t:"",d31p:"",d32t:"",d32p:"",d33t:"",d33p:"",d3w:"",d3d:""}; </v>
      </c>
      <c r="DO53" s="78"/>
      <c r="DP53" s="78"/>
      <c r="DQ53" s="79" t="str">
        <f t="shared" si="4"/>
        <v>D6.scenario.defSelectValue["sel112"]= [ "選んで下さい", "すぐにお湯が出る", "5秒くらい待つ", "10秒くらい待つ", "20秒くらいまつ", "1分弱待つ", "わからない" ];</v>
      </c>
      <c r="DR53" s="80"/>
      <c r="DS53" s="80"/>
      <c r="DT53" s="80" t="str">
        <f t="shared" si="5"/>
        <v>D6.scenario.defSelectData['sel112']= [ '-1', '3', '5', '10', '20', '50', '20' ];</v>
      </c>
    </row>
    <row r="54" spans="1:124" s="75" customFormat="1" ht="43.5" customHeight="1" x14ac:dyDescent="0.15">
      <c r="A54" s="66"/>
      <c r="B54" s="98" t="s">
        <v>2909</v>
      </c>
      <c r="C54" s="106" t="s">
        <v>2853</v>
      </c>
      <c r="D54" s="118" t="s">
        <v>2853</v>
      </c>
      <c r="E54" s="98" t="s">
        <v>3046</v>
      </c>
      <c r="F54" s="106"/>
      <c r="G54" s="118"/>
      <c r="H54" s="106" t="s">
        <v>2852</v>
      </c>
      <c r="I54" s="118" t="s">
        <v>2852</v>
      </c>
      <c r="J54" s="106" t="str">
        <f t="shared" si="0"/>
        <v>sel113</v>
      </c>
      <c r="K54" s="118" t="str">
        <f t="shared" si="1"/>
        <v>sel113</v>
      </c>
      <c r="L54" s="99"/>
      <c r="M54" s="99"/>
      <c r="N54" s="99"/>
      <c r="O54" s="98" t="s">
        <v>1892</v>
      </c>
      <c r="P54" s="99"/>
      <c r="Q54" s="99"/>
      <c r="R54" s="98">
        <v>-1</v>
      </c>
      <c r="S54" s="66"/>
      <c r="T54" s="66"/>
      <c r="U54" s="101" t="str">
        <f t="shared" si="26"/>
        <v>sel113</v>
      </c>
      <c r="V54" s="106" t="s">
        <v>2274</v>
      </c>
      <c r="W54" s="106" t="s">
        <v>2319</v>
      </c>
      <c r="X54" s="106" t="s">
        <v>2320</v>
      </c>
      <c r="Y54" s="106" t="s">
        <v>2321</v>
      </c>
      <c r="Z54" s="106" t="s">
        <v>2322</v>
      </c>
      <c r="AA54" s="106"/>
      <c r="AB54" s="106"/>
      <c r="AC54" s="106"/>
      <c r="AD54" s="106"/>
      <c r="AE54" s="106"/>
      <c r="AF54" s="106"/>
      <c r="AG54" s="106"/>
      <c r="AH54" s="106"/>
      <c r="AI54" s="106"/>
      <c r="AJ54" s="106"/>
      <c r="AK54" s="106"/>
      <c r="AL54" s="118" t="s">
        <v>2274</v>
      </c>
      <c r="AM54" s="148" t="s">
        <v>2319</v>
      </c>
      <c r="AN54" s="118" t="s">
        <v>2320</v>
      </c>
      <c r="AO54" s="148" t="s">
        <v>2321</v>
      </c>
      <c r="AP54" s="148" t="s">
        <v>2322</v>
      </c>
      <c r="AQ54" s="118"/>
      <c r="AR54" s="118"/>
      <c r="AS54" s="118"/>
      <c r="AT54" s="118"/>
      <c r="AU54" s="118"/>
      <c r="AV54" s="118"/>
      <c r="AW54" s="118"/>
      <c r="AX54" s="118"/>
      <c r="AY54" s="118"/>
      <c r="AZ54" s="118"/>
      <c r="BA54" s="118"/>
      <c r="BB54" s="66"/>
      <c r="BC54" s="106">
        <v>-1</v>
      </c>
      <c r="BD54" s="106">
        <v>1</v>
      </c>
      <c r="BE54" s="106">
        <v>2</v>
      </c>
      <c r="BF54" s="106">
        <v>3</v>
      </c>
      <c r="BG54" s="106">
        <v>4</v>
      </c>
      <c r="BH54" s="106"/>
      <c r="BI54" s="106"/>
      <c r="BJ54" s="106"/>
      <c r="BK54" s="106"/>
      <c r="BL54" s="106"/>
      <c r="BM54" s="106"/>
      <c r="BN54" s="106"/>
      <c r="BO54" s="106"/>
      <c r="BP54" s="106"/>
      <c r="BQ54" s="106"/>
      <c r="BR54" s="106"/>
      <c r="BS54" s="118">
        <v>-1</v>
      </c>
      <c r="BT54" s="118">
        <v>1</v>
      </c>
      <c r="BU54" s="118">
        <v>2</v>
      </c>
      <c r="BV54" s="118">
        <v>3</v>
      </c>
      <c r="BW54" s="118">
        <v>4</v>
      </c>
      <c r="BX54" s="118"/>
      <c r="BY54" s="118"/>
      <c r="BZ54" s="118"/>
      <c r="CA54" s="118"/>
      <c r="CB54" s="118"/>
      <c r="CC54" s="118"/>
      <c r="CD54" s="118"/>
      <c r="CE54" s="118"/>
      <c r="CF54" s="118"/>
      <c r="CG54" s="118"/>
      <c r="CH54" s="118"/>
      <c r="CJ54" s="98"/>
      <c r="CK54" s="98"/>
      <c r="CL54" s="98"/>
      <c r="CM54" s="98"/>
      <c r="CN54" s="98"/>
      <c r="CO54" s="98"/>
      <c r="CP54" s="98"/>
      <c r="CQ54" s="98"/>
      <c r="CR54" s="98"/>
      <c r="CS54" s="98"/>
      <c r="CT54" s="98"/>
      <c r="CU54" s="98"/>
      <c r="CV54" s="98"/>
      <c r="CW54" s="98"/>
      <c r="CX54" s="98"/>
      <c r="CY54" s="98"/>
      <c r="CZ54" s="98"/>
      <c r="DA54" s="98"/>
      <c r="DB54" s="98"/>
      <c r="DC54" s="98"/>
      <c r="DD54" s="98"/>
      <c r="DE54" s="98"/>
      <c r="DF54" s="98"/>
      <c r="DG54" s="98"/>
      <c r="DL54" s="76"/>
      <c r="DM54" s="76"/>
      <c r="DN54" s="77" t="str">
        <f t="shared" si="3"/>
        <v xml:space="preserve">D6.scenario.defInput["i113"] = {  cons:"consHWdishwash",  title:"食器洗いでのお湯の利用",  unit:"",  text:"食器洗いで、お湯を使わずに水を使うようにしていますか", inputType:"sel113", right:"", postfix:"", nodata:"", varType:"Number", min:"", max:"", defaultValue:"-1", d11t:"",d11p:"",d12t:"",d12p:"",d13t:"",d13p:"",d1w:"",d1d:"", d21t:"",d21p:"",d22t:"",d22p:"",d23t:"",d23p:"",d2w:"",d2d:"", d31t:"",d31p:"",d32t:"",d32p:"",d33t:"",d33p:"",d3w:"",d3d:""}; </v>
      </c>
      <c r="DO54" s="78"/>
      <c r="DP54" s="78"/>
      <c r="DQ54" s="79" t="str">
        <f t="shared" si="4"/>
        <v>D6.scenario.defSelectValue["sel113"]= [ "選んで下さい", "常にしている", "だいたいしている", "時々している", "していない" ];</v>
      </c>
      <c r="DR54" s="80"/>
      <c r="DS54" s="80"/>
      <c r="DT54" s="80" t="str">
        <f t="shared" si="5"/>
        <v>D6.scenario.defSelectData['sel113']= [ '-1', '1', '2', '3', '4' ];</v>
      </c>
    </row>
    <row r="55" spans="1:124" s="75" customFormat="1" ht="43.5" customHeight="1" x14ac:dyDescent="0.15">
      <c r="A55" s="66"/>
      <c r="B55" s="98" t="s">
        <v>2910</v>
      </c>
      <c r="C55" s="106" t="s">
        <v>2710</v>
      </c>
      <c r="D55" s="118" t="s">
        <v>2710</v>
      </c>
      <c r="E55" s="98" t="s">
        <v>3047</v>
      </c>
      <c r="F55" s="106" t="s">
        <v>811</v>
      </c>
      <c r="G55" s="118" t="s">
        <v>811</v>
      </c>
      <c r="H55" s="106" t="s">
        <v>4429</v>
      </c>
      <c r="I55" s="118" t="s">
        <v>2710</v>
      </c>
      <c r="J55" s="106" t="str">
        <f t="shared" si="0"/>
        <v>sel114</v>
      </c>
      <c r="K55" s="118" t="str">
        <f t="shared" si="1"/>
        <v>sel114</v>
      </c>
      <c r="L55" s="99"/>
      <c r="M55" s="99"/>
      <c r="N55" s="99"/>
      <c r="O55" s="98" t="s">
        <v>1892</v>
      </c>
      <c r="P55" s="99"/>
      <c r="Q55" s="99"/>
      <c r="R55" s="98">
        <v>-1</v>
      </c>
      <c r="S55" s="66"/>
      <c r="T55" s="66"/>
      <c r="U55" s="101" t="str">
        <f t="shared" si="26"/>
        <v>sel114</v>
      </c>
      <c r="V55" s="106" t="s">
        <v>2274</v>
      </c>
      <c r="W55" s="106" t="s">
        <v>2724</v>
      </c>
      <c r="X55" s="106" t="s">
        <v>2725</v>
      </c>
      <c r="Y55" s="106" t="s">
        <v>2726</v>
      </c>
      <c r="Z55" s="106" t="s">
        <v>2727</v>
      </c>
      <c r="AA55" s="106" t="s">
        <v>2728</v>
      </c>
      <c r="AB55" s="106" t="s">
        <v>2729</v>
      </c>
      <c r="AC55" s="106" t="s">
        <v>2730</v>
      </c>
      <c r="AD55" s="106"/>
      <c r="AE55" s="106"/>
      <c r="AF55" s="106"/>
      <c r="AG55" s="106"/>
      <c r="AH55" s="106"/>
      <c r="AI55" s="106"/>
      <c r="AJ55" s="106"/>
      <c r="AK55" s="106"/>
      <c r="AL55" s="118" t="s">
        <v>2274</v>
      </c>
      <c r="AM55" s="148" t="s">
        <v>2724</v>
      </c>
      <c r="AN55" s="118" t="s">
        <v>2725</v>
      </c>
      <c r="AO55" s="148" t="s">
        <v>2726</v>
      </c>
      <c r="AP55" s="148" t="s">
        <v>2727</v>
      </c>
      <c r="AQ55" s="118" t="s">
        <v>2728</v>
      </c>
      <c r="AR55" s="118" t="s">
        <v>2729</v>
      </c>
      <c r="AS55" s="118" t="s">
        <v>2730</v>
      </c>
      <c r="AT55" s="118"/>
      <c r="AU55" s="118"/>
      <c r="AV55" s="118"/>
      <c r="AW55" s="118"/>
      <c r="AX55" s="118"/>
      <c r="AY55" s="118"/>
      <c r="AZ55" s="118"/>
      <c r="BA55" s="118"/>
      <c r="BB55" s="66"/>
      <c r="BC55" s="107">
        <v>-1</v>
      </c>
      <c r="BD55" s="106">
        <v>0</v>
      </c>
      <c r="BE55" s="106">
        <v>2</v>
      </c>
      <c r="BF55" s="106">
        <v>4</v>
      </c>
      <c r="BG55" s="106">
        <v>6</v>
      </c>
      <c r="BH55" s="106">
        <v>8</v>
      </c>
      <c r="BI55" s="106">
        <v>10</v>
      </c>
      <c r="BJ55" s="106">
        <v>12</v>
      </c>
      <c r="BK55" s="106"/>
      <c r="BL55" s="106"/>
      <c r="BM55" s="106"/>
      <c r="BN55" s="106"/>
      <c r="BO55" s="106"/>
      <c r="BP55" s="106"/>
      <c r="BQ55" s="106"/>
      <c r="BR55" s="106"/>
      <c r="BS55" s="119">
        <v>-1</v>
      </c>
      <c r="BT55" s="118">
        <v>0</v>
      </c>
      <c r="BU55" s="118">
        <v>2</v>
      </c>
      <c r="BV55" s="118">
        <v>4</v>
      </c>
      <c r="BW55" s="118">
        <v>6</v>
      </c>
      <c r="BX55" s="118">
        <v>8</v>
      </c>
      <c r="BY55" s="118">
        <v>10</v>
      </c>
      <c r="BZ55" s="118">
        <v>12</v>
      </c>
      <c r="CA55" s="118"/>
      <c r="CB55" s="118"/>
      <c r="CC55" s="118"/>
      <c r="CD55" s="118"/>
      <c r="CE55" s="118"/>
      <c r="CF55" s="118"/>
      <c r="CG55" s="118"/>
      <c r="CH55" s="118"/>
      <c r="CJ55" s="98"/>
      <c r="CK55" s="98"/>
      <c r="CL55" s="98"/>
      <c r="CM55" s="98"/>
      <c r="CN55" s="98"/>
      <c r="CO55" s="98"/>
      <c r="CP55" s="98"/>
      <c r="CQ55" s="98"/>
      <c r="CR55" s="98"/>
      <c r="CS55" s="98"/>
      <c r="CT55" s="98"/>
      <c r="CU55" s="98"/>
      <c r="CV55" s="98"/>
      <c r="CW55" s="98"/>
      <c r="CX55" s="98"/>
      <c r="CY55" s="98"/>
      <c r="CZ55" s="98">
        <v>5</v>
      </c>
      <c r="DA55" s="98">
        <v>0</v>
      </c>
      <c r="DB55" s="98">
        <v>0</v>
      </c>
      <c r="DC55" s="98">
        <v>2</v>
      </c>
      <c r="DD55" s="98"/>
      <c r="DE55" s="98"/>
      <c r="DF55" s="98">
        <v>1</v>
      </c>
      <c r="DG55" s="98">
        <v>0</v>
      </c>
      <c r="DL55" s="76"/>
      <c r="DM55" s="76"/>
      <c r="DN55" s="77" t="str">
        <f t="shared" si="3"/>
        <v xml:space="preserve">D6.scenario.defInput["i114"] = {  cons:"consHWdresser",  title:"洗面でのお湯使用期間",  unit:"ヶ月",  text:"洗面での水でなくお湯を沸かして使う時期は、何ヶ月ありますか", inputType:"sel114", right:"", postfix:"", nodata:"", varType:"Number", min:"", max:"", defaultValue:"-1", d11t:"",d11p:"",d12t:"",d12p:"",d13t:"",d13p:"",d1w:"",d1d:"", d21t:"",d21p:"",d22t:"",d22p:"",d23t:"",d23p:"",d2w:"",d2d:"", d31t:"5",d31p:"0",d32t:"0",d32p:"2",d33t:"",d33p:"",d3w:"1",d3d:"0"}; </v>
      </c>
      <c r="DO55" s="78"/>
      <c r="DP55" s="78"/>
      <c r="DQ55" s="79" t="str">
        <f t="shared" si="4"/>
        <v>D6.scenario.defSelectValue["sel114"]= [ "選んで下さい", "お湯を使わない", "2ヶ月", "4ヶ月", "6ヶ月", "8ヶ月", "10ヶ月", "12ヶ月" ];</v>
      </c>
      <c r="DR55" s="80"/>
      <c r="DS55" s="80"/>
      <c r="DT55" s="80" t="str">
        <f t="shared" si="5"/>
        <v>D6.scenario.defSelectData['sel114']= [ '-1', '0', '2', '4', '6', '8', '10', '12' ];</v>
      </c>
    </row>
    <row r="56" spans="1:124" s="75" customFormat="1" ht="43.5" customHeight="1" x14ac:dyDescent="0.15">
      <c r="A56" s="66"/>
      <c r="B56" s="98" t="s">
        <v>2911</v>
      </c>
      <c r="C56" s="106" t="s">
        <v>2712</v>
      </c>
      <c r="D56" s="118" t="s">
        <v>2712</v>
      </c>
      <c r="E56" s="98" t="s">
        <v>3046</v>
      </c>
      <c r="F56" s="106" t="s">
        <v>811</v>
      </c>
      <c r="G56" s="118" t="s">
        <v>811</v>
      </c>
      <c r="H56" s="106" t="s">
        <v>4430</v>
      </c>
      <c r="I56" s="118" t="s">
        <v>2712</v>
      </c>
      <c r="J56" s="106" t="str">
        <f t="shared" si="0"/>
        <v>sel115</v>
      </c>
      <c r="K56" s="118" t="str">
        <f t="shared" si="1"/>
        <v>sel115</v>
      </c>
      <c r="L56" s="99"/>
      <c r="M56" s="99"/>
      <c r="N56" s="99"/>
      <c r="O56" s="98" t="s">
        <v>1892</v>
      </c>
      <c r="P56" s="99"/>
      <c r="Q56" s="99"/>
      <c r="R56" s="98">
        <v>-1</v>
      </c>
      <c r="S56" s="66"/>
      <c r="T56" s="66"/>
      <c r="U56" s="101" t="str">
        <f t="shared" si="26"/>
        <v>sel115</v>
      </c>
      <c r="V56" s="106" t="s">
        <v>2274</v>
      </c>
      <c r="W56" s="106" t="s">
        <v>2724</v>
      </c>
      <c r="X56" s="106" t="s">
        <v>2731</v>
      </c>
      <c r="Y56" s="106" t="s">
        <v>2725</v>
      </c>
      <c r="Z56" s="106" t="s">
        <v>2726</v>
      </c>
      <c r="AA56" s="106" t="s">
        <v>2727</v>
      </c>
      <c r="AB56" s="106" t="s">
        <v>2728</v>
      </c>
      <c r="AC56" s="106" t="s">
        <v>2729</v>
      </c>
      <c r="AD56" s="106" t="s">
        <v>2730</v>
      </c>
      <c r="AE56" s="106"/>
      <c r="AF56" s="106"/>
      <c r="AG56" s="106"/>
      <c r="AH56" s="106"/>
      <c r="AI56" s="106"/>
      <c r="AJ56" s="106"/>
      <c r="AK56" s="106"/>
      <c r="AL56" s="118" t="s">
        <v>2274</v>
      </c>
      <c r="AM56" s="148" t="s">
        <v>2724</v>
      </c>
      <c r="AN56" s="148" t="s">
        <v>2731</v>
      </c>
      <c r="AO56" s="118" t="s">
        <v>2725</v>
      </c>
      <c r="AP56" s="118" t="s">
        <v>2726</v>
      </c>
      <c r="AQ56" s="148" t="s">
        <v>2727</v>
      </c>
      <c r="AR56" s="148" t="s">
        <v>2728</v>
      </c>
      <c r="AS56" s="148" t="s">
        <v>2729</v>
      </c>
      <c r="AT56" s="148" t="s">
        <v>2730</v>
      </c>
      <c r="AU56" s="118"/>
      <c r="AV56" s="118"/>
      <c r="AW56" s="118"/>
      <c r="AX56" s="118"/>
      <c r="AY56" s="118"/>
      <c r="AZ56" s="118"/>
      <c r="BA56" s="118"/>
      <c r="BB56" s="66"/>
      <c r="BC56" s="107">
        <v>-1</v>
      </c>
      <c r="BD56" s="106">
        <v>0</v>
      </c>
      <c r="BE56" s="106">
        <v>99</v>
      </c>
      <c r="BF56" s="106">
        <v>2</v>
      </c>
      <c r="BG56" s="106">
        <v>4</v>
      </c>
      <c r="BH56" s="106">
        <v>6</v>
      </c>
      <c r="BI56" s="106">
        <v>8</v>
      </c>
      <c r="BJ56" s="106">
        <v>10</v>
      </c>
      <c r="BK56" s="106">
        <v>12</v>
      </c>
      <c r="BL56" s="106"/>
      <c r="BM56" s="106"/>
      <c r="BN56" s="106"/>
      <c r="BO56" s="106"/>
      <c r="BP56" s="106"/>
      <c r="BQ56" s="106"/>
      <c r="BR56" s="106"/>
      <c r="BS56" s="119">
        <v>-1</v>
      </c>
      <c r="BT56" s="118">
        <v>0</v>
      </c>
      <c r="BU56" s="118">
        <v>99</v>
      </c>
      <c r="BV56" s="118">
        <v>2</v>
      </c>
      <c r="BW56" s="118">
        <v>4</v>
      </c>
      <c r="BX56" s="118">
        <v>6</v>
      </c>
      <c r="BY56" s="118">
        <v>8</v>
      </c>
      <c r="BZ56" s="118">
        <v>10</v>
      </c>
      <c r="CA56" s="118">
        <v>12</v>
      </c>
      <c r="CB56" s="118"/>
      <c r="CC56" s="118"/>
      <c r="CD56" s="118"/>
      <c r="CE56" s="118"/>
      <c r="CF56" s="118"/>
      <c r="CG56" s="118"/>
      <c r="CH56" s="118"/>
      <c r="CJ56" s="98"/>
      <c r="CK56" s="98"/>
      <c r="CL56" s="98"/>
      <c r="CM56" s="98"/>
      <c r="CN56" s="98"/>
      <c r="CO56" s="98"/>
      <c r="CP56" s="98"/>
      <c r="CQ56" s="98"/>
      <c r="CR56" s="98"/>
      <c r="CS56" s="98"/>
      <c r="CT56" s="98"/>
      <c r="CU56" s="98"/>
      <c r="CV56" s="98"/>
      <c r="CW56" s="98"/>
      <c r="CX56" s="98"/>
      <c r="CY56" s="98"/>
      <c r="CZ56" s="98"/>
      <c r="DA56" s="98"/>
      <c r="DB56" s="98"/>
      <c r="DC56" s="98"/>
      <c r="DD56" s="98"/>
      <c r="DE56" s="98"/>
      <c r="DF56" s="98"/>
      <c r="DG56" s="98"/>
      <c r="DL56" s="76"/>
      <c r="DM56" s="76"/>
      <c r="DN56" s="77" t="str">
        <f t="shared" si="3"/>
        <v xml:space="preserve">D6.scenario.defInput["i115"] = {  cons:"consHWdishwash",  title:"食器洗いでのお湯使用期間",  unit:"ヶ月",  text:"食器を洗うのに水でなくお湯を沸かして使う時期は、何ヶ月ありますか", inputType:"sel115", right:"", postfix:"", nodata:"", varType:"Number", min:"", max:"", defaultValue:"-1", d11t:"",d11p:"",d12t:"",d12p:"",d13t:"",d13p:"",d1w:"",d1d:"", d21t:"",d21p:"",d22t:"",d22p:"",d23t:"",d23p:"",d2w:"",d2d:"", d31t:"",d31p:"",d32t:"",d32p:"",d33t:"",d33p:"",d3w:"",d3d:""}; </v>
      </c>
      <c r="DO56" s="78"/>
      <c r="DP56" s="78"/>
      <c r="DQ56" s="79" t="str">
        <f t="shared" si="4"/>
        <v>D6.scenario.defSelectValue["sel115"]= [ "選んで下さい", "お湯を使わない", "食器洗い機使用", "2ヶ月", "4ヶ月", "6ヶ月", "8ヶ月", "10ヶ月", "12ヶ月" ];</v>
      </c>
      <c r="DR56" s="80"/>
      <c r="DS56" s="80"/>
      <c r="DT56" s="80" t="str">
        <f t="shared" si="5"/>
        <v>D6.scenario.defSelectData['sel115']= [ '-1', '0', '99', '2', '4', '6', '8', '10', '12' ];</v>
      </c>
    </row>
    <row r="57" spans="1:124" s="75" customFormat="1" ht="43.5" customHeight="1" x14ac:dyDescent="0.15">
      <c r="A57" s="66"/>
      <c r="B57" s="98" t="s">
        <v>2912</v>
      </c>
      <c r="C57" s="106" t="s">
        <v>2714</v>
      </c>
      <c r="D57" s="118" t="s">
        <v>2714</v>
      </c>
      <c r="E57" s="98" t="s">
        <v>3044</v>
      </c>
      <c r="F57" s="106"/>
      <c r="G57" s="118"/>
      <c r="H57" s="106" t="s">
        <v>2868</v>
      </c>
      <c r="I57" s="118" t="s">
        <v>2868</v>
      </c>
      <c r="J57" s="106" t="str">
        <f t="shared" si="0"/>
        <v>sel116</v>
      </c>
      <c r="K57" s="118" t="str">
        <f t="shared" si="1"/>
        <v>sel116</v>
      </c>
      <c r="L57" s="99"/>
      <c r="M57" s="99"/>
      <c r="N57" s="99"/>
      <c r="O57" s="98" t="s">
        <v>1892</v>
      </c>
      <c r="P57" s="99"/>
      <c r="Q57" s="99"/>
      <c r="R57" s="98">
        <v>-1</v>
      </c>
      <c r="S57" s="66"/>
      <c r="T57" s="66"/>
      <c r="U57" s="101" t="str">
        <f t="shared" si="26"/>
        <v>sel116</v>
      </c>
      <c r="V57" s="106" t="s">
        <v>2274</v>
      </c>
      <c r="W57" s="106" t="s">
        <v>2719</v>
      </c>
      <c r="X57" s="106" t="s">
        <v>2720</v>
      </c>
      <c r="Y57" s="106" t="s">
        <v>293</v>
      </c>
      <c r="Z57" s="106"/>
      <c r="AA57" s="106"/>
      <c r="AB57" s="106"/>
      <c r="AC57" s="106"/>
      <c r="AD57" s="106"/>
      <c r="AE57" s="106"/>
      <c r="AF57" s="106"/>
      <c r="AG57" s="106"/>
      <c r="AH57" s="106"/>
      <c r="AI57" s="106"/>
      <c r="AJ57" s="106"/>
      <c r="AK57" s="106"/>
      <c r="AL57" s="118" t="s">
        <v>2274</v>
      </c>
      <c r="AM57" s="148" t="s">
        <v>2719</v>
      </c>
      <c r="AN57" s="148" t="s">
        <v>2720</v>
      </c>
      <c r="AO57" s="148" t="s">
        <v>293</v>
      </c>
      <c r="AP57" s="118"/>
      <c r="AQ57" s="118"/>
      <c r="AR57" s="118"/>
      <c r="AS57" s="118"/>
      <c r="AT57" s="118"/>
      <c r="AU57" s="118"/>
      <c r="AV57" s="118"/>
      <c r="AW57" s="118"/>
      <c r="AX57" s="118"/>
      <c r="AY57" s="118"/>
      <c r="AZ57" s="118"/>
      <c r="BA57" s="118"/>
      <c r="BB57" s="66"/>
      <c r="BC57" s="107">
        <v>-1</v>
      </c>
      <c r="BD57" s="106">
        <v>1</v>
      </c>
      <c r="BE57" s="106">
        <v>2</v>
      </c>
      <c r="BF57" s="106">
        <v>3</v>
      </c>
      <c r="BG57" s="106"/>
      <c r="BH57" s="106"/>
      <c r="BI57" s="106"/>
      <c r="BJ57" s="106"/>
      <c r="BK57" s="106"/>
      <c r="BL57" s="106"/>
      <c r="BM57" s="106"/>
      <c r="BN57" s="106"/>
      <c r="BO57" s="106"/>
      <c r="BP57" s="106"/>
      <c r="BQ57" s="106"/>
      <c r="BR57" s="106"/>
      <c r="BS57" s="119">
        <v>-1</v>
      </c>
      <c r="BT57" s="118">
        <v>1</v>
      </c>
      <c r="BU57" s="118">
        <v>2</v>
      </c>
      <c r="BV57" s="118">
        <v>3</v>
      </c>
      <c r="BW57" s="118"/>
      <c r="BX57" s="118"/>
      <c r="BY57" s="118"/>
      <c r="BZ57" s="118"/>
      <c r="CA57" s="118"/>
      <c r="CB57" s="118"/>
      <c r="CC57" s="118"/>
      <c r="CD57" s="118"/>
      <c r="CE57" s="118"/>
      <c r="CF57" s="118"/>
      <c r="CG57" s="118"/>
      <c r="CH57" s="118"/>
      <c r="CJ57" s="98"/>
      <c r="CK57" s="98"/>
      <c r="CL57" s="98"/>
      <c r="CM57" s="98"/>
      <c r="CN57" s="98"/>
      <c r="CO57" s="98"/>
      <c r="CP57" s="98"/>
      <c r="CQ57" s="98"/>
      <c r="CR57" s="98">
        <v>2</v>
      </c>
      <c r="CS57" s="98">
        <v>0</v>
      </c>
      <c r="CT57" s="98">
        <v>1</v>
      </c>
      <c r="CU57" s="98">
        <v>2</v>
      </c>
      <c r="CV57" s="98"/>
      <c r="CW57" s="98"/>
      <c r="CX57" s="98">
        <v>2</v>
      </c>
      <c r="CY57" s="98">
        <v>0</v>
      </c>
      <c r="CZ57" s="98"/>
      <c r="DA57" s="98"/>
      <c r="DB57" s="98"/>
      <c r="DC57" s="98"/>
      <c r="DD57" s="98"/>
      <c r="DE57" s="98"/>
      <c r="DF57" s="98"/>
      <c r="DG57" s="98"/>
      <c r="DL57" s="76"/>
      <c r="DM57" s="76"/>
      <c r="DN57" s="77" t="str">
        <f t="shared" si="3"/>
        <v xml:space="preserve">D6.scenario.defInput["i116"] = {  cons:"consHWshower",  title:"節水シャワーヘッド",  unit:"",  text:"節水シャワーヘッドを使っていますか", inputType:"sel116", right:"", postfix:"", nodata:"", varType:"Number", min:"", max:"", defaultValue:"-1", d11t:"",d11p:"",d12t:"",d12p:"",d13t:"",d13p:"",d1w:"",d1d:"", d21t:"2",d21p:"0",d22t:"1",d22p:"2",d23t:"",d23p:"",d2w:"2",d2d:"0", d31t:"",d31p:"",d32t:"",d32p:"",d33t:"",d33p:"",d3w:"",d3d:""}; </v>
      </c>
      <c r="DO57" s="78"/>
      <c r="DP57" s="78"/>
      <c r="DQ57" s="79" t="str">
        <f t="shared" si="4"/>
        <v>D6.scenario.defSelectValue["sel116"]= [ "選んで下さい", "使っている", "使っていない", "わからない" ];</v>
      </c>
      <c r="DR57" s="80"/>
      <c r="DS57" s="80"/>
      <c r="DT57" s="80" t="str">
        <f t="shared" si="5"/>
        <v>D6.scenario.defSelectData['sel116']= [ '-1', '1', '2', '3' ];</v>
      </c>
    </row>
    <row r="58" spans="1:124" s="75" customFormat="1" ht="43.5" customHeight="1" x14ac:dyDescent="0.15">
      <c r="A58" s="66"/>
      <c r="B58" s="98" t="s">
        <v>2913</v>
      </c>
      <c r="C58" s="106" t="s">
        <v>3442</v>
      </c>
      <c r="D58" s="118" t="s">
        <v>3442</v>
      </c>
      <c r="E58" s="98" t="s">
        <v>3045</v>
      </c>
      <c r="F58" s="106"/>
      <c r="G58" s="118"/>
      <c r="H58" s="106" t="s">
        <v>3443</v>
      </c>
      <c r="I58" s="118" t="s">
        <v>3443</v>
      </c>
      <c r="J58" s="106" t="str">
        <f t="shared" si="0"/>
        <v>sel117</v>
      </c>
      <c r="K58" s="118" t="str">
        <f t="shared" si="1"/>
        <v>sel117</v>
      </c>
      <c r="L58" s="99"/>
      <c r="M58" s="99"/>
      <c r="N58" s="99"/>
      <c r="O58" s="98" t="s">
        <v>1892</v>
      </c>
      <c r="P58" s="99"/>
      <c r="Q58" s="99"/>
      <c r="R58" s="98">
        <v>-1</v>
      </c>
      <c r="S58" s="66"/>
      <c r="T58" s="66"/>
      <c r="U58" s="101" t="str">
        <f t="shared" si="26"/>
        <v>sel117</v>
      </c>
      <c r="V58" s="106" t="s">
        <v>2274</v>
      </c>
      <c r="W58" s="106" t="s">
        <v>2721</v>
      </c>
      <c r="X58" s="106" t="s">
        <v>2722</v>
      </c>
      <c r="Y58" s="106" t="s">
        <v>2723</v>
      </c>
      <c r="Z58" s="106"/>
      <c r="AA58" s="106"/>
      <c r="AB58" s="106"/>
      <c r="AC58" s="106"/>
      <c r="AD58" s="106"/>
      <c r="AE58" s="106"/>
      <c r="AF58" s="106"/>
      <c r="AG58" s="106"/>
      <c r="AH58" s="106"/>
      <c r="AI58" s="106"/>
      <c r="AJ58" s="106"/>
      <c r="AK58" s="106"/>
      <c r="AL58" s="118" t="s">
        <v>2274</v>
      </c>
      <c r="AM58" s="148" t="s">
        <v>2721</v>
      </c>
      <c r="AN58" s="148" t="s">
        <v>2722</v>
      </c>
      <c r="AO58" s="148" t="s">
        <v>2723</v>
      </c>
      <c r="AP58" s="118"/>
      <c r="AQ58" s="118"/>
      <c r="AR58" s="118"/>
      <c r="AS58" s="118"/>
      <c r="AT58" s="118"/>
      <c r="AU58" s="118"/>
      <c r="AV58" s="118"/>
      <c r="AW58" s="118"/>
      <c r="AX58" s="118"/>
      <c r="AY58" s="118"/>
      <c r="AZ58" s="118"/>
      <c r="BA58" s="118"/>
      <c r="BB58" s="66"/>
      <c r="BC58" s="107">
        <v>-1</v>
      </c>
      <c r="BD58" s="106">
        <v>1</v>
      </c>
      <c r="BE58" s="106">
        <v>2</v>
      </c>
      <c r="BF58" s="106">
        <v>3</v>
      </c>
      <c r="BG58" s="106"/>
      <c r="BH58" s="106"/>
      <c r="BI58" s="106"/>
      <c r="BJ58" s="106"/>
      <c r="BK58" s="106"/>
      <c r="BL58" s="106"/>
      <c r="BM58" s="106"/>
      <c r="BN58" s="106"/>
      <c r="BO58" s="106"/>
      <c r="BP58" s="106"/>
      <c r="BQ58" s="106"/>
      <c r="BR58" s="106"/>
      <c r="BS58" s="119">
        <v>-1</v>
      </c>
      <c r="BT58" s="118">
        <v>1</v>
      </c>
      <c r="BU58" s="118">
        <v>2</v>
      </c>
      <c r="BV58" s="118">
        <v>3</v>
      </c>
      <c r="BW58" s="118"/>
      <c r="BX58" s="118"/>
      <c r="BY58" s="118"/>
      <c r="BZ58" s="118"/>
      <c r="CA58" s="118"/>
      <c r="CB58" s="118"/>
      <c r="CC58" s="118"/>
      <c r="CD58" s="118"/>
      <c r="CE58" s="118"/>
      <c r="CF58" s="118"/>
      <c r="CG58" s="118"/>
      <c r="CH58" s="118"/>
      <c r="CJ58" s="98"/>
      <c r="CK58" s="98"/>
      <c r="CL58" s="98"/>
      <c r="CM58" s="98"/>
      <c r="CN58" s="98"/>
      <c r="CO58" s="98"/>
      <c r="CP58" s="98"/>
      <c r="CQ58" s="98"/>
      <c r="CR58" s="98">
        <v>3</v>
      </c>
      <c r="CS58" s="98">
        <v>0</v>
      </c>
      <c r="CT58" s="98">
        <v>2</v>
      </c>
      <c r="CU58" s="98">
        <v>1</v>
      </c>
      <c r="CV58" s="98">
        <v>1</v>
      </c>
      <c r="CW58" s="98">
        <v>0</v>
      </c>
      <c r="CX58" s="98">
        <v>1</v>
      </c>
      <c r="CY58" s="98">
        <v>0</v>
      </c>
      <c r="CZ58" s="98"/>
      <c r="DA58" s="98"/>
      <c r="DB58" s="98"/>
      <c r="DC58" s="98"/>
      <c r="DD58" s="98"/>
      <c r="DE58" s="98"/>
      <c r="DF58" s="98"/>
      <c r="DG58" s="98"/>
      <c r="DL58" s="76"/>
      <c r="DM58" s="76"/>
      <c r="DN58" s="77" t="str">
        <f t="shared" si="3"/>
        <v xml:space="preserve">D6.scenario.defInput["i117"] = {  cons:"consHWtub",  title:"浴槽・ユニットバス",  unit:"",  text:"ユニットバスですか。また浴槽は断熱型ですか", inputType:"sel117", right:"", postfix:"", nodata:"", varType:"Number", min:"", max:"", defaultValue:"-1", d11t:"",d11p:"",d12t:"",d12p:"",d13t:"",d13p:"",d1w:"",d1d:"", d21t:"3",d21p:"0",d22t:"2",d22p:"1",d23t:"1",d23p:"0",d2w:"1",d2d:"0", d31t:"",d31p:"",d32t:"",d32p:"",d33t:"",d33p:"",d3w:"",d3d:""}; </v>
      </c>
      <c r="DO58" s="78"/>
      <c r="DP58" s="78"/>
      <c r="DQ58" s="79" t="str">
        <f t="shared" si="4"/>
        <v>D6.scenario.defSelectValue["sel117"]= [ "選んで下さい", "断熱浴槽のユニットバス", "ユニットバス", "ユニットバスでない" ];</v>
      </c>
      <c r="DR58" s="80"/>
      <c r="DS58" s="80"/>
      <c r="DT58" s="80" t="str">
        <f t="shared" si="5"/>
        <v>D6.scenario.defSelectData['sel117']= [ '-1', '1', '2', '3' ];</v>
      </c>
    </row>
    <row r="59" spans="1:124" s="75" customFormat="1" ht="43.5" customHeight="1" x14ac:dyDescent="0.15">
      <c r="A59" s="66"/>
      <c r="B59" s="98" t="s">
        <v>3042</v>
      </c>
      <c r="C59" s="106" t="s">
        <v>3067</v>
      </c>
      <c r="D59" s="118" t="s">
        <v>3067</v>
      </c>
      <c r="E59" s="100" t="s">
        <v>2782</v>
      </c>
      <c r="F59" s="106"/>
      <c r="G59" s="118"/>
      <c r="H59" s="106" t="s">
        <v>2754</v>
      </c>
      <c r="I59" s="118" t="s">
        <v>2754</v>
      </c>
      <c r="J59" s="106" t="str">
        <f t="shared" si="0"/>
        <v>sel131</v>
      </c>
      <c r="K59" s="118" t="str">
        <f t="shared" si="1"/>
        <v>sel131</v>
      </c>
      <c r="L59" s="99"/>
      <c r="M59" s="99"/>
      <c r="N59" s="99"/>
      <c r="O59" s="98" t="s">
        <v>1892</v>
      </c>
      <c r="P59" s="99"/>
      <c r="Q59" s="99"/>
      <c r="R59" s="98">
        <v>-1</v>
      </c>
      <c r="T59" s="66"/>
      <c r="U59" s="101" t="str">
        <f>J59</f>
        <v>sel131</v>
      </c>
      <c r="V59" s="106" t="s">
        <v>2274</v>
      </c>
      <c r="W59" s="106" t="s">
        <v>2758</v>
      </c>
      <c r="X59" s="106" t="s">
        <v>2759</v>
      </c>
      <c r="Y59" s="106" t="s">
        <v>2760</v>
      </c>
      <c r="Z59" s="106" t="s">
        <v>1984</v>
      </c>
      <c r="AA59" s="106"/>
      <c r="AB59" s="106"/>
      <c r="AC59" s="106"/>
      <c r="AD59" s="106"/>
      <c r="AE59" s="106"/>
      <c r="AF59" s="106"/>
      <c r="AG59" s="106"/>
      <c r="AH59" s="106"/>
      <c r="AI59" s="106"/>
      <c r="AJ59" s="106"/>
      <c r="AK59" s="106"/>
      <c r="AL59" s="118" t="s">
        <v>2274</v>
      </c>
      <c r="AM59" s="118" t="s">
        <v>2758</v>
      </c>
      <c r="AN59" s="148" t="s">
        <v>2759</v>
      </c>
      <c r="AO59" s="148" t="s">
        <v>2760</v>
      </c>
      <c r="AP59" s="148" t="s">
        <v>1984</v>
      </c>
      <c r="AQ59" s="118"/>
      <c r="AR59" s="118"/>
      <c r="AS59" s="118"/>
      <c r="AT59" s="118"/>
      <c r="AU59" s="118"/>
      <c r="AV59" s="118"/>
      <c r="AW59" s="118"/>
      <c r="AX59" s="118"/>
      <c r="AY59" s="118"/>
      <c r="AZ59" s="118"/>
      <c r="BA59" s="118"/>
      <c r="BB59" s="66"/>
      <c r="BC59" s="106">
        <v>-1</v>
      </c>
      <c r="BD59" s="106">
        <v>1</v>
      </c>
      <c r="BE59" s="106">
        <v>2</v>
      </c>
      <c r="BF59" s="106">
        <v>3</v>
      </c>
      <c r="BG59" s="106">
        <v>4</v>
      </c>
      <c r="BH59" s="106"/>
      <c r="BI59" s="106"/>
      <c r="BJ59" s="106"/>
      <c r="BK59" s="106"/>
      <c r="BL59" s="106"/>
      <c r="BM59" s="106"/>
      <c r="BN59" s="106"/>
      <c r="BO59" s="106"/>
      <c r="BP59" s="106"/>
      <c r="BQ59" s="106"/>
      <c r="BR59" s="106"/>
      <c r="BS59" s="118">
        <v>-1</v>
      </c>
      <c r="BT59" s="118">
        <v>1</v>
      </c>
      <c r="BU59" s="118">
        <v>2</v>
      </c>
      <c r="BV59" s="118">
        <v>3</v>
      </c>
      <c r="BW59" s="118">
        <v>4</v>
      </c>
      <c r="BX59" s="118"/>
      <c r="BY59" s="118"/>
      <c r="BZ59" s="118"/>
      <c r="CA59" s="118"/>
      <c r="CB59" s="118"/>
      <c r="CC59" s="118"/>
      <c r="CD59" s="118"/>
      <c r="CE59" s="118"/>
      <c r="CF59" s="118"/>
      <c r="CG59" s="118"/>
      <c r="CH59" s="118"/>
      <c r="CJ59" s="98"/>
      <c r="CK59" s="98"/>
      <c r="CL59" s="98"/>
      <c r="CM59" s="98"/>
      <c r="CN59" s="98"/>
      <c r="CO59" s="98"/>
      <c r="CP59" s="98"/>
      <c r="CQ59" s="98"/>
      <c r="CR59" s="98"/>
      <c r="CS59" s="98"/>
      <c r="CT59" s="98"/>
      <c r="CU59" s="98"/>
      <c r="CV59" s="98"/>
      <c r="CW59" s="98"/>
      <c r="CX59" s="98"/>
      <c r="CY59" s="98"/>
      <c r="CZ59" s="98">
        <v>4</v>
      </c>
      <c r="DA59" s="98">
        <v>2</v>
      </c>
      <c r="DB59" s="98">
        <v>2</v>
      </c>
      <c r="DC59" s="98">
        <v>1</v>
      </c>
      <c r="DD59" s="98">
        <v>1</v>
      </c>
      <c r="DE59" s="98">
        <v>0</v>
      </c>
      <c r="DF59" s="98">
        <v>1</v>
      </c>
      <c r="DG59" s="98">
        <v>0</v>
      </c>
      <c r="DL59" s="76"/>
      <c r="DM59" s="76"/>
      <c r="DN59" s="77" t="str">
        <f t="shared" si="3"/>
        <v xml:space="preserve">D6.scenario.defInput["i131"] = {  cons:"consHWtoilet",  title:"便座の保温",  unit:"",  text:"便座の保温をしていますか", inputType:"sel131", right:"", postfix:"", nodata:"", varType:"Number", min:"", max:"", defaultValue:"-1", d11t:"",d11p:"",d12t:"",d12p:"",d13t:"",d13p:"",d1w:"",d1d:"", d21t:"",d21p:"",d22t:"",d22p:"",d23t:"",d23p:"",d2w:"",d2d:"", d31t:"4",d31p:"2",d32t:"2",d32p:"1",d33t:"1",d33p:"0",d3w:"1",d3d:"0"}; </v>
      </c>
      <c r="DO59" s="78"/>
      <c r="DP59" s="78"/>
      <c r="DQ59" s="79" t="str">
        <f t="shared" si="4"/>
        <v>D6.scenario.defSelectValue["sel131"]= [ "選んで下さい", "通年している", "夏以外している", "冬のみしている", "していない" ];</v>
      </c>
      <c r="DR59" s="80"/>
      <c r="DS59" s="80"/>
      <c r="DT59" s="80" t="str">
        <f t="shared" si="5"/>
        <v>D6.scenario.defSelectData['sel131']= [ '-1', '1', '2', '3', '4' ];</v>
      </c>
    </row>
    <row r="60" spans="1:124" s="75" customFormat="1" ht="43.5" customHeight="1" x14ac:dyDescent="0.15">
      <c r="A60" s="66"/>
      <c r="B60" s="98" t="s">
        <v>3043</v>
      </c>
      <c r="C60" s="106" t="s">
        <v>3068</v>
      </c>
      <c r="D60" s="118" t="s">
        <v>3068</v>
      </c>
      <c r="E60" s="100" t="s">
        <v>2782</v>
      </c>
      <c r="F60" s="106"/>
      <c r="G60" s="118"/>
      <c r="H60" s="106" t="s">
        <v>2755</v>
      </c>
      <c r="I60" s="118" t="s">
        <v>2755</v>
      </c>
      <c r="J60" s="106" t="str">
        <f t="shared" si="0"/>
        <v>sel132</v>
      </c>
      <c r="K60" s="118" t="str">
        <f t="shared" si="1"/>
        <v>sel132</v>
      </c>
      <c r="L60" s="99"/>
      <c r="M60" s="99"/>
      <c r="N60" s="99"/>
      <c r="O60" s="98" t="s">
        <v>1892</v>
      </c>
      <c r="P60" s="99"/>
      <c r="Q60" s="99"/>
      <c r="R60" s="98">
        <v>-1</v>
      </c>
      <c r="T60" s="66"/>
      <c r="U60" s="101" t="str">
        <f>J60</f>
        <v>sel132</v>
      </c>
      <c r="V60" s="106" t="s">
        <v>2274</v>
      </c>
      <c r="W60" s="106" t="s">
        <v>2761</v>
      </c>
      <c r="X60" s="106" t="s">
        <v>2762</v>
      </c>
      <c r="Y60" s="106" t="s">
        <v>2763</v>
      </c>
      <c r="Z60" s="106" t="s">
        <v>2451</v>
      </c>
      <c r="AA60" s="106"/>
      <c r="AB60" s="106"/>
      <c r="AC60" s="106"/>
      <c r="AD60" s="106"/>
      <c r="AE60" s="106"/>
      <c r="AF60" s="106"/>
      <c r="AG60" s="106"/>
      <c r="AH60" s="106"/>
      <c r="AI60" s="106"/>
      <c r="AJ60" s="106"/>
      <c r="AK60" s="106"/>
      <c r="AL60" s="118" t="s">
        <v>2274</v>
      </c>
      <c r="AM60" s="118" t="s">
        <v>2761</v>
      </c>
      <c r="AN60" s="148" t="s">
        <v>2762</v>
      </c>
      <c r="AO60" s="148" t="s">
        <v>2763</v>
      </c>
      <c r="AP60" s="148" t="s">
        <v>2451</v>
      </c>
      <c r="AQ60" s="118"/>
      <c r="AR60" s="118"/>
      <c r="AS60" s="118"/>
      <c r="AT60" s="118"/>
      <c r="AU60" s="118"/>
      <c r="AV60" s="118"/>
      <c r="AW60" s="118"/>
      <c r="AX60" s="118"/>
      <c r="AY60" s="118"/>
      <c r="AZ60" s="118"/>
      <c r="BA60" s="118"/>
      <c r="BB60" s="66"/>
      <c r="BC60" s="106">
        <v>-1</v>
      </c>
      <c r="BD60" s="106">
        <v>1</v>
      </c>
      <c r="BE60" s="106">
        <v>2</v>
      </c>
      <c r="BF60" s="106">
        <v>3</v>
      </c>
      <c r="BG60" s="106">
        <v>4</v>
      </c>
      <c r="BH60" s="106"/>
      <c r="BI60" s="106"/>
      <c r="BJ60" s="106"/>
      <c r="BK60" s="106"/>
      <c r="BL60" s="106"/>
      <c r="BM60" s="106"/>
      <c r="BN60" s="106"/>
      <c r="BO60" s="106"/>
      <c r="BP60" s="106"/>
      <c r="BQ60" s="106"/>
      <c r="BR60" s="106"/>
      <c r="BS60" s="118">
        <v>-1</v>
      </c>
      <c r="BT60" s="118">
        <v>1</v>
      </c>
      <c r="BU60" s="118">
        <v>2</v>
      </c>
      <c r="BV60" s="118">
        <v>3</v>
      </c>
      <c r="BW60" s="118">
        <v>4</v>
      </c>
      <c r="BX60" s="118"/>
      <c r="BY60" s="118"/>
      <c r="BZ60" s="118"/>
      <c r="CA60" s="118"/>
      <c r="CB60" s="118"/>
      <c r="CC60" s="118"/>
      <c r="CD60" s="118"/>
      <c r="CE60" s="118"/>
      <c r="CF60" s="118"/>
      <c r="CG60" s="118"/>
      <c r="CH60" s="118"/>
      <c r="CJ60" s="98"/>
      <c r="CK60" s="98"/>
      <c r="CL60" s="98"/>
      <c r="CM60" s="98"/>
      <c r="CN60" s="98"/>
      <c r="CO60" s="98"/>
      <c r="CP60" s="98"/>
      <c r="CQ60" s="98"/>
      <c r="CR60" s="98"/>
      <c r="CS60" s="98"/>
      <c r="CT60" s="98"/>
      <c r="CU60" s="98"/>
      <c r="CV60" s="98"/>
      <c r="CW60" s="98"/>
      <c r="CX60" s="98"/>
      <c r="CY60" s="98"/>
      <c r="CZ60" s="98">
        <v>4</v>
      </c>
      <c r="DA60" s="98">
        <v>0</v>
      </c>
      <c r="DB60" s="98">
        <v>3</v>
      </c>
      <c r="DC60" s="98">
        <v>1</v>
      </c>
      <c r="DD60" s="98">
        <v>2</v>
      </c>
      <c r="DE60" s="98">
        <v>2</v>
      </c>
      <c r="DF60" s="98">
        <v>1</v>
      </c>
      <c r="DG60" s="98">
        <v>0</v>
      </c>
      <c r="DL60" s="76"/>
      <c r="DM60" s="76"/>
      <c r="DN60" s="77" t="str">
        <f t="shared" si="3"/>
        <v xml:space="preserve">D6.scenario.defInput["i132"] = {  cons:"consHWtoilet",  title:"便座の温度設定",  unit:"",  text:"便座の温度設定はどうしていますか", inputType:"sel132", right:"", postfix:"", nodata:"", varType:"Number", min:"", max:"", defaultValue:"-1", d11t:"",d11p:"",d12t:"",d12p:"",d13t:"",d13p:"",d1w:"",d1d:"", d21t:"",d21p:"",d22t:"",d22p:"",d23t:"",d23p:"",d2w:"",d2d:"", d31t:"4",d31p:"0",d32t:"3",d32p:"1",d33t:"2",d33p:"2",d3w:"1",d3d:"0"}; </v>
      </c>
      <c r="DO60" s="78"/>
      <c r="DP60" s="78"/>
      <c r="DQ60" s="79" t="str">
        <f t="shared" si="4"/>
        <v>D6.scenario.defSelectValue["sel132"]= [ "選んで下さい", "高め", "ふつう", "低め", "わからない" ];</v>
      </c>
      <c r="DR60" s="80"/>
      <c r="DS60" s="80"/>
      <c r="DT60" s="80" t="str">
        <f t="shared" si="5"/>
        <v>D6.scenario.defSelectData['sel132']= [ '-1', '1', '2', '3', '4' ];</v>
      </c>
    </row>
    <row r="61" spans="1:124" s="75" customFormat="1" ht="43.5" customHeight="1" x14ac:dyDescent="0.15">
      <c r="A61" s="66"/>
      <c r="B61" s="98" t="s">
        <v>2711</v>
      </c>
      <c r="C61" s="106" t="s">
        <v>3218</v>
      </c>
      <c r="D61" s="118" t="s">
        <v>3218</v>
      </c>
      <c r="E61" s="100" t="s">
        <v>2782</v>
      </c>
      <c r="F61" s="106"/>
      <c r="G61" s="118"/>
      <c r="H61" s="106" t="s">
        <v>2756</v>
      </c>
      <c r="I61" s="118" t="s">
        <v>2756</v>
      </c>
      <c r="J61" s="106" t="str">
        <f t="shared" si="0"/>
        <v>sel133</v>
      </c>
      <c r="K61" s="118" t="str">
        <f t="shared" si="1"/>
        <v>sel133</v>
      </c>
      <c r="L61" s="99"/>
      <c r="M61" s="99"/>
      <c r="N61" s="99"/>
      <c r="O61" s="98" t="s">
        <v>1892</v>
      </c>
      <c r="P61" s="99"/>
      <c r="Q61" s="99"/>
      <c r="R61" s="98">
        <v>-1</v>
      </c>
      <c r="T61" s="66"/>
      <c r="U61" s="101" t="str">
        <f>J61</f>
        <v>sel133</v>
      </c>
      <c r="V61" s="106" t="s">
        <v>2274</v>
      </c>
      <c r="W61" s="106" t="s">
        <v>1976</v>
      </c>
      <c r="X61" s="108" t="s">
        <v>1977</v>
      </c>
      <c r="Y61" s="106"/>
      <c r="Z61" s="106"/>
      <c r="AA61" s="106"/>
      <c r="AB61" s="106"/>
      <c r="AC61" s="106"/>
      <c r="AD61" s="106"/>
      <c r="AE61" s="106"/>
      <c r="AF61" s="106"/>
      <c r="AG61" s="106"/>
      <c r="AH61" s="106"/>
      <c r="AI61" s="106"/>
      <c r="AJ61" s="106"/>
      <c r="AK61" s="106"/>
      <c r="AL61" s="118" t="s">
        <v>2274</v>
      </c>
      <c r="AM61" s="148" t="s">
        <v>1976</v>
      </c>
      <c r="AN61" s="149" t="s">
        <v>1977</v>
      </c>
      <c r="AO61" s="118"/>
      <c r="AP61" s="118"/>
      <c r="AQ61" s="118"/>
      <c r="AR61" s="118"/>
      <c r="AS61" s="118"/>
      <c r="AT61" s="118"/>
      <c r="AU61" s="118"/>
      <c r="AV61" s="118"/>
      <c r="AW61" s="118"/>
      <c r="AX61" s="118"/>
      <c r="AY61" s="118"/>
      <c r="AZ61" s="118"/>
      <c r="BA61" s="118"/>
      <c r="BB61" s="66"/>
      <c r="BC61" s="106">
        <v>-1</v>
      </c>
      <c r="BD61" s="106">
        <v>1</v>
      </c>
      <c r="BE61" s="106">
        <v>2</v>
      </c>
      <c r="BF61" s="106"/>
      <c r="BG61" s="106"/>
      <c r="BH61" s="106"/>
      <c r="BI61" s="106"/>
      <c r="BJ61" s="106"/>
      <c r="BK61" s="106"/>
      <c r="BL61" s="106"/>
      <c r="BM61" s="106"/>
      <c r="BN61" s="106"/>
      <c r="BO61" s="106"/>
      <c r="BP61" s="106"/>
      <c r="BQ61" s="106"/>
      <c r="BR61" s="106"/>
      <c r="BS61" s="118">
        <v>-1</v>
      </c>
      <c r="BT61" s="118">
        <v>1</v>
      </c>
      <c r="BU61" s="118">
        <v>2</v>
      </c>
      <c r="BV61" s="118"/>
      <c r="BW61" s="118"/>
      <c r="BX61" s="118"/>
      <c r="BY61" s="118"/>
      <c r="BZ61" s="118"/>
      <c r="CA61" s="118"/>
      <c r="CB61" s="118"/>
      <c r="CC61" s="118"/>
      <c r="CD61" s="118"/>
      <c r="CE61" s="118"/>
      <c r="CF61" s="118"/>
      <c r="CG61" s="118"/>
      <c r="CH61" s="118"/>
      <c r="CJ61" s="98"/>
      <c r="CK61" s="98"/>
      <c r="CL61" s="98"/>
      <c r="CM61" s="98"/>
      <c r="CN61" s="98"/>
      <c r="CO61" s="98"/>
      <c r="CP61" s="98"/>
      <c r="CQ61" s="98"/>
      <c r="CR61" s="98"/>
      <c r="CS61" s="98"/>
      <c r="CT61" s="98"/>
      <c r="CU61" s="98"/>
      <c r="CV61" s="98"/>
      <c r="CW61" s="98"/>
      <c r="CX61" s="98"/>
      <c r="CY61" s="98"/>
      <c r="CZ61" s="98"/>
      <c r="DA61" s="98"/>
      <c r="DB61" s="98"/>
      <c r="DC61" s="98"/>
      <c r="DD61" s="98"/>
      <c r="DE61" s="98"/>
      <c r="DF61" s="98"/>
      <c r="DG61" s="98"/>
      <c r="DL61" s="76"/>
      <c r="DM61" s="76"/>
      <c r="DN61" s="77" t="str">
        <f t="shared" si="3"/>
        <v xml:space="preserve">D6.scenario.defInput["i133"] = {  cons:"consHWtoilet",  title:"瞬間式保温便座",  unit:"",  text:"瞬間式の保温便座ですか", inputType:"sel133", right:"", postfix:"", nodata:"", varType:"Number", min:"", max:"", defaultValue:"-1", d11t:"",d11p:"",d12t:"",d12p:"",d13t:"",d13p:"",d1w:"",d1d:"", d21t:"",d21p:"",d22t:"",d22p:"",d23t:"",d23p:"",d2w:"",d2d:"", d31t:"",d31p:"",d32t:"",d32p:"",d33t:"",d33p:"",d3w:"",d3d:""}; </v>
      </c>
      <c r="DO61" s="78"/>
      <c r="DP61" s="78"/>
      <c r="DQ61" s="79" t="str">
        <f t="shared" si="4"/>
        <v>D6.scenario.defSelectValue["sel133"]= [ "選んで下さい", "はい", "いいえ" ];</v>
      </c>
      <c r="DR61" s="80"/>
      <c r="DS61" s="80"/>
      <c r="DT61" s="80" t="str">
        <f t="shared" si="5"/>
        <v>D6.scenario.defSelectData['sel133']= [ '-1', '1', '2' ];</v>
      </c>
    </row>
    <row r="62" spans="1:124" s="75" customFormat="1" ht="43.5" customHeight="1" x14ac:dyDescent="0.15">
      <c r="A62" s="66"/>
      <c r="B62" s="98" t="s">
        <v>2713</v>
      </c>
      <c r="C62" s="106" t="s">
        <v>3217</v>
      </c>
      <c r="D62" s="118" t="s">
        <v>3217</v>
      </c>
      <c r="E62" s="100" t="s">
        <v>2782</v>
      </c>
      <c r="F62" s="106"/>
      <c r="G62" s="118"/>
      <c r="H62" s="106" t="s">
        <v>2757</v>
      </c>
      <c r="I62" s="118" t="s">
        <v>2757</v>
      </c>
      <c r="J62" s="106" t="str">
        <f t="shared" si="0"/>
        <v>sel134</v>
      </c>
      <c r="K62" s="118" t="str">
        <f t="shared" si="1"/>
        <v>sel134</v>
      </c>
      <c r="L62" s="99"/>
      <c r="M62" s="99"/>
      <c r="N62" s="99"/>
      <c r="O62" s="98" t="s">
        <v>1892</v>
      </c>
      <c r="P62" s="99"/>
      <c r="Q62" s="99"/>
      <c r="R62" s="98">
        <v>-1</v>
      </c>
      <c r="T62" s="66"/>
      <c r="U62" s="101" t="str">
        <f>J62</f>
        <v>sel134</v>
      </c>
      <c r="V62" s="106" t="s">
        <v>2274</v>
      </c>
      <c r="W62" s="106" t="s">
        <v>1976</v>
      </c>
      <c r="X62" s="108" t="s">
        <v>1977</v>
      </c>
      <c r="Y62" s="106"/>
      <c r="Z62" s="106"/>
      <c r="AA62" s="106"/>
      <c r="AB62" s="106"/>
      <c r="AC62" s="106"/>
      <c r="AD62" s="106"/>
      <c r="AE62" s="106"/>
      <c r="AF62" s="106"/>
      <c r="AG62" s="106"/>
      <c r="AH62" s="106"/>
      <c r="AI62" s="106"/>
      <c r="AJ62" s="106"/>
      <c r="AK62" s="106"/>
      <c r="AL62" s="118" t="s">
        <v>2274</v>
      </c>
      <c r="AM62" s="148" t="s">
        <v>1976</v>
      </c>
      <c r="AN62" s="149" t="s">
        <v>1977</v>
      </c>
      <c r="AO62" s="118"/>
      <c r="AP62" s="118"/>
      <c r="AQ62" s="118"/>
      <c r="AR62" s="118"/>
      <c r="AS62" s="118"/>
      <c r="AT62" s="118"/>
      <c r="AU62" s="118"/>
      <c r="AV62" s="118"/>
      <c r="AW62" s="118"/>
      <c r="AX62" s="118"/>
      <c r="AY62" s="118"/>
      <c r="AZ62" s="118"/>
      <c r="BA62" s="118"/>
      <c r="BB62" s="66"/>
      <c r="BC62" s="106">
        <v>-1</v>
      </c>
      <c r="BD62" s="106">
        <v>1</v>
      </c>
      <c r="BE62" s="106">
        <v>2</v>
      </c>
      <c r="BF62" s="106"/>
      <c r="BG62" s="106"/>
      <c r="BH62" s="106"/>
      <c r="BI62" s="106"/>
      <c r="BJ62" s="106"/>
      <c r="BK62" s="106"/>
      <c r="BL62" s="106"/>
      <c r="BM62" s="106"/>
      <c r="BN62" s="106"/>
      <c r="BO62" s="106"/>
      <c r="BP62" s="106"/>
      <c r="BQ62" s="106"/>
      <c r="BR62" s="106"/>
      <c r="BS62" s="118">
        <v>-1</v>
      </c>
      <c r="BT62" s="118">
        <v>1</v>
      </c>
      <c r="BU62" s="118">
        <v>2</v>
      </c>
      <c r="BV62" s="118"/>
      <c r="BW62" s="118"/>
      <c r="BX62" s="118"/>
      <c r="BY62" s="118"/>
      <c r="BZ62" s="118"/>
      <c r="CA62" s="118"/>
      <c r="CB62" s="118"/>
      <c r="CC62" s="118"/>
      <c r="CD62" s="118"/>
      <c r="CE62" s="118"/>
      <c r="CF62" s="118"/>
      <c r="CG62" s="118"/>
      <c r="CH62" s="118"/>
      <c r="CJ62" s="98"/>
      <c r="CK62" s="98"/>
      <c r="CL62" s="98"/>
      <c r="CM62" s="98"/>
      <c r="CN62" s="98"/>
      <c r="CO62" s="98"/>
      <c r="CP62" s="98"/>
      <c r="CQ62" s="98"/>
      <c r="CR62" s="98"/>
      <c r="CS62" s="98"/>
      <c r="CT62" s="98"/>
      <c r="CU62" s="98"/>
      <c r="CV62" s="98"/>
      <c r="CW62" s="98"/>
      <c r="CX62" s="98"/>
      <c r="CY62" s="98"/>
      <c r="CZ62" s="98">
        <v>2</v>
      </c>
      <c r="DA62" s="98">
        <v>0</v>
      </c>
      <c r="DB62" s="98">
        <v>1</v>
      </c>
      <c r="DC62" s="98">
        <v>2</v>
      </c>
      <c r="DD62" s="98"/>
      <c r="DE62" s="98">
        <v>1</v>
      </c>
      <c r="DF62" s="98">
        <v>1</v>
      </c>
      <c r="DG62" s="98"/>
      <c r="DL62" s="76"/>
      <c r="DM62" s="76"/>
      <c r="DN62" s="77" t="str">
        <f t="shared" si="3"/>
        <v xml:space="preserve">D6.scenario.defInput["i134"] = {  cons:"consHWtoilet",  title:"便座のふたを閉める",  unit:"",  text:"使用後に便座のふたを閉めていますか", inputType:"sel134", right:"", postfix:"", nodata:"", varType:"Number", min:"", max:"", defaultValue:"-1", d11t:"",d11p:"",d12t:"",d12p:"",d13t:"",d13p:"",d1w:"",d1d:"", d21t:"",d21p:"",d22t:"",d22p:"",d23t:"",d23p:"",d2w:"",d2d:"", d31t:"2",d31p:"0",d32t:"1",d32p:"2",d33t:"",d33p:"1",d3w:"1",d3d:""}; </v>
      </c>
      <c r="DO62" s="78"/>
      <c r="DP62" s="78"/>
      <c r="DQ62" s="79" t="str">
        <f t="shared" si="4"/>
        <v>D6.scenario.defSelectValue["sel134"]= [ "選んで下さい", "はい", "いいえ" ];</v>
      </c>
      <c r="DR62" s="80"/>
      <c r="DS62" s="80"/>
      <c r="DT62" s="80" t="str">
        <f t="shared" si="5"/>
        <v>D6.scenario.defSelectData['sel134']= [ '-1', '1', '2' ];</v>
      </c>
    </row>
    <row r="63" spans="1:124" s="75" customFormat="1" ht="43.5" customHeight="1" x14ac:dyDescent="0.15">
      <c r="A63" s="66"/>
      <c r="B63" s="98" t="s">
        <v>1927</v>
      </c>
      <c r="C63" s="106" t="s">
        <v>2336</v>
      </c>
      <c r="D63" s="118" t="s">
        <v>2336</v>
      </c>
      <c r="E63" s="98" t="s">
        <v>3053</v>
      </c>
      <c r="F63" s="106"/>
      <c r="G63" s="118"/>
      <c r="H63" s="106" t="s">
        <v>1928</v>
      </c>
      <c r="I63" s="118" t="s">
        <v>1928</v>
      </c>
      <c r="J63" s="106" t="str">
        <f t="shared" si="0"/>
        <v>sel201</v>
      </c>
      <c r="K63" s="118" t="str">
        <f t="shared" si="1"/>
        <v>sel201</v>
      </c>
      <c r="L63" s="99"/>
      <c r="M63" s="99"/>
      <c r="N63" s="99"/>
      <c r="O63" s="98" t="s">
        <v>1892</v>
      </c>
      <c r="P63" s="99"/>
      <c r="Q63" s="99"/>
      <c r="R63" s="98">
        <v>-1</v>
      </c>
      <c r="S63" s="66"/>
      <c r="T63" s="66"/>
      <c r="U63" s="101" t="str">
        <f t="shared" ref="U63:U68" si="27">J63</f>
        <v>sel201</v>
      </c>
      <c r="V63" s="106" t="s">
        <v>2274</v>
      </c>
      <c r="W63" s="106" t="s">
        <v>2013</v>
      </c>
      <c r="X63" s="106" t="s">
        <v>2014</v>
      </c>
      <c r="Y63" s="106" t="s">
        <v>2015</v>
      </c>
      <c r="Z63" s="106" t="s">
        <v>2016</v>
      </c>
      <c r="AA63" s="106" t="s">
        <v>2017</v>
      </c>
      <c r="AB63" s="106"/>
      <c r="AC63" s="106"/>
      <c r="AD63" s="106"/>
      <c r="AE63" s="106"/>
      <c r="AF63" s="106"/>
      <c r="AG63" s="106"/>
      <c r="AH63" s="106"/>
      <c r="AI63" s="106"/>
      <c r="AJ63" s="106"/>
      <c r="AK63" s="106"/>
      <c r="AL63" s="118" t="s">
        <v>2274</v>
      </c>
      <c r="AM63" s="148" t="s">
        <v>2013</v>
      </c>
      <c r="AN63" s="148" t="s">
        <v>2014</v>
      </c>
      <c r="AO63" s="148" t="s">
        <v>2015</v>
      </c>
      <c r="AP63" s="148" t="s">
        <v>2016</v>
      </c>
      <c r="AQ63" s="148" t="s">
        <v>2017</v>
      </c>
      <c r="AR63" s="118"/>
      <c r="AS63" s="118"/>
      <c r="AT63" s="118"/>
      <c r="AU63" s="118"/>
      <c r="AV63" s="118"/>
      <c r="AW63" s="118"/>
      <c r="AX63" s="118"/>
      <c r="AY63" s="118"/>
      <c r="AZ63" s="118"/>
      <c r="BA63" s="118"/>
      <c r="BB63" s="66"/>
      <c r="BC63" s="106">
        <v>-1</v>
      </c>
      <c r="BD63" s="106">
        <v>1</v>
      </c>
      <c r="BE63" s="106">
        <v>0.5</v>
      </c>
      <c r="BF63" s="106">
        <v>0.25</v>
      </c>
      <c r="BG63" s="106">
        <v>0.1</v>
      </c>
      <c r="BH63" s="106">
        <v>0.02</v>
      </c>
      <c r="BI63" s="106"/>
      <c r="BJ63" s="106"/>
      <c r="BK63" s="106"/>
      <c r="BL63" s="106"/>
      <c r="BM63" s="106"/>
      <c r="BN63" s="106"/>
      <c r="BO63" s="106"/>
      <c r="BP63" s="106"/>
      <c r="BQ63" s="106"/>
      <c r="BR63" s="106"/>
      <c r="BS63" s="118">
        <v>-1</v>
      </c>
      <c r="BT63" s="118">
        <v>1</v>
      </c>
      <c r="BU63" s="118">
        <v>0.5</v>
      </c>
      <c r="BV63" s="118">
        <v>0.25</v>
      </c>
      <c r="BW63" s="118">
        <v>0.1</v>
      </c>
      <c r="BX63" s="118">
        <v>0.02</v>
      </c>
      <c r="BY63" s="118"/>
      <c r="BZ63" s="118"/>
      <c r="CA63" s="118"/>
      <c r="CB63" s="118"/>
      <c r="CC63" s="118"/>
      <c r="CD63" s="118"/>
      <c r="CE63" s="118"/>
      <c r="CF63" s="118"/>
      <c r="CG63" s="118"/>
      <c r="CH63" s="118"/>
      <c r="CJ63" s="98">
        <v>1</v>
      </c>
      <c r="CK63" s="98">
        <v>0</v>
      </c>
      <c r="CL63" s="98">
        <v>0.5</v>
      </c>
      <c r="CM63" s="98">
        <v>1</v>
      </c>
      <c r="CN63" s="98">
        <v>0</v>
      </c>
      <c r="CO63" s="98">
        <v>2</v>
      </c>
      <c r="CP63" s="98">
        <v>1</v>
      </c>
      <c r="CQ63" s="98">
        <v>0</v>
      </c>
      <c r="CR63" s="98"/>
      <c r="CS63" s="98"/>
      <c r="CT63" s="98"/>
      <c r="CU63" s="98"/>
      <c r="CV63" s="98"/>
      <c r="CW63" s="98"/>
      <c r="CX63" s="98"/>
      <c r="CY63" s="98"/>
      <c r="CZ63" s="98"/>
      <c r="DA63" s="98"/>
      <c r="DB63" s="98"/>
      <c r="DC63" s="98"/>
      <c r="DD63" s="98"/>
      <c r="DE63" s="98"/>
      <c r="DF63" s="98"/>
      <c r="DG63" s="98"/>
      <c r="DL63" s="76"/>
      <c r="DM63" s="76"/>
      <c r="DN63" s="77" t="str">
        <f t="shared" si="3"/>
        <v xml:space="preserve">D6.scenario.defInput["i201"] = {  cons:"consHTsum",  title:"暖房する範囲",  unit:"",  text:"よく暖房をする範囲は、家全体のどのくらいになりますか。", inputType:"sel201", right:"", postfix:"", nodata:"", varType:"Number", min:"", max:"", defaultValue:"-1", d11t:"1",d11p:"0",d12t:"0.5",d12p:"1",d13t:"0",d13p:"2",d1w:"1",d1d:"0", d21t:"",d21p:"",d22t:"",d22p:"",d23t:"",d23p:"",d2w:"",d2d:"", d31t:"",d31p:"",d32t:"",d32p:"",d33t:"",d33p:"",d3w:"",d3d:""}; </v>
      </c>
      <c r="DO63" s="78"/>
      <c r="DP63" s="78"/>
      <c r="DQ63" s="79" t="str">
        <f t="shared" si="4"/>
        <v>D6.scenario.defSelectValue["sel201"]= [ "選んで下さい", "家全体", "家の半分くらい", "家の一部", "1部屋のみ", "部屋の暖房をしない" ];</v>
      </c>
      <c r="DR63" s="80"/>
      <c r="DS63" s="80"/>
      <c r="DT63" s="80" t="str">
        <f t="shared" si="5"/>
        <v>D6.scenario.defSelectData['sel201']= [ '-1', '1', '0.5', '0.25', '0.1', '0.02' ];</v>
      </c>
    </row>
    <row r="64" spans="1:124" s="75" customFormat="1" ht="43.5" customHeight="1" x14ac:dyDescent="0.15">
      <c r="A64" s="66"/>
      <c r="B64" s="98" t="s">
        <v>1929</v>
      </c>
      <c r="C64" s="106" t="s">
        <v>2401</v>
      </c>
      <c r="D64" s="118" t="s">
        <v>2401</v>
      </c>
      <c r="E64" s="98" t="s">
        <v>3053</v>
      </c>
      <c r="F64" s="106"/>
      <c r="G64" s="118"/>
      <c r="H64" s="106" t="s">
        <v>2337</v>
      </c>
      <c r="I64" s="118" t="s">
        <v>2337</v>
      </c>
      <c r="J64" s="106" t="str">
        <f t="shared" si="0"/>
        <v>sel202</v>
      </c>
      <c r="K64" s="118" t="str">
        <f t="shared" si="1"/>
        <v>sel202</v>
      </c>
      <c r="L64" s="99"/>
      <c r="M64" s="99"/>
      <c r="N64" s="99"/>
      <c r="O64" s="98" t="s">
        <v>1892</v>
      </c>
      <c r="P64" s="99"/>
      <c r="Q64" s="99"/>
      <c r="R64" s="98">
        <v>-1</v>
      </c>
      <c r="S64" s="66"/>
      <c r="T64" s="66"/>
      <c r="U64" s="101" t="str">
        <f t="shared" si="27"/>
        <v>sel202</v>
      </c>
      <c r="V64" s="106" t="s">
        <v>2274</v>
      </c>
      <c r="W64" s="106" t="s">
        <v>4</v>
      </c>
      <c r="X64" s="106" t="s">
        <v>2018</v>
      </c>
      <c r="Y64" s="106" t="s">
        <v>2019</v>
      </c>
      <c r="Z64" s="106" t="s">
        <v>2020</v>
      </c>
      <c r="AA64" s="106" t="s">
        <v>2022</v>
      </c>
      <c r="AB64" s="106" t="s">
        <v>2021</v>
      </c>
      <c r="AC64" s="106" t="s">
        <v>4438</v>
      </c>
      <c r="AD64" s="106"/>
      <c r="AE64" s="106"/>
      <c r="AF64" s="106"/>
      <c r="AG64" s="106"/>
      <c r="AH64" s="106"/>
      <c r="AI64" s="106"/>
      <c r="AJ64" s="106"/>
      <c r="AK64" s="106"/>
      <c r="AL64" s="118" t="s">
        <v>2274</v>
      </c>
      <c r="AM64" s="148" t="s">
        <v>4</v>
      </c>
      <c r="AN64" s="148" t="s">
        <v>2018</v>
      </c>
      <c r="AO64" s="148" t="s">
        <v>2019</v>
      </c>
      <c r="AP64" s="148" t="s">
        <v>2020</v>
      </c>
      <c r="AQ64" s="118" t="s">
        <v>2021</v>
      </c>
      <c r="AR64" s="148" t="s">
        <v>2022</v>
      </c>
      <c r="AS64" s="118" t="s">
        <v>4439</v>
      </c>
      <c r="AT64" s="118"/>
      <c r="AU64" s="118"/>
      <c r="AV64" s="118"/>
      <c r="AW64" s="118"/>
      <c r="AX64" s="118"/>
      <c r="AY64" s="118"/>
      <c r="AZ64" s="118"/>
      <c r="BA64" s="118"/>
      <c r="BB64" s="66"/>
      <c r="BC64" s="106">
        <v>-1</v>
      </c>
      <c r="BD64" s="106">
        <v>1</v>
      </c>
      <c r="BE64" s="106">
        <v>2</v>
      </c>
      <c r="BF64" s="106">
        <v>3</v>
      </c>
      <c r="BG64" s="106">
        <v>4</v>
      </c>
      <c r="BH64" s="106">
        <v>5</v>
      </c>
      <c r="BI64" s="106">
        <v>6</v>
      </c>
      <c r="BJ64" s="106">
        <v>7</v>
      </c>
      <c r="BK64" s="106"/>
      <c r="BL64" s="106"/>
      <c r="BM64" s="106"/>
      <c r="BN64" s="106"/>
      <c r="BO64" s="106"/>
      <c r="BP64" s="106"/>
      <c r="BQ64" s="106"/>
      <c r="BR64" s="106"/>
      <c r="BS64" s="118">
        <v>-1</v>
      </c>
      <c r="BT64" s="118">
        <v>1</v>
      </c>
      <c r="BU64" s="118">
        <v>2</v>
      </c>
      <c r="BV64" s="118">
        <v>3</v>
      </c>
      <c r="BW64" s="118">
        <v>4</v>
      </c>
      <c r="BX64" s="118">
        <v>5</v>
      </c>
      <c r="BY64" s="118">
        <v>6</v>
      </c>
      <c r="BZ64" s="118">
        <v>7</v>
      </c>
      <c r="CA64" s="118"/>
      <c r="CB64" s="118"/>
      <c r="CC64" s="118"/>
      <c r="CD64" s="118"/>
      <c r="CE64" s="118"/>
      <c r="CF64" s="118"/>
      <c r="CG64" s="118"/>
      <c r="CH64" s="118"/>
      <c r="CJ64" s="98">
        <v>6</v>
      </c>
      <c r="CK64" s="98">
        <v>0</v>
      </c>
      <c r="CL64" s="98">
        <v>5</v>
      </c>
      <c r="CM64" s="98">
        <v>2</v>
      </c>
      <c r="CN64" s="98"/>
      <c r="CO64" s="98"/>
      <c r="CP64" s="98">
        <v>2</v>
      </c>
      <c r="CQ64" s="98">
        <v>0</v>
      </c>
      <c r="CR64" s="98">
        <v>6</v>
      </c>
      <c r="CS64" s="98">
        <v>0</v>
      </c>
      <c r="CT64" s="98">
        <v>5</v>
      </c>
      <c r="CU64" s="98">
        <v>2</v>
      </c>
      <c r="CV64" s="98"/>
      <c r="CW64" s="98"/>
      <c r="CX64" s="98">
        <v>2</v>
      </c>
      <c r="CY64" s="98">
        <v>0</v>
      </c>
      <c r="CZ64" s="98">
        <v>5</v>
      </c>
      <c r="DA64" s="98">
        <v>2</v>
      </c>
      <c r="DB64" s="98">
        <v>2</v>
      </c>
      <c r="DC64" s="98">
        <v>0</v>
      </c>
      <c r="DD64" s="98">
        <v>1</v>
      </c>
      <c r="DE64" s="98">
        <v>1</v>
      </c>
      <c r="DF64" s="98">
        <v>2</v>
      </c>
      <c r="DG64" s="98">
        <v>0</v>
      </c>
      <c r="DL64" s="76"/>
      <c r="DM64" s="76"/>
      <c r="DN64" s="77" t="str">
        <f t="shared" si="3"/>
        <v xml:space="preserve">D6.scenario.defInput["i202"] = {  cons:"consHTsum",  title:"主に使う暖房器具",  unit:"",  text:"部屋を暖めるために最もよく使う暖房器具のエネルギー源は何ですか。床暖房の場合は熱源で選んでください。", inputType:"sel202", right:"", postfix:"", nodata:"", varType:"Number", min:"", max:"", defaultValue:"-1", d11t:"6",d11p:"0",d12t:"5",d12p:"2",d13t:"",d13p:"",d1w:"2",d1d:"0", d21t:"6",d21p:"0",d22t:"5",d22p:"2",d23t:"",d23p:"",d2w:"2",d2d:"0", d31t:"5",d31p:"2",d32t:"2",d32p:"0",d33t:"1",d33p:"1",d3w:"2",d3d:"0"}; </v>
      </c>
      <c r="DO64" s="78"/>
      <c r="DP64" s="78"/>
      <c r="DQ64" s="79" t="str">
        <f t="shared" si="4"/>
        <v>D6.scenario.defSelectValue["sel202"]= [ "選んで下さい", "エアコン", "電気熱暖房", "ガス", "灯油", "こたつやホットカーペットのみ", "薪・ペレットストーブ", "地域熱" ];</v>
      </c>
      <c r="DR64" s="80"/>
      <c r="DS64" s="80"/>
      <c r="DT64" s="80" t="str">
        <f t="shared" si="5"/>
        <v>D6.scenario.defSelectData['sel202']= [ '-1', '1', '2', '3', '4', '5', '6', '7' ];</v>
      </c>
    </row>
    <row r="65" spans="1:124" s="75" customFormat="1" ht="43.5" customHeight="1" x14ac:dyDescent="0.15">
      <c r="A65" s="66"/>
      <c r="B65" s="99" t="s">
        <v>2919</v>
      </c>
      <c r="C65" s="106" t="s">
        <v>2403</v>
      </c>
      <c r="D65" s="118" t="s">
        <v>2403</v>
      </c>
      <c r="E65" s="98" t="s">
        <v>3053</v>
      </c>
      <c r="F65" s="106"/>
      <c r="G65" s="118"/>
      <c r="H65" s="106" t="s">
        <v>4431</v>
      </c>
      <c r="I65" s="118" t="s">
        <v>2403</v>
      </c>
      <c r="J65" s="106" t="str">
        <f t="shared" si="0"/>
        <v>sel203</v>
      </c>
      <c r="K65" s="118" t="str">
        <f t="shared" si="1"/>
        <v>sel203</v>
      </c>
      <c r="L65" s="99"/>
      <c r="M65" s="99"/>
      <c r="N65" s="99"/>
      <c r="O65" s="98" t="s">
        <v>1892</v>
      </c>
      <c r="P65" s="99"/>
      <c r="Q65" s="99"/>
      <c r="R65" s="98">
        <v>-1</v>
      </c>
      <c r="S65" s="66"/>
      <c r="T65" s="66"/>
      <c r="U65" s="101" t="str">
        <f t="shared" si="27"/>
        <v>sel203</v>
      </c>
      <c r="V65" s="106" t="s">
        <v>2274</v>
      </c>
      <c r="W65" s="106" t="s">
        <v>1364</v>
      </c>
      <c r="X65" s="108" t="s">
        <v>2018</v>
      </c>
      <c r="Y65" s="106" t="s">
        <v>2019</v>
      </c>
      <c r="Z65" s="106" t="s">
        <v>2020</v>
      </c>
      <c r="AA65" s="106" t="s">
        <v>2022</v>
      </c>
      <c r="AB65" s="106" t="s">
        <v>2021</v>
      </c>
      <c r="AC65" s="106" t="s">
        <v>4438</v>
      </c>
      <c r="AD65" s="106"/>
      <c r="AE65" s="106"/>
      <c r="AF65" s="106"/>
      <c r="AG65" s="106"/>
      <c r="AH65" s="106"/>
      <c r="AI65" s="106"/>
      <c r="AJ65" s="106"/>
      <c r="AK65" s="106"/>
      <c r="AL65" s="118" t="s">
        <v>2274</v>
      </c>
      <c r="AM65" s="118" t="s">
        <v>1364</v>
      </c>
      <c r="AN65" s="149" t="s">
        <v>2018</v>
      </c>
      <c r="AO65" s="118" t="s">
        <v>2019</v>
      </c>
      <c r="AP65" s="118" t="s">
        <v>2020</v>
      </c>
      <c r="AQ65" s="118" t="s">
        <v>2021</v>
      </c>
      <c r="AR65" s="148" t="s">
        <v>2022</v>
      </c>
      <c r="AS65" s="118" t="s">
        <v>4439</v>
      </c>
      <c r="AT65" s="118"/>
      <c r="AU65" s="118"/>
      <c r="AV65" s="118"/>
      <c r="AW65" s="118"/>
      <c r="AX65" s="118"/>
      <c r="AY65" s="118"/>
      <c r="AZ65" s="118"/>
      <c r="BA65" s="118"/>
      <c r="BB65" s="66"/>
      <c r="BC65" s="106">
        <v>-1</v>
      </c>
      <c r="BD65" s="106">
        <v>1</v>
      </c>
      <c r="BE65" s="106">
        <v>2</v>
      </c>
      <c r="BF65" s="106">
        <v>3</v>
      </c>
      <c r="BG65" s="106">
        <v>4</v>
      </c>
      <c r="BH65" s="106">
        <v>5</v>
      </c>
      <c r="BI65" s="106">
        <v>6</v>
      </c>
      <c r="BJ65" s="106">
        <v>7</v>
      </c>
      <c r="BK65" s="106"/>
      <c r="BL65" s="106"/>
      <c r="BM65" s="106"/>
      <c r="BN65" s="106"/>
      <c r="BO65" s="106"/>
      <c r="BP65" s="106"/>
      <c r="BQ65" s="106"/>
      <c r="BR65" s="106"/>
      <c r="BS65" s="118">
        <v>-1</v>
      </c>
      <c r="BT65" s="118">
        <v>1</v>
      </c>
      <c r="BU65" s="118">
        <v>2</v>
      </c>
      <c r="BV65" s="118">
        <v>3</v>
      </c>
      <c r="BW65" s="118">
        <v>4</v>
      </c>
      <c r="BX65" s="118">
        <v>5</v>
      </c>
      <c r="BY65" s="118">
        <v>6</v>
      </c>
      <c r="BZ65" s="118">
        <v>7</v>
      </c>
      <c r="CA65" s="118"/>
      <c r="CB65" s="118"/>
      <c r="CC65" s="118"/>
      <c r="CD65" s="118"/>
      <c r="CE65" s="118"/>
      <c r="CF65" s="118"/>
      <c r="CG65" s="118"/>
      <c r="CH65" s="118"/>
      <c r="CJ65" s="98"/>
      <c r="CK65" s="98"/>
      <c r="CL65" s="98"/>
      <c r="CM65" s="98"/>
      <c r="CN65" s="98"/>
      <c r="CO65" s="98"/>
      <c r="CP65" s="98"/>
      <c r="CQ65" s="98"/>
      <c r="CR65" s="98"/>
      <c r="CS65" s="98"/>
      <c r="CT65" s="98"/>
      <c r="CU65" s="98"/>
      <c r="CV65" s="98"/>
      <c r="CW65" s="98"/>
      <c r="CX65" s="98"/>
      <c r="CY65" s="98"/>
      <c r="CZ65" s="98"/>
      <c r="DA65" s="98"/>
      <c r="DB65" s="98"/>
      <c r="DC65" s="98"/>
      <c r="DD65" s="98"/>
      <c r="DE65" s="98"/>
      <c r="DF65" s="98"/>
      <c r="DG65" s="98"/>
      <c r="DL65" s="76"/>
      <c r="DM65" s="76"/>
      <c r="DN65" s="77" t="str">
        <f t="shared" si="3"/>
        <v xml:space="preserve">D6.scenario.defInput["i203"] = {  cons:"consHTsum",  title:"補助的に使う暖房器具",  unit:"",  text:"補助的に使う暖房器具はありますか", inputType:"sel203", right:"", postfix:"", nodata:"", varType:"Number", min:"", max:"", defaultValue:"-1", d11t:"",d11p:"",d12t:"",d12p:"",d13t:"",d13p:"",d1w:"",d1d:"", d21t:"",d21p:"",d22t:"",d22p:"",d23t:"",d23p:"",d2w:"",d2d:"", d31t:"",d31p:"",d32t:"",d32p:"",d33t:"",d33p:"",d3w:"",d3d:""}; </v>
      </c>
      <c r="DO65" s="78"/>
      <c r="DP65" s="78"/>
      <c r="DQ65" s="79" t="str">
        <f t="shared" si="4"/>
        <v>D6.scenario.defSelectValue["sel203"]= [ "選んで下さい", "エアコン", "電気熱暖房", "ガス", "灯油", "こたつやホットカーペットのみ", "薪・ペレットストーブ", "地域熱" ];</v>
      </c>
      <c r="DR65" s="80"/>
      <c r="DS65" s="80"/>
      <c r="DT65" s="80" t="str">
        <f t="shared" si="5"/>
        <v>D6.scenario.defSelectData['sel203']= [ '-1', '1', '2', '3', '4', '5', '6', '7' ];</v>
      </c>
    </row>
    <row r="66" spans="1:124" s="75" customFormat="1" ht="43.5" customHeight="1" x14ac:dyDescent="0.15">
      <c r="A66" s="66"/>
      <c r="B66" s="98" t="s">
        <v>1932</v>
      </c>
      <c r="C66" s="106" t="s">
        <v>1930</v>
      </c>
      <c r="D66" s="118" t="s">
        <v>1930</v>
      </c>
      <c r="E66" s="98" t="s">
        <v>3053</v>
      </c>
      <c r="F66" s="106" t="s">
        <v>1926</v>
      </c>
      <c r="G66" s="118" t="s">
        <v>1926</v>
      </c>
      <c r="H66" s="106" t="s">
        <v>1931</v>
      </c>
      <c r="I66" s="118" t="s">
        <v>1931</v>
      </c>
      <c r="J66" s="106" t="str">
        <f t="shared" si="0"/>
        <v>sel204</v>
      </c>
      <c r="K66" s="118" t="str">
        <f t="shared" si="1"/>
        <v>sel204</v>
      </c>
      <c r="L66" s="99"/>
      <c r="M66" s="99"/>
      <c r="N66" s="99"/>
      <c r="O66" s="98" t="s">
        <v>1892</v>
      </c>
      <c r="P66" s="99"/>
      <c r="Q66" s="99"/>
      <c r="R66" s="98">
        <v>-1</v>
      </c>
      <c r="S66" s="66"/>
      <c r="T66" s="66"/>
      <c r="U66" s="101" t="str">
        <f t="shared" si="27"/>
        <v>sel204</v>
      </c>
      <c r="V66" s="106" t="s">
        <v>2274</v>
      </c>
      <c r="W66" s="106" t="s">
        <v>2000</v>
      </c>
      <c r="X66" s="106" t="s">
        <v>1958</v>
      </c>
      <c r="Y66" s="106" t="s">
        <v>1959</v>
      </c>
      <c r="Z66" s="106" t="s">
        <v>1960</v>
      </c>
      <c r="AA66" s="106" t="s">
        <v>1961</v>
      </c>
      <c r="AB66" s="106" t="s">
        <v>1962</v>
      </c>
      <c r="AC66" s="106" t="s">
        <v>1963</v>
      </c>
      <c r="AD66" s="106" t="s">
        <v>1964</v>
      </c>
      <c r="AE66" s="106" t="s">
        <v>1965</v>
      </c>
      <c r="AF66" s="106" t="s">
        <v>1966</v>
      </c>
      <c r="AG66" s="106"/>
      <c r="AH66" s="106"/>
      <c r="AI66" s="106"/>
      <c r="AJ66" s="106"/>
      <c r="AK66" s="106"/>
      <c r="AL66" s="118" t="s">
        <v>2274</v>
      </c>
      <c r="AM66" s="118" t="s">
        <v>2000</v>
      </c>
      <c r="AN66" s="118" t="s">
        <v>1958</v>
      </c>
      <c r="AO66" s="118" t="s">
        <v>1959</v>
      </c>
      <c r="AP66" s="118" t="s">
        <v>1960</v>
      </c>
      <c r="AQ66" s="148" t="s">
        <v>1961</v>
      </c>
      <c r="AR66" s="148" t="s">
        <v>1962</v>
      </c>
      <c r="AS66" s="148" t="s">
        <v>1963</v>
      </c>
      <c r="AT66" s="148" t="s">
        <v>1964</v>
      </c>
      <c r="AU66" s="148" t="s">
        <v>1965</v>
      </c>
      <c r="AV66" s="148" t="s">
        <v>1966</v>
      </c>
      <c r="AW66" s="118"/>
      <c r="AX66" s="118"/>
      <c r="AY66" s="118"/>
      <c r="AZ66" s="118"/>
      <c r="BA66" s="118"/>
      <c r="BB66" s="66"/>
      <c r="BC66" s="106">
        <v>-1</v>
      </c>
      <c r="BD66" s="106">
        <v>0</v>
      </c>
      <c r="BE66" s="106">
        <v>1</v>
      </c>
      <c r="BF66" s="106">
        <v>2</v>
      </c>
      <c r="BG66" s="106">
        <v>3</v>
      </c>
      <c r="BH66" s="106">
        <v>4</v>
      </c>
      <c r="BI66" s="106">
        <v>6</v>
      </c>
      <c r="BJ66" s="106">
        <v>8</v>
      </c>
      <c r="BK66" s="106">
        <v>12</v>
      </c>
      <c r="BL66" s="106">
        <v>16</v>
      </c>
      <c r="BM66" s="106">
        <v>24</v>
      </c>
      <c r="BN66" s="106"/>
      <c r="BO66" s="106"/>
      <c r="BP66" s="106"/>
      <c r="BQ66" s="106"/>
      <c r="BR66" s="106"/>
      <c r="BS66" s="118">
        <v>-1</v>
      </c>
      <c r="BT66" s="118">
        <v>0</v>
      </c>
      <c r="BU66" s="118">
        <v>1</v>
      </c>
      <c r="BV66" s="118">
        <v>2</v>
      </c>
      <c r="BW66" s="118">
        <v>3</v>
      </c>
      <c r="BX66" s="118">
        <v>4</v>
      </c>
      <c r="BY66" s="118">
        <v>6</v>
      </c>
      <c r="BZ66" s="118">
        <v>8</v>
      </c>
      <c r="CA66" s="118">
        <v>12</v>
      </c>
      <c r="CB66" s="118">
        <v>16</v>
      </c>
      <c r="CC66" s="118">
        <v>24</v>
      </c>
      <c r="CD66" s="118"/>
      <c r="CE66" s="118"/>
      <c r="CF66" s="118"/>
      <c r="CG66" s="118"/>
      <c r="CH66" s="118"/>
      <c r="CJ66" s="98">
        <v>24</v>
      </c>
      <c r="CK66" s="98">
        <v>0</v>
      </c>
      <c r="CL66" s="98">
        <v>0</v>
      </c>
      <c r="CM66" s="98">
        <v>2</v>
      </c>
      <c r="CN66" s="98"/>
      <c r="CO66" s="98"/>
      <c r="CP66" s="98">
        <v>2</v>
      </c>
      <c r="CQ66" s="98">
        <v>0</v>
      </c>
      <c r="CR66" s="98"/>
      <c r="CS66" s="98"/>
      <c r="CT66" s="98"/>
      <c r="CU66" s="98"/>
      <c r="CV66" s="98"/>
      <c r="CW66" s="98"/>
      <c r="CX66" s="98"/>
      <c r="CY66" s="98"/>
      <c r="CZ66" s="98"/>
      <c r="DA66" s="98"/>
      <c r="DB66" s="98"/>
      <c r="DC66" s="98"/>
      <c r="DD66" s="98"/>
      <c r="DE66" s="98"/>
      <c r="DF66" s="98"/>
      <c r="DG66" s="98"/>
      <c r="DL66" s="76"/>
      <c r="DM66" s="76"/>
      <c r="DN66" s="77" t="str">
        <f t="shared" si="3"/>
        <v xml:space="preserve">D6.scenario.defInput["i204"] = {  cons:"consHTsum",  title:"暖房時間",  unit:"時間",  text:"冬に暖房は1日に何時間くらい使いますか。", inputType:"sel204", right:"", postfix:"", nodata:"", varType:"Number", min:"", max:"", defaultValue:"-1", d11t:"24",d11p:"0",d12t:"0",d12p:"2",d13t:"",d13p:"",d1w:"2",d1d:"0", d21t:"",d21p:"",d22t:"",d22p:"",d23t:"",d23p:"",d2w:"",d2d:"", d31t:"",d31p:"",d32t:"",d32p:"",d33t:"",d33p:"",d3w:"",d3d:""}; </v>
      </c>
      <c r="DO66" s="78"/>
      <c r="DP66" s="78"/>
      <c r="DQ66" s="79" t="str">
        <f t="shared" si="4"/>
        <v>D6.scenario.defSelectValue["sel204"]= [ "選んで下さい", "使わない", "1時間", "2時間", "3時間", "4時間", "6時間", "8時間", "12時間", "16時間", "24時間" ];</v>
      </c>
      <c r="DR66" s="80"/>
      <c r="DS66" s="80"/>
      <c r="DT66" s="80" t="str">
        <f t="shared" si="5"/>
        <v>D6.scenario.defSelectData['sel204']= [ '-1', '0', '1', '2', '3', '4', '6', '8', '12', '16', '24' ];</v>
      </c>
    </row>
    <row r="67" spans="1:124" s="75" customFormat="1" ht="43.5" customHeight="1" x14ac:dyDescent="0.15">
      <c r="A67" s="66"/>
      <c r="B67" s="99" t="s">
        <v>1935</v>
      </c>
      <c r="C67" s="106" t="s">
        <v>1933</v>
      </c>
      <c r="D67" s="118" t="s">
        <v>1933</v>
      </c>
      <c r="E67" s="98" t="s">
        <v>3053</v>
      </c>
      <c r="F67" s="106" t="s">
        <v>1934</v>
      </c>
      <c r="G67" s="118" t="s">
        <v>1934</v>
      </c>
      <c r="H67" s="106" t="s">
        <v>2338</v>
      </c>
      <c r="I67" s="118" t="s">
        <v>2338</v>
      </c>
      <c r="J67" s="106" t="str">
        <f t="shared" si="0"/>
        <v>sel205</v>
      </c>
      <c r="K67" s="118" t="str">
        <f t="shared" si="1"/>
        <v>sel205</v>
      </c>
      <c r="L67" s="99"/>
      <c r="M67" s="99"/>
      <c r="N67" s="99"/>
      <c r="O67" s="98" t="s">
        <v>1892</v>
      </c>
      <c r="P67" s="99"/>
      <c r="Q67" s="99"/>
      <c r="R67" s="98">
        <v>-1</v>
      </c>
      <c r="S67" s="66"/>
      <c r="T67" s="66"/>
      <c r="U67" s="101" t="str">
        <f t="shared" si="27"/>
        <v>sel205</v>
      </c>
      <c r="V67" s="106" t="s">
        <v>2274</v>
      </c>
      <c r="W67" s="106" t="s">
        <v>2000</v>
      </c>
      <c r="X67" s="108" t="s">
        <v>2023</v>
      </c>
      <c r="Y67" s="106" t="s">
        <v>2024</v>
      </c>
      <c r="Z67" s="106" t="s">
        <v>2025</v>
      </c>
      <c r="AA67" s="106" t="s">
        <v>2026</v>
      </c>
      <c r="AB67" s="106" t="s">
        <v>2027</v>
      </c>
      <c r="AC67" s="106" t="s">
        <v>2028</v>
      </c>
      <c r="AD67" s="106" t="s">
        <v>2029</v>
      </c>
      <c r="AE67" s="106" t="s">
        <v>2030</v>
      </c>
      <c r="AF67" s="106" t="s">
        <v>2571</v>
      </c>
      <c r="AG67" s="106"/>
      <c r="AH67" s="106"/>
      <c r="AI67" s="106"/>
      <c r="AJ67" s="106"/>
      <c r="AK67" s="106"/>
      <c r="AL67" s="118" t="s">
        <v>2274</v>
      </c>
      <c r="AM67" s="118" t="s">
        <v>2000</v>
      </c>
      <c r="AN67" s="120" t="s">
        <v>2023</v>
      </c>
      <c r="AO67" s="118" t="s">
        <v>2024</v>
      </c>
      <c r="AP67" s="148" t="s">
        <v>2025</v>
      </c>
      <c r="AQ67" s="148" t="s">
        <v>2026</v>
      </c>
      <c r="AR67" s="148" t="s">
        <v>2027</v>
      </c>
      <c r="AS67" s="148" t="s">
        <v>2028</v>
      </c>
      <c r="AT67" s="118" t="s">
        <v>2029</v>
      </c>
      <c r="AU67" s="118" t="s">
        <v>2030</v>
      </c>
      <c r="AV67" s="118" t="s">
        <v>2571</v>
      </c>
      <c r="AW67" s="118"/>
      <c r="AX67" s="118"/>
      <c r="AY67" s="118"/>
      <c r="AZ67" s="118"/>
      <c r="BA67" s="118"/>
      <c r="BB67" s="66"/>
      <c r="BC67" s="106">
        <v>-1</v>
      </c>
      <c r="BD67" s="106">
        <v>0</v>
      </c>
      <c r="BE67" s="106">
        <v>18</v>
      </c>
      <c r="BF67" s="106">
        <v>19</v>
      </c>
      <c r="BG67" s="106">
        <v>20</v>
      </c>
      <c r="BH67" s="106">
        <v>21</v>
      </c>
      <c r="BI67" s="106">
        <v>22</v>
      </c>
      <c r="BJ67" s="106">
        <v>23</v>
      </c>
      <c r="BK67" s="106">
        <v>24</v>
      </c>
      <c r="BL67" s="106">
        <v>25</v>
      </c>
      <c r="BM67" s="106">
        <v>26</v>
      </c>
      <c r="BN67" s="106"/>
      <c r="BO67" s="106"/>
      <c r="BP67" s="106"/>
      <c r="BQ67" s="106"/>
      <c r="BR67" s="106"/>
      <c r="BS67" s="118">
        <v>-1</v>
      </c>
      <c r="BT67" s="118">
        <v>0</v>
      </c>
      <c r="BU67" s="118">
        <v>18</v>
      </c>
      <c r="BV67" s="118">
        <v>19</v>
      </c>
      <c r="BW67" s="118">
        <v>20</v>
      </c>
      <c r="BX67" s="118">
        <v>21</v>
      </c>
      <c r="BY67" s="118">
        <v>22</v>
      </c>
      <c r="BZ67" s="118">
        <v>23</v>
      </c>
      <c r="CA67" s="118">
        <v>24</v>
      </c>
      <c r="CB67" s="118">
        <v>25</v>
      </c>
      <c r="CC67" s="118">
        <v>26</v>
      </c>
      <c r="CD67" s="118"/>
      <c r="CE67" s="118"/>
      <c r="CF67" s="118"/>
      <c r="CG67" s="118"/>
      <c r="CH67" s="118"/>
      <c r="CJ67" s="98">
        <v>23</v>
      </c>
      <c r="CK67" s="98">
        <v>0</v>
      </c>
      <c r="CL67" s="98">
        <v>21</v>
      </c>
      <c r="CM67" s="98">
        <v>1</v>
      </c>
      <c r="CN67" s="98">
        <v>0</v>
      </c>
      <c r="CO67" s="98">
        <v>2</v>
      </c>
      <c r="CP67" s="98">
        <v>3</v>
      </c>
      <c r="CQ67" s="98">
        <v>0</v>
      </c>
      <c r="CR67" s="98"/>
      <c r="CS67" s="98"/>
      <c r="CT67" s="98"/>
      <c r="CU67" s="98"/>
      <c r="CV67" s="98"/>
      <c r="CW67" s="98"/>
      <c r="CX67" s="98"/>
      <c r="CY67" s="98"/>
      <c r="CZ67" s="98">
        <v>23</v>
      </c>
      <c r="DA67" s="98">
        <v>0</v>
      </c>
      <c r="DB67" s="98">
        <v>21</v>
      </c>
      <c r="DC67" s="98">
        <v>1</v>
      </c>
      <c r="DD67" s="98">
        <v>0</v>
      </c>
      <c r="DE67" s="98">
        <v>2</v>
      </c>
      <c r="DF67" s="98">
        <v>3</v>
      </c>
      <c r="DG67" s="98">
        <v>0</v>
      </c>
      <c r="DL67" s="76"/>
      <c r="DM67" s="76"/>
      <c r="DN67" s="77" t="str">
        <f t="shared" si="3"/>
        <v xml:space="preserve">D6.scenario.defInput["i205"] = {  cons:"consHTsum",  title:"暖房設定温度",  unit:"℃",  text:"暖房をするときには何℃に設定しますか。設定できない場合はおよそ何℃になっていますか。", inputType:"sel205", right:"", postfix:"", nodata:"", varType:"Number", min:"", max:"", defaultValue:"-1", d11t:"23",d11p:"0",d12t:"21",d12p:"1",d13t:"0",d13p:"2",d1w:"3",d1d:"0", d21t:"",d21p:"",d22t:"",d22p:"",d23t:"",d23p:"",d2w:"",d2d:"", d31t:"23",d31p:"0",d32t:"21",d32p:"1",d33t:"0",d33p:"2",d3w:"3",d3d:"0"}; </v>
      </c>
      <c r="DO67" s="78"/>
      <c r="DP67" s="78"/>
      <c r="DQ67" s="79" t="str">
        <f t="shared" si="4"/>
        <v>D6.scenario.defSelectValue["sel205"]= [ "選んで下さい", "使わない", "18℃", "19℃", "20℃", "21℃", "22℃", "23℃", "24℃", "25℃", "26℃以上" ];</v>
      </c>
      <c r="DR67" s="80"/>
      <c r="DS67" s="80"/>
      <c r="DT67" s="80" t="str">
        <f t="shared" si="5"/>
        <v>D6.scenario.defSelectData['sel205']= [ '-1', '0', '18', '19', '20', '21', '22', '23', '24', '25', '26' ];</v>
      </c>
    </row>
    <row r="68" spans="1:124" s="75" customFormat="1" ht="43.5" customHeight="1" x14ac:dyDescent="0.15">
      <c r="A68" s="66"/>
      <c r="B68" s="98" t="s">
        <v>1954</v>
      </c>
      <c r="C68" s="106" t="s">
        <v>2732</v>
      </c>
      <c r="D68" s="118" t="s">
        <v>2732</v>
      </c>
      <c r="E68" s="98" t="s">
        <v>3053</v>
      </c>
      <c r="F68" s="106" t="s">
        <v>811</v>
      </c>
      <c r="G68" s="118" t="s">
        <v>811</v>
      </c>
      <c r="H68" s="106" t="s">
        <v>4432</v>
      </c>
      <c r="I68" s="118" t="s">
        <v>2732</v>
      </c>
      <c r="J68" s="106" t="str">
        <f t="shared" si="0"/>
        <v>sel206</v>
      </c>
      <c r="K68" s="118" t="str">
        <f t="shared" si="1"/>
        <v>sel206</v>
      </c>
      <c r="L68" s="99"/>
      <c r="M68" s="99"/>
      <c r="N68" s="99"/>
      <c r="O68" s="98" t="s">
        <v>1892</v>
      </c>
      <c r="P68" s="99"/>
      <c r="Q68" s="99"/>
      <c r="R68" s="98">
        <v>-1</v>
      </c>
      <c r="S68" s="66"/>
      <c r="T68" s="66"/>
      <c r="U68" s="101" t="str">
        <f t="shared" si="27"/>
        <v>sel206</v>
      </c>
      <c r="V68" s="106" t="s">
        <v>2274</v>
      </c>
      <c r="W68" s="106" t="s">
        <v>2737</v>
      </c>
      <c r="X68" s="108" t="s">
        <v>2738</v>
      </c>
      <c r="Y68" s="108" t="s">
        <v>2725</v>
      </c>
      <c r="Z68" s="106" t="s">
        <v>2739</v>
      </c>
      <c r="AA68" s="106" t="s">
        <v>2726</v>
      </c>
      <c r="AB68" s="106" t="s">
        <v>2740</v>
      </c>
      <c r="AC68" s="106" t="s">
        <v>2727</v>
      </c>
      <c r="AD68" s="106" t="s">
        <v>2728</v>
      </c>
      <c r="AE68" s="106" t="s">
        <v>2729</v>
      </c>
      <c r="AF68" s="106"/>
      <c r="AG68" s="106"/>
      <c r="AH68" s="106"/>
      <c r="AI68" s="106"/>
      <c r="AJ68" s="106"/>
      <c r="AK68" s="106"/>
      <c r="AL68" s="118" t="s">
        <v>2274</v>
      </c>
      <c r="AM68" s="118" t="s">
        <v>2737</v>
      </c>
      <c r="AN68" s="120" t="s">
        <v>2738</v>
      </c>
      <c r="AO68" s="120" t="s">
        <v>2725</v>
      </c>
      <c r="AP68" s="118" t="s">
        <v>2739</v>
      </c>
      <c r="AQ68" s="148" t="s">
        <v>2726</v>
      </c>
      <c r="AR68" s="148" t="s">
        <v>2740</v>
      </c>
      <c r="AS68" s="148" t="s">
        <v>2727</v>
      </c>
      <c r="AT68" s="118" t="s">
        <v>2728</v>
      </c>
      <c r="AU68" s="118" t="s">
        <v>2729</v>
      </c>
      <c r="AV68" s="118"/>
      <c r="AW68" s="118"/>
      <c r="AX68" s="118"/>
      <c r="AY68" s="118"/>
      <c r="AZ68" s="118"/>
      <c r="BA68" s="118"/>
      <c r="BB68" s="66"/>
      <c r="BC68" s="107">
        <v>-1</v>
      </c>
      <c r="BD68" s="106">
        <v>0</v>
      </c>
      <c r="BE68" s="106">
        <v>1</v>
      </c>
      <c r="BF68" s="106">
        <v>2</v>
      </c>
      <c r="BG68" s="106">
        <v>3</v>
      </c>
      <c r="BH68" s="106">
        <v>4</v>
      </c>
      <c r="BI68" s="106">
        <v>5</v>
      </c>
      <c r="BJ68" s="106">
        <v>6</v>
      </c>
      <c r="BK68" s="106">
        <v>8</v>
      </c>
      <c r="BL68" s="106">
        <v>10</v>
      </c>
      <c r="BM68" s="106"/>
      <c r="BN68" s="106"/>
      <c r="BO68" s="106"/>
      <c r="BP68" s="106"/>
      <c r="BQ68" s="106"/>
      <c r="BR68" s="106"/>
      <c r="BS68" s="119">
        <v>-1</v>
      </c>
      <c r="BT68" s="118">
        <v>0</v>
      </c>
      <c r="BU68" s="118">
        <v>1</v>
      </c>
      <c r="BV68" s="118">
        <v>2</v>
      </c>
      <c r="BW68" s="118">
        <v>3</v>
      </c>
      <c r="BX68" s="118">
        <v>4</v>
      </c>
      <c r="BY68" s="118">
        <v>5</v>
      </c>
      <c r="BZ68" s="118">
        <v>6</v>
      </c>
      <c r="CA68" s="118">
        <v>8</v>
      </c>
      <c r="CB68" s="118">
        <v>10</v>
      </c>
      <c r="CC68" s="118"/>
      <c r="CD68" s="118"/>
      <c r="CE68" s="118"/>
      <c r="CF68" s="118"/>
      <c r="CG68" s="118"/>
      <c r="CH68" s="118"/>
      <c r="CJ68" s="98"/>
      <c r="CK68" s="98"/>
      <c r="CL68" s="98"/>
      <c r="CM68" s="98"/>
      <c r="CN68" s="98"/>
      <c r="CO68" s="98"/>
      <c r="CP68" s="98"/>
      <c r="CQ68" s="98"/>
      <c r="CR68" s="98"/>
      <c r="CS68" s="98"/>
      <c r="CT68" s="98"/>
      <c r="CU68" s="98"/>
      <c r="CV68" s="98"/>
      <c r="CW68" s="98"/>
      <c r="CX68" s="98"/>
      <c r="CY68" s="98"/>
      <c r="CZ68" s="98"/>
      <c r="DA68" s="98"/>
      <c r="DB68" s="98"/>
      <c r="DC68" s="98"/>
      <c r="DD68" s="98"/>
      <c r="DE68" s="98"/>
      <c r="DF68" s="98"/>
      <c r="DG68" s="98"/>
      <c r="DL68" s="76"/>
      <c r="DM68" s="76"/>
      <c r="DN68" s="77" t="str">
        <f t="shared" si="3"/>
        <v xml:space="preserve">D6.scenario.defInput["i206"] = {  cons:"consHTsum",  title:"暖房する期間",  unit:"ヶ月",  text:"部屋を暖房する期間は1年で何ヶ月くらいですか", inputType:"sel206", right:"", postfix:"", nodata:"", varType:"Number", min:"", max:"", defaultValue:"-1", d11t:"",d11p:"",d12t:"",d12p:"",d13t:"",d13p:"",d1w:"",d1d:"", d21t:"",d21p:"",d22t:"",d22p:"",d23t:"",d23p:"",d2w:"",d2d:"", d31t:"",d31p:"",d32t:"",d32p:"",d33t:"",d33p:"",d3w:"",d3d:""}; </v>
      </c>
      <c r="DO68" s="78"/>
      <c r="DP68" s="78"/>
      <c r="DQ68" s="79" t="str">
        <f t="shared" si="4"/>
        <v>D6.scenario.defSelectValue["sel206"]= [ "選んで下さい", "暖房をしない", "1ヶ月", "2ヶ月", "3ヶ月", "4ヶ月", "5ヶ月", "6ヶ月", "8ヶ月", "10ヶ月" ];</v>
      </c>
      <c r="DR68" s="80"/>
      <c r="DS68" s="80"/>
      <c r="DT68" s="80" t="str">
        <f t="shared" si="5"/>
        <v>D6.scenario.defSelectData['sel206']= [ '-1', '0', '1', '2', '3', '4', '5', '6', '8', '10' ];</v>
      </c>
    </row>
    <row r="69" spans="1:124" s="75" customFormat="1" ht="43.5" customHeight="1" x14ac:dyDescent="0.15">
      <c r="B69" s="98" t="s">
        <v>2576</v>
      </c>
      <c r="C69" s="106" t="s">
        <v>3008</v>
      </c>
      <c r="D69" s="118" t="s">
        <v>3008</v>
      </c>
      <c r="E69" s="98" t="s">
        <v>2789</v>
      </c>
      <c r="F69" s="106"/>
      <c r="G69" s="118"/>
      <c r="H69" s="106" t="s">
        <v>3008</v>
      </c>
      <c r="I69" s="118" t="s">
        <v>3008</v>
      </c>
      <c r="J69" s="106" t="str">
        <f t="shared" ref="J69:J133" si="28">IF(K69="","",K69)</f>
        <v/>
      </c>
      <c r="K69" s="118"/>
      <c r="L69" s="99"/>
      <c r="M69" s="99"/>
      <c r="N69" s="99"/>
      <c r="O69" s="98" t="s">
        <v>1891</v>
      </c>
      <c r="P69" s="99"/>
      <c r="Q69" s="99"/>
      <c r="R69" s="98"/>
      <c r="S69" s="66"/>
      <c r="U69" s="101"/>
      <c r="V69" s="106"/>
      <c r="W69" s="106"/>
      <c r="X69" s="106"/>
      <c r="Y69" s="106"/>
      <c r="Z69" s="106"/>
      <c r="AA69" s="106"/>
      <c r="AB69" s="106"/>
      <c r="AC69" s="106"/>
      <c r="AD69" s="106"/>
      <c r="AE69" s="106"/>
      <c r="AF69" s="106"/>
      <c r="AG69" s="106"/>
      <c r="AH69" s="106"/>
      <c r="AI69" s="106"/>
      <c r="AJ69" s="106"/>
      <c r="AK69" s="106"/>
      <c r="AL69" s="118"/>
      <c r="AM69" s="118"/>
      <c r="AN69" s="118"/>
      <c r="AO69" s="118"/>
      <c r="AP69" s="118"/>
      <c r="AQ69" s="118"/>
      <c r="AR69" s="118"/>
      <c r="AS69" s="118"/>
      <c r="AT69" s="118"/>
      <c r="AU69" s="118"/>
      <c r="AV69" s="118"/>
      <c r="AW69" s="118"/>
      <c r="AX69" s="118"/>
      <c r="AY69" s="118"/>
      <c r="AZ69" s="118"/>
      <c r="BA69" s="118"/>
      <c r="BB69" s="66"/>
      <c r="BC69" s="106"/>
      <c r="BD69" s="106"/>
      <c r="BE69" s="106"/>
      <c r="BF69" s="106"/>
      <c r="BG69" s="106"/>
      <c r="BH69" s="106"/>
      <c r="BI69" s="106"/>
      <c r="BJ69" s="106"/>
      <c r="BK69" s="106"/>
      <c r="BL69" s="106"/>
      <c r="BM69" s="106"/>
      <c r="BN69" s="106"/>
      <c r="BO69" s="106"/>
      <c r="BP69" s="106"/>
      <c r="BQ69" s="106"/>
      <c r="BR69" s="106"/>
      <c r="BS69" s="118"/>
      <c r="BT69" s="118"/>
      <c r="BU69" s="118"/>
      <c r="BV69" s="118"/>
      <c r="BW69" s="118"/>
      <c r="BX69" s="118"/>
      <c r="BY69" s="118"/>
      <c r="BZ69" s="118"/>
      <c r="CA69" s="118"/>
      <c r="CB69" s="118"/>
      <c r="CC69" s="118"/>
      <c r="CD69" s="118"/>
      <c r="CE69" s="118"/>
      <c r="CF69" s="118"/>
      <c r="CG69" s="118"/>
      <c r="CH69" s="118"/>
      <c r="CJ69" s="98"/>
      <c r="CK69" s="98"/>
      <c r="CL69" s="98"/>
      <c r="CM69" s="98"/>
      <c r="CN69" s="98"/>
      <c r="CO69" s="98"/>
      <c r="CP69" s="98"/>
      <c r="CQ69" s="98"/>
      <c r="CR69" s="98"/>
      <c r="CS69" s="98"/>
      <c r="CT69" s="98"/>
      <c r="CU69" s="98"/>
      <c r="CV69" s="98"/>
      <c r="CW69" s="98"/>
      <c r="CX69" s="98"/>
      <c r="CY69" s="98"/>
      <c r="CZ69" s="98"/>
      <c r="DA69" s="98"/>
      <c r="DB69" s="98"/>
      <c r="DC69" s="98"/>
      <c r="DD69" s="98"/>
      <c r="DE69" s="98"/>
      <c r="DF69" s="98"/>
      <c r="DG69" s="98"/>
      <c r="DL69" s="76"/>
      <c r="DM69" s="76"/>
      <c r="DN69" s="77" t="str">
        <f t="shared" ref="DN69:DN133" si="29">"D6.scenario.defInput["""&amp;B69&amp;"""] = {  "&amp;E$2&amp;":"""&amp;E69&amp;""",  "&amp;C$2&amp;":"""&amp;CLEAN(SUBSTITUTE(C69,"""",""""))&amp;""",  "&amp;F$2&amp;":"""&amp;F69&amp;""",  "&amp;H$2&amp;":"""&amp;CLEAN(SUBSTITUTE(H69,"""",""""))&amp;""", "&amp;J$2&amp;":"""&amp;J69&amp;""", "&amp;L$2&amp;":"""&amp;L69&amp;""", "&amp;M$2&amp;":"""&amp;M69&amp;""", "&amp;N$2&amp;":"""&amp;N69&amp;""", "&amp;O$2&amp;":"""&amp;O69&amp;""", "&amp;P$2&amp;":"""&amp;P69&amp;""", "&amp;Q$2&amp;":"""&amp;Q69&amp;""", "&amp;R$2&amp;":"""&amp;R69&amp;""", d11t:"""&amp;CJ69&amp;""",d11p:"""&amp;CK69&amp;""",d12t:"""&amp;CL69&amp;""",d12p:"""&amp;CM69&amp;""",d13t:"""&amp;CN69&amp;""",d13p:"""&amp;CO69&amp;""",d1w:"""&amp;CP69&amp;""",d1d:"""&amp;CQ69&amp;""", d21t:"""&amp;CR69&amp;""",d21p:"""&amp;CS69&amp;""",d22t:"""&amp;CT69&amp;""",d22p:"""&amp;CU69&amp;""",d23t:"""&amp;CV69&amp;""",d23p:"""&amp;CW69&amp;""",d2w:"""&amp;CX69&amp;""",d2d:"""&amp;CY69&amp;""", d31t:"""&amp;CZ69&amp;""",d31p:"""&amp;DA69&amp;""",d32t:"""&amp;DB69&amp;""",d32p:"""&amp;DC69&amp;""",d33t:"""&amp;DD69&amp;""",d33p:"""&amp;DE69&amp;""",d3w:"""&amp;DF69&amp;""",d3d:"""&amp;DG69&amp;"""}; "</f>
        <v xml:space="preserve">D6.scenario.defInput["i211"] = {  cons:"consACheat",  title:"部屋の名前",  unit:"",  text:"部屋の名前", inputType:"", right:"", postfix:"", nodata:"", varType:"String", min:"", max:"", defaultValue:"", d11t:"",d11p:"",d12t:"",d12p:"",d13t:"",d13p:"",d1w:"",d1d:"", d21t:"",d21p:"",d22t:"",d22p:"",d23t:"",d23p:"",d2w:"",d2d:"", d31t:"",d31p:"",d32t:"",d32p:"",d33t:"",d33p:"",d3w:"",d3d:""}; </v>
      </c>
      <c r="DO69" s="78"/>
      <c r="DP69" s="78"/>
      <c r="DQ69" s="79" t="str">
        <f t="shared" ref="DQ69:DQ133" si="30">"D6.scenario.defSelectValue["""&amp;U69&amp;"""]= [ """&amp;CLEAN(V69)&amp;""", """&amp;CLEAN(W69)&amp;IF(X69="","",""", """&amp;CLEAN(X69))&amp;IF(Y69="","",""", """&amp;CLEAN(Y69))&amp;IF(Z69="","",""", """&amp;CLEAN(Z69))&amp;IF(AA69="","",""", """&amp;CLEAN(AA69))&amp;IF(AB69="","",""", """&amp;CLEAN(AB69))&amp;IF(AC69="","",""", """&amp;CLEAN(AC69))&amp;IF(AD69="","",""", """&amp;CLEAN(AD69))&amp;IF(AE69="","",""", """&amp;CLEAN(AE69))&amp;IF(AF69="","",""", """&amp;CLEAN(AF69))&amp;IF(AG69="","",""", """&amp;CLEAN(AG69))&amp;IF(AH69="","",""", """&amp;CLEAN(AH69))&amp;IF(AI69="","",""", """&amp;CLEAN(AI69))&amp;IF(AJ69="","",""", """&amp;CLEAN(AJ69))&amp;IF(AK69="","",""", """&amp;CLEAN(AK69))&amp;""" ];"</f>
        <v>D6.scenario.defSelectValue[""]= [ "", "" ];</v>
      </c>
      <c r="DR69" s="80"/>
      <c r="DS69" s="80"/>
      <c r="DT69" s="80" t="str">
        <f t="shared" ref="DT69:DT133" si="31">"D6.scenario.defSelectData['"&amp;U69&amp;"']= [ '"&amp;BC69&amp;"', '"&amp;BD69&amp;"', '"&amp;BE69&amp;IF(BF69="","","', '"&amp;BF69)&amp;IF(BG69="","","', '"&amp;BG69)&amp;IF(BH69="","","', '"&amp;BH69)&amp;IF(BI69="","","', '"&amp;BI69)&amp;IF(BJ69="","","', '"&amp;BJ69)&amp;IF(BK69="","","', '"&amp;BK69)&amp;IF(BL69="","","', '"&amp;BL69)&amp;IF(BM69="","","', '"&amp;BM69)&amp;IF(BN69="","","', '"&amp;BN69)&amp;IF(BO69="","","', '"&amp;BO69)&amp;IF(BP69="","","', '"&amp;BP69)&amp;IF(BQ69="","","', '"&amp;BQ69)&amp;IF(BR69="","","', '"&amp;BR69)&amp;"' ];"</f>
        <v>D6.scenario.defSelectData['']= [ '', '', '' ];</v>
      </c>
    </row>
    <row r="70" spans="1:124" s="75" customFormat="1" ht="43.5" customHeight="1" x14ac:dyDescent="0.15">
      <c r="B70" s="98" t="s">
        <v>2951</v>
      </c>
      <c r="C70" s="106" t="s">
        <v>806</v>
      </c>
      <c r="D70" s="118" t="s">
        <v>806</v>
      </c>
      <c r="E70" s="98" t="s">
        <v>2789</v>
      </c>
      <c r="F70" s="106" t="s">
        <v>513</v>
      </c>
      <c r="G70" s="118" t="s">
        <v>513</v>
      </c>
      <c r="H70" s="106" t="s">
        <v>3122</v>
      </c>
      <c r="I70" s="118" t="s">
        <v>3122</v>
      </c>
      <c r="J70" s="106" t="str">
        <f t="shared" si="28"/>
        <v>sel212</v>
      </c>
      <c r="K70" s="118" t="str">
        <f t="shared" ref="K70:K134" si="32">"sel"&amp;MID($B70,2,5)</f>
        <v>sel212</v>
      </c>
      <c r="L70" s="99"/>
      <c r="M70" s="99"/>
      <c r="N70" s="99"/>
      <c r="O70" s="98" t="s">
        <v>1892</v>
      </c>
      <c r="P70" s="99"/>
      <c r="Q70" s="99"/>
      <c r="R70" s="98">
        <v>-1</v>
      </c>
      <c r="T70" s="66"/>
      <c r="U70" s="101" t="str">
        <f t="shared" ref="U70:U122" si="33">J70</f>
        <v>sel212</v>
      </c>
      <c r="V70" s="106" t="s">
        <v>2274</v>
      </c>
      <c r="W70" s="106" t="s">
        <v>3112</v>
      </c>
      <c r="X70" s="106" t="s">
        <v>3113</v>
      </c>
      <c r="Y70" s="106" t="s">
        <v>3114</v>
      </c>
      <c r="Z70" s="106" t="s">
        <v>3115</v>
      </c>
      <c r="AA70" s="106" t="s">
        <v>3116</v>
      </c>
      <c r="AB70" s="106" t="s">
        <v>3117</v>
      </c>
      <c r="AC70" s="106" t="s">
        <v>3118</v>
      </c>
      <c r="AD70" s="106" t="s">
        <v>3119</v>
      </c>
      <c r="AE70" s="106" t="s">
        <v>3120</v>
      </c>
      <c r="AF70" s="106" t="s">
        <v>3121</v>
      </c>
      <c r="AG70" s="106"/>
      <c r="AH70" s="106"/>
      <c r="AI70" s="106"/>
      <c r="AJ70" s="106"/>
      <c r="AK70" s="106"/>
      <c r="AL70" s="118" t="s">
        <v>2274</v>
      </c>
      <c r="AM70" s="148" t="s">
        <v>3112</v>
      </c>
      <c r="AN70" s="148" t="s">
        <v>3113</v>
      </c>
      <c r="AO70" s="148" t="s">
        <v>3114</v>
      </c>
      <c r="AP70" s="148" t="s">
        <v>3115</v>
      </c>
      <c r="AQ70" s="148" t="s">
        <v>3116</v>
      </c>
      <c r="AR70" s="148" t="s">
        <v>3117</v>
      </c>
      <c r="AS70" s="118" t="s">
        <v>3118</v>
      </c>
      <c r="AT70" s="118" t="s">
        <v>3119</v>
      </c>
      <c r="AU70" s="118" t="s">
        <v>3120</v>
      </c>
      <c r="AV70" s="118" t="s">
        <v>3121</v>
      </c>
      <c r="AW70" s="118"/>
      <c r="AX70" s="118"/>
      <c r="AY70" s="118"/>
      <c r="AZ70" s="118"/>
      <c r="BA70" s="118"/>
      <c r="BB70" s="66"/>
      <c r="BC70" s="106">
        <v>-1</v>
      </c>
      <c r="BD70" s="106">
        <v>7.3</v>
      </c>
      <c r="BE70" s="106">
        <v>10</v>
      </c>
      <c r="BF70" s="106">
        <v>13</v>
      </c>
      <c r="BG70" s="106">
        <v>16</v>
      </c>
      <c r="BH70" s="106">
        <v>19.5</v>
      </c>
      <c r="BI70" s="106">
        <v>24</v>
      </c>
      <c r="BJ70" s="106">
        <v>33</v>
      </c>
      <c r="BK70" s="106">
        <v>41</v>
      </c>
      <c r="BL70" s="106">
        <v>49</v>
      </c>
      <c r="BM70" s="106">
        <v>65</v>
      </c>
      <c r="BN70" s="106"/>
      <c r="BO70" s="106"/>
      <c r="BP70" s="106"/>
      <c r="BQ70" s="106"/>
      <c r="BR70" s="106"/>
      <c r="BS70" s="118">
        <v>-1</v>
      </c>
      <c r="BT70" s="118">
        <v>7.3</v>
      </c>
      <c r="BU70" s="118">
        <v>10</v>
      </c>
      <c r="BV70" s="118">
        <v>13</v>
      </c>
      <c r="BW70" s="118">
        <v>16</v>
      </c>
      <c r="BX70" s="118">
        <v>19.5</v>
      </c>
      <c r="BY70" s="118">
        <v>24</v>
      </c>
      <c r="BZ70" s="118">
        <v>33</v>
      </c>
      <c r="CA70" s="118">
        <v>41</v>
      </c>
      <c r="CB70" s="118">
        <v>49</v>
      </c>
      <c r="CC70" s="118">
        <v>65</v>
      </c>
      <c r="CD70" s="118"/>
      <c r="CE70" s="118"/>
      <c r="CF70" s="118"/>
      <c r="CG70" s="118"/>
      <c r="CH70" s="118"/>
      <c r="CJ70" s="98"/>
      <c r="CK70" s="98"/>
      <c r="CL70" s="98"/>
      <c r="CM70" s="98"/>
      <c r="CN70" s="98"/>
      <c r="CO70" s="98"/>
      <c r="CP70" s="98"/>
      <c r="CQ70" s="98"/>
      <c r="CR70" s="98"/>
      <c r="CS70" s="98"/>
      <c r="CT70" s="98"/>
      <c r="CU70" s="98"/>
      <c r="CV70" s="98"/>
      <c r="CW70" s="98"/>
      <c r="CX70" s="98"/>
      <c r="CY70" s="98"/>
      <c r="CZ70" s="98"/>
      <c r="DA70" s="98"/>
      <c r="DB70" s="98"/>
      <c r="DC70" s="98"/>
      <c r="DD70" s="98"/>
      <c r="DE70" s="98"/>
      <c r="DF70" s="98"/>
      <c r="DG70" s="98"/>
      <c r="DL70" s="76"/>
      <c r="DM70" s="76"/>
      <c r="DN70" s="77" t="str">
        <f t="shared" si="29"/>
        <v xml:space="preserve">D6.scenario.defInput["i212"] = {  cons:"consACheat",  title:"部屋の広さ",  unit:"m2",  text:"冷暖房する部屋の広さを答えてください。吹き抜けがある場合には、その分を2倍してください。", inputType:"sel212", right:"", postfix:"", nodata:"", varType:"Number", min:"", max:"", defaultValue:"-1", d11t:"",d11p:"",d12t:"",d12p:"",d13t:"",d13p:"",d1w:"",d1d:"", d21t:"",d21p:"",d22t:"",d22p:"",d23t:"",d23p:"",d2w:"",d2d:"", d31t:"",d31p:"",d32t:"",d32p:"",d33t:"",d33p:"",d3w:"",d3d:""}; </v>
      </c>
      <c r="DO70" s="78"/>
      <c r="DP70" s="78"/>
      <c r="DQ70" s="79" t="str">
        <f t="shared" si="30"/>
        <v>D6.scenario.defSelectValue["sel212"]= [ "選んで下さい", "4畳半", "6畳", "8畳", "10畳", "12畳", "15畳", "20畳", "25畳", "30畳", "40畳" ];</v>
      </c>
      <c r="DR70" s="80"/>
      <c r="DS70" s="80"/>
      <c r="DT70" s="80" t="str">
        <f t="shared" si="31"/>
        <v>D6.scenario.defSelectData['sel212']= [ '-1', '7.3', '10', '13', '16', '19.5', '24', '33', '41', '49', '65' ];</v>
      </c>
    </row>
    <row r="71" spans="1:124" s="75" customFormat="1" ht="43.5" customHeight="1" x14ac:dyDescent="0.15">
      <c r="B71" s="98" t="s">
        <v>2609</v>
      </c>
      <c r="C71" s="106" t="s">
        <v>2595</v>
      </c>
      <c r="D71" s="118" t="s">
        <v>2595</v>
      </c>
      <c r="E71" s="98" t="s">
        <v>2789</v>
      </c>
      <c r="F71" s="106" t="s">
        <v>2608</v>
      </c>
      <c r="G71" s="118" t="s">
        <v>513</v>
      </c>
      <c r="H71" s="106" t="s">
        <v>3123</v>
      </c>
      <c r="I71" s="118" t="s">
        <v>3123</v>
      </c>
      <c r="J71" s="106" t="str">
        <f t="shared" si="28"/>
        <v>sel213</v>
      </c>
      <c r="K71" s="118" t="str">
        <f t="shared" si="32"/>
        <v>sel213</v>
      </c>
      <c r="L71" s="99"/>
      <c r="M71" s="99"/>
      <c r="N71" s="99"/>
      <c r="O71" s="98" t="s">
        <v>1892</v>
      </c>
      <c r="P71" s="99"/>
      <c r="Q71" s="99"/>
      <c r="R71" s="98">
        <v>-1</v>
      </c>
      <c r="T71" s="66"/>
      <c r="U71" s="101" t="str">
        <f t="shared" si="33"/>
        <v>sel213</v>
      </c>
      <c r="V71" s="106" t="s">
        <v>2274</v>
      </c>
      <c r="W71" s="106" t="s">
        <v>2596</v>
      </c>
      <c r="X71" s="106" t="s">
        <v>2597</v>
      </c>
      <c r="Y71" s="106" t="s">
        <v>2598</v>
      </c>
      <c r="Z71" s="106" t="s">
        <v>2599</v>
      </c>
      <c r="AA71" s="106" t="s">
        <v>2600</v>
      </c>
      <c r="AB71" s="106" t="s">
        <v>2601</v>
      </c>
      <c r="AC71" s="106"/>
      <c r="AD71" s="106"/>
      <c r="AE71" s="106"/>
      <c r="AF71" s="106"/>
      <c r="AG71" s="106"/>
      <c r="AH71" s="106"/>
      <c r="AI71" s="106"/>
      <c r="AJ71" s="106"/>
      <c r="AK71" s="106"/>
      <c r="AL71" s="118" t="s">
        <v>2274</v>
      </c>
      <c r="AM71" s="148" t="s">
        <v>2596</v>
      </c>
      <c r="AN71" s="148" t="s">
        <v>2597</v>
      </c>
      <c r="AO71" s="148" t="s">
        <v>2598</v>
      </c>
      <c r="AP71" s="148" t="s">
        <v>2599</v>
      </c>
      <c r="AQ71" s="118" t="s">
        <v>2600</v>
      </c>
      <c r="AR71" s="118" t="s">
        <v>2601</v>
      </c>
      <c r="AS71" s="118"/>
      <c r="AT71" s="118"/>
      <c r="AU71" s="118"/>
      <c r="AV71" s="118"/>
      <c r="AW71" s="118"/>
      <c r="AX71" s="118"/>
      <c r="AY71" s="118"/>
      <c r="AZ71" s="118"/>
      <c r="BA71" s="118"/>
      <c r="BB71" s="66"/>
      <c r="BC71" s="106">
        <v>-1</v>
      </c>
      <c r="BD71" s="106">
        <v>1.1000000000000001</v>
      </c>
      <c r="BE71" s="106">
        <v>2.2000000000000002</v>
      </c>
      <c r="BF71" s="106">
        <v>3.3</v>
      </c>
      <c r="BG71" s="106">
        <v>6.5</v>
      </c>
      <c r="BH71" s="106">
        <v>9.6999999999999993</v>
      </c>
      <c r="BI71" s="106">
        <v>13</v>
      </c>
      <c r="BJ71" s="106"/>
      <c r="BK71" s="106"/>
      <c r="BL71" s="106"/>
      <c r="BM71" s="106"/>
      <c r="BN71" s="106"/>
      <c r="BO71" s="106"/>
      <c r="BP71" s="106"/>
      <c r="BQ71" s="106"/>
      <c r="BR71" s="106"/>
      <c r="BS71" s="118">
        <v>-1</v>
      </c>
      <c r="BT71" s="118">
        <v>1.1000000000000001</v>
      </c>
      <c r="BU71" s="118">
        <v>2.2000000000000002</v>
      </c>
      <c r="BV71" s="118">
        <v>3.3</v>
      </c>
      <c r="BW71" s="118">
        <v>6.5</v>
      </c>
      <c r="BX71" s="118">
        <v>9.6999999999999993</v>
      </c>
      <c r="BY71" s="118">
        <v>13</v>
      </c>
      <c r="BZ71" s="118"/>
      <c r="CA71" s="118"/>
      <c r="CB71" s="118"/>
      <c r="CC71" s="118"/>
      <c r="CD71" s="118"/>
      <c r="CE71" s="118"/>
      <c r="CF71" s="118"/>
      <c r="CG71" s="118"/>
      <c r="CH71" s="118"/>
      <c r="CJ71" s="98"/>
      <c r="CK71" s="98"/>
      <c r="CL71" s="98"/>
      <c r="CM71" s="98"/>
      <c r="CN71" s="98"/>
      <c r="CO71" s="98"/>
      <c r="CP71" s="98"/>
      <c r="CQ71" s="98"/>
      <c r="CR71" s="98"/>
      <c r="CS71" s="98"/>
      <c r="CT71" s="98"/>
      <c r="CU71" s="98"/>
      <c r="CV71" s="98"/>
      <c r="CW71" s="98"/>
      <c r="CX71" s="98"/>
      <c r="CY71" s="98"/>
      <c r="CZ71" s="98"/>
      <c r="DA71" s="98"/>
      <c r="DB71" s="98"/>
      <c r="DC71" s="98"/>
      <c r="DD71" s="98"/>
      <c r="DE71" s="98"/>
      <c r="DF71" s="98"/>
      <c r="DG71" s="98"/>
      <c r="DL71" s="76"/>
      <c r="DM71" s="76"/>
      <c r="DN71" s="77" t="str">
        <f t="shared" si="29"/>
        <v xml:space="preserve">D6.scenario.defInput["i213"] = {  cons:"consACheat",  title:"窓ガラスの大きさ",  unit:"m2",  text:"サッシや窓のガラスの大きさを、その部屋の合計として答えてください。", inputType:"sel213", right:"", postfix:"", nodata:"", varType:"Number", min:"", max:"", defaultValue:"-1", d11t:"",d11p:"",d12t:"",d12p:"",d13t:"",d13p:"",d1w:"",d1d:"", d21t:"",d21p:"",d22t:"",d22p:"",d23t:"",d23p:"",d2w:"",d2d:"", d31t:"",d31p:"",d32t:"",d32p:"",d33t:"",d33p:"",d3w:"",d3d:""}; </v>
      </c>
      <c r="DO71" s="78"/>
      <c r="DP71" s="78"/>
      <c r="DQ71" s="79" t="str">
        <f t="shared" si="30"/>
        <v>D6.scenario.defSelectValue["sel213"]= [ "選んで下さい", "小窓（90×120）", "腰窓（120×180）", "2枚掃き出し窓（180×180）", "4枚掃き出し窓（180×360）", "掃き出し6枚相当（180×540）", "掃き出し8枚相当（180×720）" ];</v>
      </c>
      <c r="DR71" s="80"/>
      <c r="DS71" s="80"/>
      <c r="DT71" s="80" t="str">
        <f t="shared" si="31"/>
        <v>D6.scenario.defSelectData['sel213']= [ '-1', '1.1', '2.2', '3.3', '6.5', '9.7', '13' ];</v>
      </c>
    </row>
    <row r="72" spans="1:124" s="75" customFormat="1" ht="43.5" customHeight="1" x14ac:dyDescent="0.15">
      <c r="B72" s="98" t="s">
        <v>2952</v>
      </c>
      <c r="C72" s="106" t="s">
        <v>2594</v>
      </c>
      <c r="D72" s="118" t="s">
        <v>2594</v>
      </c>
      <c r="E72" s="98" t="s">
        <v>2789</v>
      </c>
      <c r="F72" s="106" t="s">
        <v>2607</v>
      </c>
      <c r="G72" s="118" t="s">
        <v>2607</v>
      </c>
      <c r="H72" s="106" t="s">
        <v>2594</v>
      </c>
      <c r="I72" s="118" t="s">
        <v>2594</v>
      </c>
      <c r="J72" s="106" t="str">
        <f t="shared" si="28"/>
        <v>sel214</v>
      </c>
      <c r="K72" s="118" t="str">
        <f t="shared" si="32"/>
        <v>sel214</v>
      </c>
      <c r="L72" s="99"/>
      <c r="M72" s="99"/>
      <c r="N72" s="99"/>
      <c r="O72" s="98" t="s">
        <v>1892</v>
      </c>
      <c r="P72" s="99"/>
      <c r="Q72" s="99"/>
      <c r="R72" s="98">
        <v>-1</v>
      </c>
      <c r="T72" s="66"/>
      <c r="U72" s="101" t="str">
        <f t="shared" si="33"/>
        <v>sel214</v>
      </c>
      <c r="V72" s="106" t="s">
        <v>2274</v>
      </c>
      <c r="W72" s="106" t="s">
        <v>2602</v>
      </c>
      <c r="X72" s="106" t="s">
        <v>2603</v>
      </c>
      <c r="Y72" s="106" t="s">
        <v>2604</v>
      </c>
      <c r="Z72" s="106" t="s">
        <v>2605</v>
      </c>
      <c r="AA72" s="106" t="s">
        <v>2606</v>
      </c>
      <c r="AB72" s="106"/>
      <c r="AC72" s="106"/>
      <c r="AD72" s="106"/>
      <c r="AE72" s="106"/>
      <c r="AF72" s="106"/>
      <c r="AG72" s="106"/>
      <c r="AH72" s="106"/>
      <c r="AI72" s="106"/>
      <c r="AJ72" s="106"/>
      <c r="AK72" s="106"/>
      <c r="AL72" s="118" t="s">
        <v>2274</v>
      </c>
      <c r="AM72" s="148" t="s">
        <v>2602</v>
      </c>
      <c r="AN72" s="148" t="s">
        <v>2603</v>
      </c>
      <c r="AO72" s="148" t="s">
        <v>2604</v>
      </c>
      <c r="AP72" s="148" t="s">
        <v>2605</v>
      </c>
      <c r="AQ72" s="148" t="s">
        <v>2606</v>
      </c>
      <c r="AR72" s="118"/>
      <c r="AS72" s="118"/>
      <c r="AT72" s="118"/>
      <c r="AU72" s="118"/>
      <c r="AV72" s="118"/>
      <c r="AW72" s="118"/>
      <c r="AX72" s="118"/>
      <c r="AY72" s="118"/>
      <c r="AZ72" s="118"/>
      <c r="BA72" s="118"/>
      <c r="BB72" s="66"/>
      <c r="BC72" s="106">
        <v>-1</v>
      </c>
      <c r="BD72" s="106">
        <v>6</v>
      </c>
      <c r="BE72" s="106">
        <v>3.5</v>
      </c>
      <c r="BF72" s="106">
        <v>2.5</v>
      </c>
      <c r="BG72" s="106">
        <v>2.5</v>
      </c>
      <c r="BH72" s="106">
        <v>1.5</v>
      </c>
      <c r="BI72" s="106"/>
      <c r="BJ72" s="106"/>
      <c r="BK72" s="106"/>
      <c r="BL72" s="106"/>
      <c r="BM72" s="106"/>
      <c r="BN72" s="106"/>
      <c r="BO72" s="106"/>
      <c r="BP72" s="106"/>
      <c r="BQ72" s="106"/>
      <c r="BR72" s="106"/>
      <c r="BS72" s="118">
        <v>-1</v>
      </c>
      <c r="BT72" s="118">
        <v>6</v>
      </c>
      <c r="BU72" s="118">
        <v>3.5</v>
      </c>
      <c r="BV72" s="118">
        <v>2.5</v>
      </c>
      <c r="BW72" s="118">
        <v>2.5</v>
      </c>
      <c r="BX72" s="118">
        <v>1.5</v>
      </c>
      <c r="BY72" s="118"/>
      <c r="BZ72" s="118"/>
      <c r="CA72" s="118"/>
      <c r="CB72" s="118"/>
      <c r="CC72" s="118"/>
      <c r="CD72" s="118"/>
      <c r="CE72" s="118"/>
      <c r="CF72" s="118"/>
      <c r="CG72" s="118"/>
      <c r="CH72" s="118"/>
      <c r="CJ72" s="98"/>
      <c r="CK72" s="98"/>
      <c r="CL72" s="98"/>
      <c r="CM72" s="98"/>
      <c r="CN72" s="98"/>
      <c r="CO72" s="98"/>
      <c r="CP72" s="98"/>
      <c r="CQ72" s="98"/>
      <c r="CR72" s="98">
        <v>4</v>
      </c>
      <c r="CS72" s="98">
        <v>2</v>
      </c>
      <c r="CT72" s="98">
        <v>3</v>
      </c>
      <c r="CU72" s="98">
        <v>1</v>
      </c>
      <c r="CV72" s="98"/>
      <c r="CW72" s="98"/>
      <c r="CX72" s="98">
        <v>1</v>
      </c>
      <c r="CY72" s="98">
        <v>1</v>
      </c>
      <c r="CZ72" s="98"/>
      <c r="DA72" s="98"/>
      <c r="DB72" s="98"/>
      <c r="DC72" s="98"/>
      <c r="DD72" s="98"/>
      <c r="DE72" s="98"/>
      <c r="DF72" s="98"/>
      <c r="DG72" s="98"/>
      <c r="DL72" s="76"/>
      <c r="DM72" s="76"/>
      <c r="DN72" s="77" t="str">
        <f t="shared" si="29"/>
        <v xml:space="preserve">D6.scenario.defInput["i214"] = {  cons:"consACheat",  title:"窓ガラスの種類",  unit:"w/m2K",  text:"窓ガラスの種類", inputType:"sel214", right:"", postfix:"", nodata:"", varType:"Number", min:"", max:"", defaultValue:"-1", d11t:"",d11p:"",d12t:"",d12p:"",d13t:"",d13p:"",d1w:"",d1d:"", d21t:"4",d21p:"2",d22t:"3",d22p:"1",d23t:"",d23p:"",d2w:"1",d2d:"1", d31t:"",d31p:"",d32t:"",d32p:"",d33t:"",d33p:"",d3w:"",d3d:""}; </v>
      </c>
      <c r="DO72" s="78"/>
      <c r="DP72" s="78"/>
      <c r="DQ72" s="79" t="str">
        <f t="shared" si="30"/>
        <v>D6.scenario.defSelectValue["sel214"]= [ "選んで下さい", "1枚ガラス", "アルミ複層ガラス", "アルミ以外枠複層ガラス", "二重窓", "low-e複層ガラス" ];</v>
      </c>
      <c r="DR72" s="80"/>
      <c r="DS72" s="80"/>
      <c r="DT72" s="80" t="str">
        <f t="shared" si="31"/>
        <v>D6.scenario.defSelectData['sel214']= [ '-1', '6', '3.5', '2.5', '2.5', '1.5' ];</v>
      </c>
    </row>
    <row r="73" spans="1:124" s="75" customFormat="1" ht="43.5" customHeight="1" x14ac:dyDescent="0.15">
      <c r="A73" s="66"/>
      <c r="B73" s="98" t="s">
        <v>2610</v>
      </c>
      <c r="C73" s="106" t="s">
        <v>2405</v>
      </c>
      <c r="D73" s="118" t="s">
        <v>2405</v>
      </c>
      <c r="E73" s="98" t="s">
        <v>3084</v>
      </c>
      <c r="F73" s="106" t="s">
        <v>827</v>
      </c>
      <c r="G73" s="118" t="s">
        <v>827</v>
      </c>
      <c r="H73" s="106" t="s">
        <v>2405</v>
      </c>
      <c r="I73" s="118" t="s">
        <v>2405</v>
      </c>
      <c r="J73" s="106" t="str">
        <f t="shared" si="28"/>
        <v>sel215</v>
      </c>
      <c r="K73" s="118" t="str">
        <f t="shared" si="32"/>
        <v>sel215</v>
      </c>
      <c r="L73" s="99"/>
      <c r="M73" s="99"/>
      <c r="N73" s="99"/>
      <c r="O73" s="98" t="s">
        <v>1892</v>
      </c>
      <c r="P73" s="99"/>
      <c r="Q73" s="99"/>
      <c r="R73" s="98">
        <v>-1</v>
      </c>
      <c r="S73" s="66"/>
      <c r="T73" s="66"/>
      <c r="U73" s="101" t="str">
        <f t="shared" si="33"/>
        <v>sel215</v>
      </c>
      <c r="V73" s="106" t="s">
        <v>2274</v>
      </c>
      <c r="W73" s="106" t="s">
        <v>2055</v>
      </c>
      <c r="X73" s="108" t="s">
        <v>2418</v>
      </c>
      <c r="Y73" s="106" t="s">
        <v>2419</v>
      </c>
      <c r="Z73" s="106" t="s">
        <v>2420</v>
      </c>
      <c r="AA73" s="106" t="s">
        <v>2421</v>
      </c>
      <c r="AB73" s="106" t="s">
        <v>2422</v>
      </c>
      <c r="AC73" s="106" t="s">
        <v>2423</v>
      </c>
      <c r="AD73" s="106" t="s">
        <v>2424</v>
      </c>
      <c r="AE73" s="106" t="s">
        <v>2425</v>
      </c>
      <c r="AF73" s="106"/>
      <c r="AG73" s="106"/>
      <c r="AH73" s="106"/>
      <c r="AI73" s="106"/>
      <c r="AJ73" s="106"/>
      <c r="AK73" s="106"/>
      <c r="AL73" s="118" t="s">
        <v>2274</v>
      </c>
      <c r="AM73" s="148" t="s">
        <v>2055</v>
      </c>
      <c r="AN73" s="149" t="s">
        <v>2418</v>
      </c>
      <c r="AO73" s="148" t="s">
        <v>2419</v>
      </c>
      <c r="AP73" s="148" t="s">
        <v>2420</v>
      </c>
      <c r="AQ73" s="148" t="s">
        <v>2421</v>
      </c>
      <c r="AR73" s="148" t="s">
        <v>2422</v>
      </c>
      <c r="AS73" s="148" t="s">
        <v>2423</v>
      </c>
      <c r="AT73" s="118" t="s">
        <v>2424</v>
      </c>
      <c r="AU73" s="118" t="s">
        <v>2425</v>
      </c>
      <c r="AV73" s="118"/>
      <c r="AW73" s="118"/>
      <c r="AX73" s="118"/>
      <c r="AY73" s="118"/>
      <c r="AZ73" s="118"/>
      <c r="BA73" s="118"/>
      <c r="BB73" s="66"/>
      <c r="BC73" s="106">
        <v>-1</v>
      </c>
      <c r="BD73" s="106">
        <v>0</v>
      </c>
      <c r="BE73" s="106">
        <v>1</v>
      </c>
      <c r="BF73" s="106">
        <v>2</v>
      </c>
      <c r="BG73" s="106">
        <v>4</v>
      </c>
      <c r="BH73" s="106">
        <v>6</v>
      </c>
      <c r="BI73" s="106">
        <v>9</v>
      </c>
      <c r="BJ73" s="106">
        <v>13</v>
      </c>
      <c r="BK73" s="106">
        <v>18</v>
      </c>
      <c r="BL73" s="106">
        <v>25</v>
      </c>
      <c r="BM73" s="106"/>
      <c r="BN73" s="106"/>
      <c r="BO73" s="106"/>
      <c r="BP73" s="106"/>
      <c r="BQ73" s="106"/>
      <c r="BR73" s="106"/>
      <c r="BS73" s="118">
        <v>-1</v>
      </c>
      <c r="BT73" s="118">
        <v>0</v>
      </c>
      <c r="BU73" s="118">
        <v>1</v>
      </c>
      <c r="BV73" s="118">
        <v>2</v>
      </c>
      <c r="BW73" s="118">
        <v>4</v>
      </c>
      <c r="BX73" s="118">
        <v>6</v>
      </c>
      <c r="BY73" s="118">
        <v>9</v>
      </c>
      <c r="BZ73" s="118">
        <v>13</v>
      </c>
      <c r="CA73" s="118">
        <v>18</v>
      </c>
      <c r="CB73" s="118">
        <v>25</v>
      </c>
      <c r="CC73" s="118"/>
      <c r="CD73" s="118"/>
      <c r="CE73" s="118"/>
      <c r="CF73" s="118"/>
      <c r="CG73" s="118"/>
      <c r="CH73" s="118"/>
      <c r="CJ73" s="98"/>
      <c r="CK73" s="98"/>
      <c r="CL73" s="98"/>
      <c r="CM73" s="98"/>
      <c r="CN73" s="98"/>
      <c r="CO73" s="98"/>
      <c r="CP73" s="98"/>
      <c r="CQ73" s="98"/>
      <c r="CR73" s="98"/>
      <c r="CS73" s="98"/>
      <c r="CT73" s="98"/>
      <c r="CU73" s="98"/>
      <c r="CV73" s="98"/>
      <c r="CW73" s="98"/>
      <c r="CX73" s="98"/>
      <c r="CY73" s="98"/>
      <c r="CZ73" s="98"/>
      <c r="DA73" s="98"/>
      <c r="DB73" s="98"/>
      <c r="DC73" s="98"/>
      <c r="DD73" s="98"/>
      <c r="DE73" s="98"/>
      <c r="DF73" s="98"/>
      <c r="DG73" s="98"/>
      <c r="DL73" s="76"/>
      <c r="DM73" s="76"/>
      <c r="DN73" s="77" t="str">
        <f t="shared" si="29"/>
        <v xml:space="preserve">D6.scenario.defInput["i215"] = {  cons:"consACcool",  title:"エアコンの使用年数",  unit:"年",  text:"エアコンの使用年数", inputType:"sel215", right:"", postfix:"", nodata:"", varType:"Number", min:"", max:"", defaultValue:"-1", d11t:"",d11p:"",d12t:"",d12p:"",d13t:"",d13p:"",d1w:"",d1d:"", d21t:"",d21p:"",d22t:"",d22p:"",d23t:"",d23p:"",d2w:"",d2d:"", d31t:"",d31p:"",d32t:"",d32p:"",d33t:"",d33p:"",d3w:"",d3d:""}; </v>
      </c>
      <c r="DO73" s="78"/>
      <c r="DP73" s="78"/>
      <c r="DQ73" s="79" t="str">
        <f t="shared" si="30"/>
        <v>D6.scenario.defSelectValue["sel215"]= [ "選んで下さい", "持っていない", "1年未満", "3年未満", "5年未満", "7年未満", "10年未満", "15年未満", "20年未満", "20年以上" ];</v>
      </c>
      <c r="DR73" s="80"/>
      <c r="DS73" s="80"/>
      <c r="DT73" s="80" t="str">
        <f t="shared" si="31"/>
        <v>D6.scenario.defSelectData['sel215']= [ '-1', '0', '1', '2', '4', '6', '9', '13', '18', '25' ];</v>
      </c>
    </row>
    <row r="74" spans="1:124" s="75" customFormat="1" ht="43.5" customHeight="1" x14ac:dyDescent="0.15">
      <c r="A74" s="66"/>
      <c r="B74" s="98" t="s">
        <v>2611</v>
      </c>
      <c r="C74" s="106" t="s">
        <v>2615</v>
      </c>
      <c r="D74" s="118" t="s">
        <v>2615</v>
      </c>
      <c r="E74" s="98" t="s">
        <v>3084</v>
      </c>
      <c r="F74" s="106"/>
      <c r="G74" s="118"/>
      <c r="H74" s="106" t="s">
        <v>3124</v>
      </c>
      <c r="I74" s="118" t="s">
        <v>3124</v>
      </c>
      <c r="J74" s="106" t="str">
        <f t="shared" si="28"/>
        <v>sel216</v>
      </c>
      <c r="K74" s="118" t="str">
        <f t="shared" si="32"/>
        <v>sel216</v>
      </c>
      <c r="L74" s="99"/>
      <c r="M74" s="99"/>
      <c r="N74" s="99"/>
      <c r="O74" s="98" t="s">
        <v>1892</v>
      </c>
      <c r="P74" s="99"/>
      <c r="Q74" s="99"/>
      <c r="R74" s="98">
        <v>-1</v>
      </c>
      <c r="S74" s="66"/>
      <c r="T74" s="66"/>
      <c r="U74" s="101" t="str">
        <f t="shared" si="33"/>
        <v>sel216</v>
      </c>
      <c r="V74" s="106" t="s">
        <v>2274</v>
      </c>
      <c r="W74" s="106" t="s">
        <v>2497</v>
      </c>
      <c r="X74" s="108" t="s">
        <v>2498</v>
      </c>
      <c r="Y74" s="106" t="s">
        <v>293</v>
      </c>
      <c r="Z74" s="106"/>
      <c r="AA74" s="106"/>
      <c r="AB74" s="106"/>
      <c r="AC74" s="106"/>
      <c r="AD74" s="106"/>
      <c r="AE74" s="106"/>
      <c r="AF74" s="106"/>
      <c r="AG74" s="106"/>
      <c r="AH74" s="106"/>
      <c r="AI74" s="106"/>
      <c r="AJ74" s="106"/>
      <c r="AK74" s="106"/>
      <c r="AL74" s="118" t="s">
        <v>2274</v>
      </c>
      <c r="AM74" s="148" t="s">
        <v>2497</v>
      </c>
      <c r="AN74" s="149" t="s">
        <v>2498</v>
      </c>
      <c r="AO74" s="148" t="s">
        <v>293</v>
      </c>
      <c r="AP74" s="118"/>
      <c r="AQ74" s="118"/>
      <c r="AR74" s="118"/>
      <c r="AS74" s="118"/>
      <c r="AT74" s="118"/>
      <c r="AU74" s="118"/>
      <c r="AV74" s="118"/>
      <c r="AW74" s="118"/>
      <c r="AX74" s="118"/>
      <c r="AY74" s="118"/>
      <c r="AZ74" s="118"/>
      <c r="BA74" s="118"/>
      <c r="BB74" s="66"/>
      <c r="BC74" s="106">
        <v>-1</v>
      </c>
      <c r="BD74" s="106">
        <v>1</v>
      </c>
      <c r="BE74" s="106">
        <v>2</v>
      </c>
      <c r="BF74" s="106">
        <v>3</v>
      </c>
      <c r="BG74" s="106"/>
      <c r="BH74" s="106"/>
      <c r="BI74" s="106"/>
      <c r="BJ74" s="106"/>
      <c r="BK74" s="106"/>
      <c r="BL74" s="106"/>
      <c r="BM74" s="106"/>
      <c r="BN74" s="106"/>
      <c r="BO74" s="106"/>
      <c r="BP74" s="106"/>
      <c r="BQ74" s="106"/>
      <c r="BR74" s="106"/>
      <c r="BS74" s="118">
        <v>-1</v>
      </c>
      <c r="BT74" s="118">
        <v>1</v>
      </c>
      <c r="BU74" s="118">
        <v>2</v>
      </c>
      <c r="BV74" s="118">
        <v>3</v>
      </c>
      <c r="BW74" s="118"/>
      <c r="BX74" s="118"/>
      <c r="BY74" s="118"/>
      <c r="BZ74" s="118"/>
      <c r="CA74" s="118"/>
      <c r="CB74" s="118"/>
      <c r="CC74" s="118"/>
      <c r="CD74" s="118"/>
      <c r="CE74" s="118"/>
      <c r="CF74" s="118"/>
      <c r="CG74" s="118"/>
      <c r="CH74" s="118"/>
      <c r="CJ74" s="98">
        <v>2</v>
      </c>
      <c r="CK74" s="98">
        <v>0</v>
      </c>
      <c r="CL74" s="98">
        <v>1</v>
      </c>
      <c r="CM74" s="98">
        <v>2</v>
      </c>
      <c r="CN74" s="98"/>
      <c r="CO74" s="98"/>
      <c r="CP74" s="98">
        <v>2</v>
      </c>
      <c r="CQ74" s="98">
        <v>0</v>
      </c>
      <c r="CR74" s="98">
        <v>2</v>
      </c>
      <c r="CS74" s="98">
        <v>0</v>
      </c>
      <c r="CT74" s="98">
        <v>1</v>
      </c>
      <c r="CU74" s="98">
        <v>2</v>
      </c>
      <c r="CV74" s="98"/>
      <c r="CW74" s="98"/>
      <c r="CX74" s="98">
        <v>2</v>
      </c>
      <c r="CY74" s="98">
        <v>0</v>
      </c>
      <c r="CZ74" s="98"/>
      <c r="DA74" s="98"/>
      <c r="DB74" s="98"/>
      <c r="DC74" s="98"/>
      <c r="DD74" s="98"/>
      <c r="DE74" s="98"/>
      <c r="DF74" s="98"/>
      <c r="DG74" s="98"/>
      <c r="DL74" s="76"/>
      <c r="DM74" s="76"/>
      <c r="DN74" s="77" t="str">
        <f t="shared" si="29"/>
        <v xml:space="preserve">D6.scenario.defInput["i216"] = {  cons:"consACcool",  title:"エアコン性能",  unit:"",  text:"エアコンを購入したときには、省エネ型を選びましたか", inputType:"sel216", right:"", postfix:"", nodata:"", varType:"Number", min:"", max:"", defaultValue:"-1", d11t:"2",d11p:"0",d12t:"1",d12p:"2",d13t:"",d13p:"",d1w:"2",d1d:"0", d21t:"2",d21p:"0",d22t:"1",d22p:"2",d23t:"",d23p:"",d2w:"2",d2d:"0", d31t:"",d31p:"",d32t:"",d32p:"",d33t:"",d33p:"",d3w:"",d3d:""}; </v>
      </c>
      <c r="DO74" s="78"/>
      <c r="DP74" s="78"/>
      <c r="DQ74" s="79" t="str">
        <f t="shared" si="30"/>
        <v>D6.scenario.defSelectValue["sel216"]= [ "選んで下さい", "はい", "いいえ", "わからない" ];</v>
      </c>
      <c r="DR74" s="80"/>
      <c r="DS74" s="80"/>
      <c r="DT74" s="80" t="str">
        <f t="shared" si="31"/>
        <v>D6.scenario.defSelectData['sel216']= [ '-1', '1', '2', '3' ];</v>
      </c>
    </row>
    <row r="75" spans="1:124" s="75" customFormat="1" ht="43.5" customHeight="1" x14ac:dyDescent="0.15">
      <c r="B75" s="98" t="s">
        <v>2614</v>
      </c>
      <c r="C75" s="106" t="s">
        <v>2573</v>
      </c>
      <c r="D75" s="118" t="s">
        <v>2573</v>
      </c>
      <c r="E75" s="98" t="s">
        <v>3084</v>
      </c>
      <c r="F75" s="106"/>
      <c r="G75" s="118"/>
      <c r="H75" s="106" t="s">
        <v>2574</v>
      </c>
      <c r="I75" s="118" t="s">
        <v>2574</v>
      </c>
      <c r="J75" s="106" t="str">
        <f t="shared" si="28"/>
        <v>sel217</v>
      </c>
      <c r="K75" s="118" t="str">
        <f t="shared" si="32"/>
        <v>sel217</v>
      </c>
      <c r="L75" s="99"/>
      <c r="M75" s="99"/>
      <c r="N75" s="99"/>
      <c r="O75" s="98" t="s">
        <v>1892</v>
      </c>
      <c r="P75" s="99"/>
      <c r="Q75" s="99"/>
      <c r="R75" s="98">
        <v>-1</v>
      </c>
      <c r="T75" s="66"/>
      <c r="U75" s="101" t="str">
        <f t="shared" si="33"/>
        <v>sel217</v>
      </c>
      <c r="V75" s="106" t="s">
        <v>2274</v>
      </c>
      <c r="W75" s="106" t="s">
        <v>2575</v>
      </c>
      <c r="X75" s="106" t="s">
        <v>2322</v>
      </c>
      <c r="Y75" s="106" t="s">
        <v>293</v>
      </c>
      <c r="Z75" s="106"/>
      <c r="AA75" s="106"/>
      <c r="AB75" s="106"/>
      <c r="AC75" s="106"/>
      <c r="AD75" s="106"/>
      <c r="AE75" s="106"/>
      <c r="AF75" s="106"/>
      <c r="AG75" s="106"/>
      <c r="AH75" s="106"/>
      <c r="AI75" s="106"/>
      <c r="AJ75" s="106"/>
      <c r="AK75" s="106"/>
      <c r="AL75" s="118" t="s">
        <v>2274</v>
      </c>
      <c r="AM75" s="148" t="s">
        <v>2575</v>
      </c>
      <c r="AN75" s="148" t="s">
        <v>2322</v>
      </c>
      <c r="AO75" s="148" t="s">
        <v>293</v>
      </c>
      <c r="AP75" s="118"/>
      <c r="AQ75" s="118"/>
      <c r="AR75" s="118"/>
      <c r="AS75" s="118"/>
      <c r="AT75" s="118"/>
      <c r="AU75" s="118"/>
      <c r="AV75" s="118"/>
      <c r="AW75" s="118"/>
      <c r="AX75" s="118"/>
      <c r="AY75" s="118"/>
      <c r="AZ75" s="118"/>
      <c r="BA75" s="118"/>
      <c r="BB75" s="66"/>
      <c r="BC75" s="106">
        <v>-1</v>
      </c>
      <c r="BD75" s="106">
        <v>1</v>
      </c>
      <c r="BE75" s="106">
        <v>2</v>
      </c>
      <c r="BF75" s="106">
        <v>3</v>
      </c>
      <c r="BG75" s="106"/>
      <c r="BH75" s="106"/>
      <c r="BI75" s="106"/>
      <c r="BJ75" s="106"/>
      <c r="BK75" s="106"/>
      <c r="BL75" s="106"/>
      <c r="BM75" s="106"/>
      <c r="BN75" s="106"/>
      <c r="BO75" s="106"/>
      <c r="BP75" s="106"/>
      <c r="BQ75" s="106"/>
      <c r="BR75" s="106"/>
      <c r="BS75" s="118">
        <v>-1</v>
      </c>
      <c r="BT75" s="118">
        <v>1</v>
      </c>
      <c r="BU75" s="118">
        <v>2</v>
      </c>
      <c r="BV75" s="118">
        <v>3</v>
      </c>
      <c r="BW75" s="118"/>
      <c r="BX75" s="118"/>
      <c r="BY75" s="118"/>
      <c r="BZ75" s="118"/>
      <c r="CA75" s="118"/>
      <c r="CB75" s="118"/>
      <c r="CC75" s="118"/>
      <c r="CD75" s="118"/>
      <c r="CE75" s="118"/>
      <c r="CF75" s="118"/>
      <c r="CG75" s="118"/>
      <c r="CH75" s="118"/>
      <c r="CJ75" s="98"/>
      <c r="CK75" s="98"/>
      <c r="CL75" s="98"/>
      <c r="CM75" s="98"/>
      <c r="CN75" s="98"/>
      <c r="CO75" s="98"/>
      <c r="CP75" s="98"/>
      <c r="CQ75" s="98"/>
      <c r="CR75" s="98"/>
      <c r="CS75" s="98"/>
      <c r="CT75" s="98"/>
      <c r="CU75" s="98"/>
      <c r="CV75" s="98"/>
      <c r="CW75" s="98"/>
      <c r="CX75" s="98"/>
      <c r="CY75" s="98"/>
      <c r="CZ75" s="98">
        <v>2</v>
      </c>
      <c r="DA75" s="98">
        <v>0</v>
      </c>
      <c r="DB75" s="98">
        <v>1</v>
      </c>
      <c r="DC75" s="98">
        <v>2</v>
      </c>
      <c r="DD75" s="98"/>
      <c r="DE75" s="98"/>
      <c r="DF75" s="98">
        <v>1</v>
      </c>
      <c r="DG75" s="98">
        <v>0</v>
      </c>
      <c r="DL75" s="76"/>
      <c r="DM75" s="76"/>
      <c r="DN75" s="77" t="str">
        <f t="shared" si="29"/>
        <v xml:space="preserve">D6.scenario.defInput["i217"] = {  cons:"consACcool",  title:"エアコンのフィルター掃除",  unit:"",  text:"エアコンのフィルター掃除をしていますか", inputType:"sel217", right:"", postfix:"", nodata:"", varType:"Number", min:"", max:"", defaultValue:"-1", d11t:"",d11p:"",d12t:"",d12p:"",d13t:"",d13p:"",d1w:"",d1d:"", d21t:"",d21p:"",d22t:"",d22p:"",d23t:"",d23p:"",d2w:"",d2d:"", d31t:"2",d31p:"0",d32t:"1",d32p:"2",d33t:"",d33p:"",d3w:"1",d3d:"0"}; </v>
      </c>
      <c r="DO75" s="78"/>
      <c r="DP75" s="78"/>
      <c r="DQ75" s="79" t="str">
        <f t="shared" si="30"/>
        <v>D6.scenario.defSelectValue["sel217"]= [ "選んで下さい", "している", "していない", "わからない" ];</v>
      </c>
      <c r="DR75" s="80"/>
      <c r="DS75" s="80"/>
      <c r="DT75" s="80" t="str">
        <f t="shared" si="31"/>
        <v>D6.scenario.defSelectData['sel217']= [ '-1', '1', '2', '3' ];</v>
      </c>
    </row>
    <row r="76" spans="1:124" s="75" customFormat="1" ht="43.5" customHeight="1" x14ac:dyDescent="0.15">
      <c r="A76" s="66"/>
      <c r="B76" s="98" t="s">
        <v>2402</v>
      </c>
      <c r="C76" s="106" t="s">
        <v>2401</v>
      </c>
      <c r="D76" s="118" t="s">
        <v>2401</v>
      </c>
      <c r="E76" s="98" t="s">
        <v>2920</v>
      </c>
      <c r="F76" s="106"/>
      <c r="G76" s="118"/>
      <c r="H76" s="106" t="s">
        <v>2337</v>
      </c>
      <c r="I76" s="118" t="s">
        <v>2337</v>
      </c>
      <c r="J76" s="106" t="str">
        <f t="shared" si="28"/>
        <v>sel231</v>
      </c>
      <c r="K76" s="118" t="str">
        <f t="shared" si="32"/>
        <v>sel231</v>
      </c>
      <c r="L76" s="99"/>
      <c r="M76" s="99"/>
      <c r="N76" s="99"/>
      <c r="O76" s="98" t="s">
        <v>1892</v>
      </c>
      <c r="P76" s="99"/>
      <c r="Q76" s="99"/>
      <c r="R76" s="98">
        <v>-1</v>
      </c>
      <c r="S76" s="66"/>
      <c r="T76" s="66"/>
      <c r="U76" s="101" t="str">
        <f t="shared" si="33"/>
        <v>sel231</v>
      </c>
      <c r="V76" s="106" t="s">
        <v>2274</v>
      </c>
      <c r="W76" s="106" t="s">
        <v>4</v>
      </c>
      <c r="X76" s="106" t="s">
        <v>2018</v>
      </c>
      <c r="Y76" s="106" t="s">
        <v>2019</v>
      </c>
      <c r="Z76" s="106" t="s">
        <v>2020</v>
      </c>
      <c r="AA76" s="106" t="s">
        <v>2021</v>
      </c>
      <c r="AB76" s="106" t="s">
        <v>2022</v>
      </c>
      <c r="AC76" s="106"/>
      <c r="AD76" s="106"/>
      <c r="AE76" s="106"/>
      <c r="AF76" s="106"/>
      <c r="AG76" s="106"/>
      <c r="AH76" s="106"/>
      <c r="AI76" s="106"/>
      <c r="AJ76" s="106"/>
      <c r="AK76" s="106"/>
      <c r="AL76" s="118" t="s">
        <v>2274</v>
      </c>
      <c r="AM76" s="148" t="s">
        <v>4</v>
      </c>
      <c r="AN76" s="148" t="s">
        <v>2018</v>
      </c>
      <c r="AO76" s="148" t="s">
        <v>2019</v>
      </c>
      <c r="AP76" s="148" t="s">
        <v>2020</v>
      </c>
      <c r="AQ76" s="118" t="s">
        <v>2021</v>
      </c>
      <c r="AR76" s="148" t="s">
        <v>2022</v>
      </c>
      <c r="AS76" s="118"/>
      <c r="AT76" s="118"/>
      <c r="AU76" s="118"/>
      <c r="AV76" s="118"/>
      <c r="AW76" s="118"/>
      <c r="AX76" s="118"/>
      <c r="AY76" s="118"/>
      <c r="AZ76" s="118"/>
      <c r="BA76" s="118"/>
      <c r="BB76" s="66"/>
      <c r="BC76" s="106">
        <v>-1</v>
      </c>
      <c r="BD76" s="106">
        <v>1</v>
      </c>
      <c r="BE76" s="106">
        <v>2</v>
      </c>
      <c r="BF76" s="106">
        <v>3</v>
      </c>
      <c r="BG76" s="106">
        <v>4</v>
      </c>
      <c r="BH76" s="106">
        <v>5</v>
      </c>
      <c r="BI76" s="106">
        <v>6</v>
      </c>
      <c r="BJ76" s="106"/>
      <c r="BK76" s="106"/>
      <c r="BL76" s="106"/>
      <c r="BM76" s="106"/>
      <c r="BN76" s="106"/>
      <c r="BO76" s="106"/>
      <c r="BP76" s="106"/>
      <c r="BQ76" s="106"/>
      <c r="BR76" s="106"/>
      <c r="BS76" s="118">
        <v>-1</v>
      </c>
      <c r="BT76" s="118">
        <v>1</v>
      </c>
      <c r="BU76" s="118">
        <v>2</v>
      </c>
      <c r="BV76" s="118">
        <v>3</v>
      </c>
      <c r="BW76" s="118">
        <v>4</v>
      </c>
      <c r="BX76" s="118">
        <v>5</v>
      </c>
      <c r="BY76" s="118">
        <v>6</v>
      </c>
      <c r="BZ76" s="118"/>
      <c r="CA76" s="118"/>
      <c r="CB76" s="118"/>
      <c r="CC76" s="118"/>
      <c r="CD76" s="118"/>
      <c r="CE76" s="118"/>
      <c r="CF76" s="118"/>
      <c r="CG76" s="118"/>
      <c r="CH76" s="118"/>
      <c r="CJ76" s="98"/>
      <c r="CK76" s="98"/>
      <c r="CL76" s="98"/>
      <c r="CM76" s="98"/>
      <c r="CN76" s="98"/>
      <c r="CO76" s="98"/>
      <c r="CP76" s="98"/>
      <c r="CQ76" s="98"/>
      <c r="CR76" s="98"/>
      <c r="CS76" s="98"/>
      <c r="CT76" s="98"/>
      <c r="CU76" s="98"/>
      <c r="CV76" s="98"/>
      <c r="CW76" s="98"/>
      <c r="CX76" s="98"/>
      <c r="CY76" s="98"/>
      <c r="CZ76" s="98"/>
      <c r="DA76" s="98"/>
      <c r="DB76" s="98"/>
      <c r="DC76" s="98"/>
      <c r="DD76" s="98"/>
      <c r="DE76" s="98"/>
      <c r="DF76" s="98"/>
      <c r="DG76" s="98"/>
      <c r="DL76" s="76"/>
      <c r="DM76" s="76"/>
      <c r="DN76" s="77" t="str">
        <f t="shared" si="29"/>
        <v xml:space="preserve">D6.scenario.defInput["i231"] = {  cons:"consACheat",  title:"主に使う暖房器具",  unit:"",  text:"部屋を暖めるために最もよく使う暖房器具のエネルギー源は何ですか。床暖房の場合は熱源で選んでください。", inputType:"sel231", right:"", postfix:"", nodata:"", varType:"Number", min:"", max:"", defaultValue:"-1", d11t:"",d11p:"",d12t:"",d12p:"",d13t:"",d13p:"",d1w:"",d1d:"", d21t:"",d21p:"",d22t:"",d22p:"",d23t:"",d23p:"",d2w:"",d2d:"", d31t:"",d31p:"",d32t:"",d32p:"",d33t:"",d33p:"",d3w:"",d3d:""}; </v>
      </c>
      <c r="DO76" s="78"/>
      <c r="DP76" s="78"/>
      <c r="DQ76" s="79" t="str">
        <f t="shared" si="30"/>
        <v>D6.scenario.defSelectValue["sel231"]= [ "選んで下さい", "エアコン", "電気熱暖房", "ガス", "灯油", "薪・ペレットストーブ", "こたつやホットカーペットのみ" ];</v>
      </c>
      <c r="DR76" s="80"/>
      <c r="DS76" s="80"/>
      <c r="DT76" s="80" t="str">
        <f t="shared" si="31"/>
        <v>D6.scenario.defSelectData['sel231']= [ '-1', '1', '2', '3', '4', '5', '6' ];</v>
      </c>
    </row>
    <row r="77" spans="1:124" s="75" customFormat="1" ht="43.5" customHeight="1" x14ac:dyDescent="0.15">
      <c r="A77" s="66"/>
      <c r="B77" s="99" t="s">
        <v>2923</v>
      </c>
      <c r="C77" s="106" t="s">
        <v>2403</v>
      </c>
      <c r="D77" s="118" t="s">
        <v>2403</v>
      </c>
      <c r="E77" s="98" t="s">
        <v>2920</v>
      </c>
      <c r="F77" s="106"/>
      <c r="G77" s="118"/>
      <c r="H77" s="106" t="s">
        <v>4431</v>
      </c>
      <c r="I77" s="118" t="s">
        <v>2403</v>
      </c>
      <c r="J77" s="106" t="str">
        <f t="shared" si="28"/>
        <v>sel232</v>
      </c>
      <c r="K77" s="118" t="str">
        <f t="shared" si="32"/>
        <v>sel232</v>
      </c>
      <c r="L77" s="99"/>
      <c r="M77" s="99"/>
      <c r="N77" s="99"/>
      <c r="O77" s="98" t="s">
        <v>1892</v>
      </c>
      <c r="P77" s="99"/>
      <c r="Q77" s="99"/>
      <c r="R77" s="98">
        <v>-1</v>
      </c>
      <c r="S77" s="66"/>
      <c r="T77" s="66"/>
      <c r="U77" s="101" t="str">
        <f t="shared" si="33"/>
        <v>sel232</v>
      </c>
      <c r="V77" s="106" t="s">
        <v>2274</v>
      </c>
      <c r="W77" s="106" t="s">
        <v>1364</v>
      </c>
      <c r="X77" s="108" t="s">
        <v>2018</v>
      </c>
      <c r="Y77" s="106" t="s">
        <v>2019</v>
      </c>
      <c r="Z77" s="106" t="s">
        <v>2020</v>
      </c>
      <c r="AA77" s="106" t="s">
        <v>2021</v>
      </c>
      <c r="AB77" s="106" t="s">
        <v>2022</v>
      </c>
      <c r="AC77" s="106"/>
      <c r="AD77" s="106"/>
      <c r="AE77" s="106"/>
      <c r="AF77" s="106"/>
      <c r="AG77" s="106"/>
      <c r="AH77" s="106"/>
      <c r="AI77" s="106"/>
      <c r="AJ77" s="106"/>
      <c r="AK77" s="106"/>
      <c r="AL77" s="118" t="s">
        <v>2274</v>
      </c>
      <c r="AM77" s="118" t="s">
        <v>1364</v>
      </c>
      <c r="AN77" s="149" t="s">
        <v>2018</v>
      </c>
      <c r="AO77" s="118" t="s">
        <v>2019</v>
      </c>
      <c r="AP77" s="118" t="s">
        <v>2020</v>
      </c>
      <c r="AQ77" s="118" t="s">
        <v>2021</v>
      </c>
      <c r="AR77" s="148" t="s">
        <v>2022</v>
      </c>
      <c r="AS77" s="118"/>
      <c r="AT77" s="118"/>
      <c r="AU77" s="118"/>
      <c r="AV77" s="118"/>
      <c r="AW77" s="118"/>
      <c r="AX77" s="118"/>
      <c r="AY77" s="118"/>
      <c r="AZ77" s="118"/>
      <c r="BA77" s="118"/>
      <c r="BB77" s="66"/>
      <c r="BC77" s="106">
        <v>-1</v>
      </c>
      <c r="BD77" s="106">
        <v>0</v>
      </c>
      <c r="BE77" s="106">
        <v>18</v>
      </c>
      <c r="BF77" s="106">
        <v>19</v>
      </c>
      <c r="BG77" s="106">
        <v>20</v>
      </c>
      <c r="BH77" s="106">
        <v>21</v>
      </c>
      <c r="BI77" s="106">
        <v>22</v>
      </c>
      <c r="BJ77" s="106">
        <v>23</v>
      </c>
      <c r="BK77" s="106">
        <v>24</v>
      </c>
      <c r="BL77" s="106">
        <v>25</v>
      </c>
      <c r="BM77" s="106">
        <v>26</v>
      </c>
      <c r="BN77" s="106"/>
      <c r="BO77" s="106"/>
      <c r="BP77" s="106"/>
      <c r="BQ77" s="106"/>
      <c r="BR77" s="106"/>
      <c r="BS77" s="118">
        <v>-1</v>
      </c>
      <c r="BT77" s="118">
        <v>0</v>
      </c>
      <c r="BU77" s="118">
        <v>18</v>
      </c>
      <c r="BV77" s="118">
        <v>19</v>
      </c>
      <c r="BW77" s="118">
        <v>20</v>
      </c>
      <c r="BX77" s="118">
        <v>21</v>
      </c>
      <c r="BY77" s="118">
        <v>22</v>
      </c>
      <c r="BZ77" s="118">
        <v>23</v>
      </c>
      <c r="CA77" s="118">
        <v>24</v>
      </c>
      <c r="CB77" s="118">
        <v>25</v>
      </c>
      <c r="CC77" s="118">
        <v>26</v>
      </c>
      <c r="CD77" s="118"/>
      <c r="CE77" s="118"/>
      <c r="CF77" s="118"/>
      <c r="CG77" s="118"/>
      <c r="CH77" s="118"/>
      <c r="CJ77" s="98"/>
      <c r="CK77" s="98"/>
      <c r="CL77" s="98"/>
      <c r="CM77" s="98"/>
      <c r="CN77" s="98"/>
      <c r="CO77" s="98"/>
      <c r="CP77" s="98"/>
      <c r="CQ77" s="98"/>
      <c r="CR77" s="98"/>
      <c r="CS77" s="98"/>
      <c r="CT77" s="98"/>
      <c r="CU77" s="98"/>
      <c r="CV77" s="98"/>
      <c r="CW77" s="98"/>
      <c r="CX77" s="98"/>
      <c r="CY77" s="98"/>
      <c r="CZ77" s="98"/>
      <c r="DA77" s="98"/>
      <c r="DB77" s="98"/>
      <c r="DC77" s="98"/>
      <c r="DD77" s="98"/>
      <c r="DE77" s="98"/>
      <c r="DF77" s="98"/>
      <c r="DG77" s="98"/>
      <c r="DL77" s="76"/>
      <c r="DM77" s="76"/>
      <c r="DN77" s="77" t="str">
        <f t="shared" si="29"/>
        <v xml:space="preserve">D6.scenario.defInput["i232"] = {  cons:"consACheat",  title:"補助的に使う暖房器具",  unit:"",  text:"補助的に使う暖房器具はありますか", inputType:"sel232", right:"", postfix:"", nodata:"", varType:"Number", min:"", max:"", defaultValue:"-1", d11t:"",d11p:"",d12t:"",d12p:"",d13t:"",d13p:"",d1w:"",d1d:"", d21t:"",d21p:"",d22t:"",d22p:"",d23t:"",d23p:"",d2w:"",d2d:"", d31t:"",d31p:"",d32t:"",d32p:"",d33t:"",d33p:"",d3w:"",d3d:""}; </v>
      </c>
      <c r="DO77" s="78"/>
      <c r="DP77" s="78"/>
      <c r="DQ77" s="79" t="str">
        <f t="shared" si="30"/>
        <v>D6.scenario.defSelectValue["sel232"]= [ "選んで下さい", "エアコン", "電気熱暖房", "ガス", "灯油", "薪・ペレットストーブ", "こたつやホットカーペットのみ" ];</v>
      </c>
      <c r="DR77" s="80"/>
      <c r="DS77" s="80"/>
      <c r="DT77" s="80" t="str">
        <f t="shared" si="31"/>
        <v>D6.scenario.defSelectData['sel232']= [ '-1', '0', '18', '19', '20', '21', '22', '23', '24', '25', '26' ];</v>
      </c>
    </row>
    <row r="78" spans="1:124" s="75" customFormat="1" ht="43.5" customHeight="1" x14ac:dyDescent="0.15">
      <c r="A78" s="66"/>
      <c r="B78" s="98" t="s">
        <v>2733</v>
      </c>
      <c r="C78" s="106" t="s">
        <v>1930</v>
      </c>
      <c r="D78" s="118" t="s">
        <v>1930</v>
      </c>
      <c r="E78" s="98" t="s">
        <v>2920</v>
      </c>
      <c r="F78" s="106" t="s">
        <v>1926</v>
      </c>
      <c r="G78" s="118" t="s">
        <v>1926</v>
      </c>
      <c r="H78" s="106" t="s">
        <v>1931</v>
      </c>
      <c r="I78" s="118" t="s">
        <v>1931</v>
      </c>
      <c r="J78" s="106" t="str">
        <f t="shared" si="28"/>
        <v>sel233</v>
      </c>
      <c r="K78" s="118" t="str">
        <f t="shared" si="32"/>
        <v>sel233</v>
      </c>
      <c r="L78" s="99"/>
      <c r="M78" s="99"/>
      <c r="N78" s="99"/>
      <c r="O78" s="98" t="s">
        <v>1892</v>
      </c>
      <c r="P78" s="99"/>
      <c r="Q78" s="99"/>
      <c r="R78" s="98">
        <v>-1</v>
      </c>
      <c r="S78" s="66"/>
      <c r="T78" s="66"/>
      <c r="U78" s="101" t="str">
        <f t="shared" si="33"/>
        <v>sel233</v>
      </c>
      <c r="V78" s="106" t="s">
        <v>2274</v>
      </c>
      <c r="W78" s="106" t="s">
        <v>2000</v>
      </c>
      <c r="X78" s="106" t="s">
        <v>1958</v>
      </c>
      <c r="Y78" s="106" t="s">
        <v>1959</v>
      </c>
      <c r="Z78" s="106" t="s">
        <v>1960</v>
      </c>
      <c r="AA78" s="106" t="s">
        <v>1961</v>
      </c>
      <c r="AB78" s="106" t="s">
        <v>1962</v>
      </c>
      <c r="AC78" s="106" t="s">
        <v>1963</v>
      </c>
      <c r="AD78" s="106" t="s">
        <v>1964</v>
      </c>
      <c r="AE78" s="106" t="s">
        <v>1965</v>
      </c>
      <c r="AF78" s="106" t="s">
        <v>1966</v>
      </c>
      <c r="AG78" s="106"/>
      <c r="AH78" s="106"/>
      <c r="AI78" s="106"/>
      <c r="AJ78" s="106"/>
      <c r="AK78" s="106"/>
      <c r="AL78" s="118" t="s">
        <v>2274</v>
      </c>
      <c r="AM78" s="118" t="s">
        <v>2000</v>
      </c>
      <c r="AN78" s="118" t="s">
        <v>1958</v>
      </c>
      <c r="AO78" s="118" t="s">
        <v>1959</v>
      </c>
      <c r="AP78" s="118" t="s">
        <v>1960</v>
      </c>
      <c r="AQ78" s="148" t="s">
        <v>1961</v>
      </c>
      <c r="AR78" s="148" t="s">
        <v>1962</v>
      </c>
      <c r="AS78" s="148" t="s">
        <v>1963</v>
      </c>
      <c r="AT78" s="148" t="s">
        <v>1964</v>
      </c>
      <c r="AU78" s="118" t="s">
        <v>1965</v>
      </c>
      <c r="AV78" s="118" t="s">
        <v>1966</v>
      </c>
      <c r="AW78" s="118"/>
      <c r="AX78" s="118"/>
      <c r="AY78" s="118"/>
      <c r="AZ78" s="118"/>
      <c r="BA78" s="118"/>
      <c r="BB78" s="66"/>
      <c r="BC78" s="106">
        <v>-1</v>
      </c>
      <c r="BD78" s="106">
        <v>0</v>
      </c>
      <c r="BE78" s="106">
        <v>1</v>
      </c>
      <c r="BF78" s="106">
        <v>2</v>
      </c>
      <c r="BG78" s="106">
        <v>3</v>
      </c>
      <c r="BH78" s="106">
        <v>4</v>
      </c>
      <c r="BI78" s="106">
        <v>6</v>
      </c>
      <c r="BJ78" s="106">
        <v>8</v>
      </c>
      <c r="BK78" s="106">
        <v>12</v>
      </c>
      <c r="BL78" s="106">
        <v>16</v>
      </c>
      <c r="BM78" s="106">
        <v>24</v>
      </c>
      <c r="BN78" s="106"/>
      <c r="BO78" s="106"/>
      <c r="BP78" s="106"/>
      <c r="BQ78" s="106"/>
      <c r="BR78" s="106"/>
      <c r="BS78" s="118">
        <v>-1</v>
      </c>
      <c r="BT78" s="118">
        <v>0</v>
      </c>
      <c r="BU78" s="118">
        <v>1</v>
      </c>
      <c r="BV78" s="118">
        <v>2</v>
      </c>
      <c r="BW78" s="118">
        <v>3</v>
      </c>
      <c r="BX78" s="118">
        <v>4</v>
      </c>
      <c r="BY78" s="118">
        <v>6</v>
      </c>
      <c r="BZ78" s="118">
        <v>8</v>
      </c>
      <c r="CA78" s="118">
        <v>12</v>
      </c>
      <c r="CB78" s="118">
        <v>16</v>
      </c>
      <c r="CC78" s="118">
        <v>24</v>
      </c>
      <c r="CD78" s="118"/>
      <c r="CE78" s="118"/>
      <c r="CF78" s="118"/>
      <c r="CG78" s="118"/>
      <c r="CH78" s="118"/>
      <c r="CJ78" s="98"/>
      <c r="CK78" s="98"/>
      <c r="CL78" s="98"/>
      <c r="CM78" s="98"/>
      <c r="CN78" s="98"/>
      <c r="CO78" s="98"/>
      <c r="CP78" s="98"/>
      <c r="CQ78" s="98"/>
      <c r="CR78" s="98"/>
      <c r="CS78" s="98"/>
      <c r="CT78" s="98"/>
      <c r="CU78" s="98"/>
      <c r="CV78" s="98"/>
      <c r="CW78" s="98"/>
      <c r="CX78" s="98"/>
      <c r="CY78" s="98"/>
      <c r="CZ78" s="98"/>
      <c r="DA78" s="98"/>
      <c r="DB78" s="98"/>
      <c r="DC78" s="98"/>
      <c r="DD78" s="98"/>
      <c r="DE78" s="98"/>
      <c r="DF78" s="98"/>
      <c r="DG78" s="98"/>
      <c r="DL78" s="76"/>
      <c r="DM78" s="76"/>
      <c r="DN78" s="77" t="str">
        <f t="shared" si="29"/>
        <v xml:space="preserve">D6.scenario.defInput["i233"] = {  cons:"consACheat",  title:"暖房時間",  unit:"時間",  text:"冬に暖房は1日に何時間くらい使いますか。", inputType:"sel233", right:"", postfix:"", nodata:"", varType:"Number", min:"", max:"", defaultValue:"-1", d11t:"",d11p:"",d12t:"",d12p:"",d13t:"",d13p:"",d1w:"",d1d:"", d21t:"",d21p:"",d22t:"",d22p:"",d23t:"",d23p:"",d2w:"",d2d:"", d31t:"",d31p:"",d32t:"",d32p:"",d33t:"",d33p:"",d3w:"",d3d:""}; </v>
      </c>
      <c r="DO78" s="78"/>
      <c r="DP78" s="78"/>
      <c r="DQ78" s="79" t="str">
        <f t="shared" si="30"/>
        <v>D6.scenario.defSelectValue["sel233"]= [ "選んで下さい", "使わない", "1時間", "2時間", "3時間", "4時間", "6時間", "8時間", "12時間", "16時間", "24時間" ];</v>
      </c>
      <c r="DR78" s="80"/>
      <c r="DS78" s="80"/>
      <c r="DT78" s="80" t="str">
        <f t="shared" si="31"/>
        <v>D6.scenario.defSelectData['sel233']= [ '-1', '0', '1', '2', '3', '4', '6', '8', '12', '16', '24' ];</v>
      </c>
    </row>
    <row r="79" spans="1:124" s="75" customFormat="1" ht="43.5" customHeight="1" x14ac:dyDescent="0.15">
      <c r="A79" s="66"/>
      <c r="B79" s="99" t="s">
        <v>2735</v>
      </c>
      <c r="C79" s="106" t="s">
        <v>1933</v>
      </c>
      <c r="D79" s="118" t="s">
        <v>1933</v>
      </c>
      <c r="E79" s="98" t="s">
        <v>2920</v>
      </c>
      <c r="F79" s="106" t="s">
        <v>1934</v>
      </c>
      <c r="G79" s="118" t="s">
        <v>1934</v>
      </c>
      <c r="H79" s="106" t="s">
        <v>2338</v>
      </c>
      <c r="I79" s="118" t="s">
        <v>2338</v>
      </c>
      <c r="J79" s="106" t="str">
        <f t="shared" si="28"/>
        <v>sel234</v>
      </c>
      <c r="K79" s="118" t="str">
        <f t="shared" si="32"/>
        <v>sel234</v>
      </c>
      <c r="L79" s="99"/>
      <c r="M79" s="99"/>
      <c r="N79" s="99"/>
      <c r="O79" s="98" t="s">
        <v>1892</v>
      </c>
      <c r="P79" s="99"/>
      <c r="Q79" s="99"/>
      <c r="R79" s="98">
        <v>-1</v>
      </c>
      <c r="S79" s="66"/>
      <c r="T79" s="66"/>
      <c r="U79" s="101" t="str">
        <f t="shared" si="33"/>
        <v>sel234</v>
      </c>
      <c r="V79" s="106" t="s">
        <v>2274</v>
      </c>
      <c r="W79" s="106" t="s">
        <v>2000</v>
      </c>
      <c r="X79" s="108" t="s">
        <v>2023</v>
      </c>
      <c r="Y79" s="106" t="s">
        <v>2024</v>
      </c>
      <c r="Z79" s="106" t="s">
        <v>2025</v>
      </c>
      <c r="AA79" s="106" t="s">
        <v>2026</v>
      </c>
      <c r="AB79" s="106" t="s">
        <v>2027</v>
      </c>
      <c r="AC79" s="106" t="s">
        <v>2028</v>
      </c>
      <c r="AD79" s="106" t="s">
        <v>2029</v>
      </c>
      <c r="AE79" s="106" t="s">
        <v>2030</v>
      </c>
      <c r="AF79" s="106" t="s">
        <v>2571</v>
      </c>
      <c r="AG79" s="106"/>
      <c r="AH79" s="106"/>
      <c r="AI79" s="106"/>
      <c r="AJ79" s="106"/>
      <c r="AK79" s="106"/>
      <c r="AL79" s="118" t="s">
        <v>2274</v>
      </c>
      <c r="AM79" s="118" t="s">
        <v>2000</v>
      </c>
      <c r="AN79" s="120" t="s">
        <v>2023</v>
      </c>
      <c r="AO79" s="118" t="s">
        <v>2024</v>
      </c>
      <c r="AP79" s="148" t="s">
        <v>2025</v>
      </c>
      <c r="AQ79" s="148" t="s">
        <v>2026</v>
      </c>
      <c r="AR79" s="148" t="s">
        <v>2027</v>
      </c>
      <c r="AS79" s="148" t="s">
        <v>2028</v>
      </c>
      <c r="AT79" s="118" t="s">
        <v>2029</v>
      </c>
      <c r="AU79" s="118" t="s">
        <v>2030</v>
      </c>
      <c r="AV79" s="118" t="s">
        <v>2571</v>
      </c>
      <c r="AW79" s="118"/>
      <c r="AX79" s="118"/>
      <c r="AY79" s="118"/>
      <c r="AZ79" s="118"/>
      <c r="BA79" s="118"/>
      <c r="BB79" s="66"/>
      <c r="BC79" s="106">
        <v>-1</v>
      </c>
      <c r="BD79" s="106">
        <v>0</v>
      </c>
      <c r="BE79" s="106">
        <v>18</v>
      </c>
      <c r="BF79" s="106">
        <v>19</v>
      </c>
      <c r="BG79" s="106">
        <v>20</v>
      </c>
      <c r="BH79" s="106">
        <v>21</v>
      </c>
      <c r="BI79" s="106">
        <v>22</v>
      </c>
      <c r="BJ79" s="106">
        <v>23</v>
      </c>
      <c r="BK79" s="106">
        <v>24</v>
      </c>
      <c r="BL79" s="106">
        <v>25</v>
      </c>
      <c r="BM79" s="106">
        <v>26</v>
      </c>
      <c r="BN79" s="106"/>
      <c r="BO79" s="106"/>
      <c r="BP79" s="106"/>
      <c r="BQ79" s="106"/>
      <c r="BR79" s="106"/>
      <c r="BS79" s="118">
        <v>-1</v>
      </c>
      <c r="BT79" s="118">
        <v>0</v>
      </c>
      <c r="BU79" s="118">
        <v>18</v>
      </c>
      <c r="BV79" s="118">
        <v>19</v>
      </c>
      <c r="BW79" s="118">
        <v>20</v>
      </c>
      <c r="BX79" s="118">
        <v>21</v>
      </c>
      <c r="BY79" s="118">
        <v>22</v>
      </c>
      <c r="BZ79" s="118">
        <v>23</v>
      </c>
      <c r="CA79" s="118">
        <v>24</v>
      </c>
      <c r="CB79" s="118">
        <v>25</v>
      </c>
      <c r="CC79" s="118">
        <v>26</v>
      </c>
      <c r="CD79" s="118"/>
      <c r="CE79" s="118"/>
      <c r="CF79" s="118"/>
      <c r="CG79" s="118"/>
      <c r="CH79" s="118"/>
      <c r="CJ79" s="98"/>
      <c r="CK79" s="98"/>
      <c r="CL79" s="98"/>
      <c r="CM79" s="98"/>
      <c r="CN79" s="98"/>
      <c r="CO79" s="98"/>
      <c r="CP79" s="98"/>
      <c r="CQ79" s="98"/>
      <c r="CR79" s="98"/>
      <c r="CS79" s="98"/>
      <c r="CT79" s="98"/>
      <c r="CU79" s="98"/>
      <c r="CV79" s="98"/>
      <c r="CW79" s="98"/>
      <c r="CX79" s="98"/>
      <c r="CY79" s="98"/>
      <c r="CZ79" s="98"/>
      <c r="DA79" s="98"/>
      <c r="DB79" s="98"/>
      <c r="DC79" s="98"/>
      <c r="DD79" s="98"/>
      <c r="DE79" s="98"/>
      <c r="DF79" s="98"/>
      <c r="DG79" s="98"/>
      <c r="DL79" s="76"/>
      <c r="DM79" s="76"/>
      <c r="DN79" s="77" t="str">
        <f t="shared" si="29"/>
        <v xml:space="preserve">D6.scenario.defInput["i234"] = {  cons:"consACheat",  title:"暖房設定温度",  unit:"℃",  text:"暖房をするときには何℃に設定しますか。設定できない場合はおよそ何℃になっていますか。", inputType:"sel234", right:"", postfix:"", nodata:"", varType:"Number", min:"", max:"", defaultValue:"-1", d11t:"",d11p:"",d12t:"",d12p:"",d13t:"",d13p:"",d1w:"",d1d:"", d21t:"",d21p:"",d22t:"",d22p:"",d23t:"",d23p:"",d2w:"",d2d:"", d31t:"",d31p:"",d32t:"",d32p:"",d33t:"",d33p:"",d3w:"",d3d:""}; </v>
      </c>
      <c r="DO79" s="78"/>
      <c r="DP79" s="78"/>
      <c r="DQ79" s="79" t="str">
        <f t="shared" si="30"/>
        <v>D6.scenario.defSelectValue["sel234"]= [ "選んで下さい", "使わない", "18℃", "19℃", "20℃", "21℃", "22℃", "23℃", "24℃", "25℃", "26℃以上" ];</v>
      </c>
      <c r="DR79" s="80"/>
      <c r="DS79" s="80"/>
      <c r="DT79" s="80" t="str">
        <f t="shared" si="31"/>
        <v>D6.scenario.defSelectData['sel234']= [ '-1', '0', '18', '19', '20', '21', '22', '23', '24', '25', '26' ];</v>
      </c>
    </row>
    <row r="80" spans="1:124" s="75" customFormat="1" ht="43.5" customHeight="1" x14ac:dyDescent="0.15">
      <c r="A80" s="66"/>
      <c r="B80" s="98" t="s">
        <v>2404</v>
      </c>
      <c r="C80" s="106" t="s">
        <v>2732</v>
      </c>
      <c r="D80" s="118" t="s">
        <v>2732</v>
      </c>
      <c r="E80" s="98" t="s">
        <v>2920</v>
      </c>
      <c r="F80" s="106" t="s">
        <v>811</v>
      </c>
      <c r="G80" s="118" t="s">
        <v>811</v>
      </c>
      <c r="H80" s="106" t="s">
        <v>4432</v>
      </c>
      <c r="I80" s="118" t="s">
        <v>2732</v>
      </c>
      <c r="J80" s="106" t="str">
        <f t="shared" si="28"/>
        <v>sel235</v>
      </c>
      <c r="K80" s="118" t="str">
        <f t="shared" si="32"/>
        <v>sel235</v>
      </c>
      <c r="L80" s="99"/>
      <c r="M80" s="99"/>
      <c r="N80" s="99"/>
      <c r="O80" s="98" t="s">
        <v>1892</v>
      </c>
      <c r="P80" s="99"/>
      <c r="Q80" s="99"/>
      <c r="R80" s="98">
        <v>-1</v>
      </c>
      <c r="S80" s="66"/>
      <c r="T80" s="66"/>
      <c r="U80" s="101" t="str">
        <f t="shared" si="33"/>
        <v>sel235</v>
      </c>
      <c r="V80" s="106" t="s">
        <v>2274</v>
      </c>
      <c r="W80" s="106" t="s">
        <v>2737</v>
      </c>
      <c r="X80" s="108" t="s">
        <v>2738</v>
      </c>
      <c r="Y80" s="108" t="s">
        <v>2725</v>
      </c>
      <c r="Z80" s="106" t="s">
        <v>2739</v>
      </c>
      <c r="AA80" s="106" t="s">
        <v>2726</v>
      </c>
      <c r="AB80" s="106" t="s">
        <v>2740</v>
      </c>
      <c r="AC80" s="106" t="s">
        <v>2727</v>
      </c>
      <c r="AD80" s="106" t="s">
        <v>2728</v>
      </c>
      <c r="AE80" s="106" t="s">
        <v>2729</v>
      </c>
      <c r="AF80" s="106"/>
      <c r="AG80" s="106"/>
      <c r="AH80" s="106"/>
      <c r="AI80" s="106"/>
      <c r="AJ80" s="106"/>
      <c r="AK80" s="106"/>
      <c r="AL80" s="118" t="s">
        <v>2274</v>
      </c>
      <c r="AM80" s="118" t="s">
        <v>2737</v>
      </c>
      <c r="AN80" s="120" t="s">
        <v>2738</v>
      </c>
      <c r="AO80" s="120" t="s">
        <v>2725</v>
      </c>
      <c r="AP80" s="118" t="s">
        <v>2739</v>
      </c>
      <c r="AQ80" s="148" t="s">
        <v>2726</v>
      </c>
      <c r="AR80" s="148" t="s">
        <v>2740</v>
      </c>
      <c r="AS80" s="148" t="s">
        <v>2727</v>
      </c>
      <c r="AT80" s="118" t="s">
        <v>2728</v>
      </c>
      <c r="AU80" s="118" t="s">
        <v>2729</v>
      </c>
      <c r="AV80" s="118"/>
      <c r="AW80" s="118"/>
      <c r="AX80" s="118"/>
      <c r="AY80" s="118"/>
      <c r="AZ80" s="118"/>
      <c r="BA80" s="118"/>
      <c r="BB80" s="66"/>
      <c r="BC80" s="107">
        <v>-1</v>
      </c>
      <c r="BD80" s="106">
        <v>0</v>
      </c>
      <c r="BE80" s="106">
        <v>1</v>
      </c>
      <c r="BF80" s="106">
        <v>2</v>
      </c>
      <c r="BG80" s="106">
        <v>3</v>
      </c>
      <c r="BH80" s="106">
        <v>4</v>
      </c>
      <c r="BI80" s="106">
        <v>5</v>
      </c>
      <c r="BJ80" s="106">
        <v>6</v>
      </c>
      <c r="BK80" s="106">
        <v>8</v>
      </c>
      <c r="BL80" s="106">
        <v>10</v>
      </c>
      <c r="BM80" s="106"/>
      <c r="BN80" s="106"/>
      <c r="BO80" s="106"/>
      <c r="BP80" s="106"/>
      <c r="BQ80" s="106"/>
      <c r="BR80" s="106"/>
      <c r="BS80" s="119">
        <v>-1</v>
      </c>
      <c r="BT80" s="118">
        <v>0</v>
      </c>
      <c r="BU80" s="118">
        <v>1</v>
      </c>
      <c r="BV80" s="118">
        <v>2</v>
      </c>
      <c r="BW80" s="118">
        <v>3</v>
      </c>
      <c r="BX80" s="118">
        <v>4</v>
      </c>
      <c r="BY80" s="118">
        <v>5</v>
      </c>
      <c r="BZ80" s="118">
        <v>6</v>
      </c>
      <c r="CA80" s="118">
        <v>8</v>
      </c>
      <c r="CB80" s="118">
        <v>10</v>
      </c>
      <c r="CC80" s="118"/>
      <c r="CD80" s="118"/>
      <c r="CE80" s="118"/>
      <c r="CF80" s="118"/>
      <c r="CG80" s="118"/>
      <c r="CH80" s="118"/>
      <c r="CJ80" s="98"/>
      <c r="CK80" s="98"/>
      <c r="CL80" s="98"/>
      <c r="CM80" s="98"/>
      <c r="CN80" s="98"/>
      <c r="CO80" s="98"/>
      <c r="CP80" s="98"/>
      <c r="CQ80" s="98"/>
      <c r="CR80" s="98"/>
      <c r="CS80" s="98"/>
      <c r="CT80" s="98"/>
      <c r="CU80" s="98"/>
      <c r="CV80" s="98"/>
      <c r="CW80" s="98"/>
      <c r="CX80" s="98"/>
      <c r="CY80" s="98"/>
      <c r="CZ80" s="98"/>
      <c r="DA80" s="98"/>
      <c r="DB80" s="98"/>
      <c r="DC80" s="98"/>
      <c r="DD80" s="98"/>
      <c r="DE80" s="98"/>
      <c r="DF80" s="98"/>
      <c r="DG80" s="98"/>
      <c r="DL80" s="76"/>
      <c r="DM80" s="76"/>
      <c r="DN80" s="77" t="str">
        <f t="shared" si="29"/>
        <v xml:space="preserve">D6.scenario.defInput["i235"] = {  cons:"consACheat",  title:"暖房する期間",  unit:"ヶ月",  text:"部屋を暖房する期間は1年で何ヶ月くらいですか", inputType:"sel235", right:"", postfix:"", nodata:"", varType:"Number", min:"", max:"", defaultValue:"-1", d11t:"",d11p:"",d12t:"",d12p:"",d13t:"",d13p:"",d1w:"",d1d:"", d21t:"",d21p:"",d22t:"",d22p:"",d23t:"",d23p:"",d2w:"",d2d:"", d31t:"",d31p:"",d32t:"",d32p:"",d33t:"",d33p:"",d3w:"",d3d:""}; </v>
      </c>
      <c r="DO80" s="78"/>
      <c r="DP80" s="78"/>
      <c r="DQ80" s="79" t="str">
        <f t="shared" si="30"/>
        <v>D6.scenario.defSelectValue["sel235"]= [ "選んで下さい", "暖房をしない", "1ヶ月", "2ヶ月", "3ヶ月", "4ヶ月", "5ヶ月", "6ヶ月", "8ヶ月", "10ヶ月" ];</v>
      </c>
      <c r="DR80" s="80"/>
      <c r="DS80" s="80"/>
      <c r="DT80" s="80" t="str">
        <f t="shared" si="31"/>
        <v>D6.scenario.defSelectData['sel235']= [ '-1', '0', '1', '2', '3', '4', '5', '6', '8', '10' ];</v>
      </c>
    </row>
    <row r="81" spans="1:124" s="75" customFormat="1" ht="43.5" customHeight="1" x14ac:dyDescent="0.15">
      <c r="A81" s="66"/>
      <c r="B81" s="99" t="s">
        <v>2921</v>
      </c>
      <c r="C81" s="106" t="s">
        <v>2734</v>
      </c>
      <c r="D81" s="118" t="s">
        <v>2734</v>
      </c>
      <c r="E81" s="98" t="s">
        <v>2920</v>
      </c>
      <c r="F81" s="106" t="s">
        <v>811</v>
      </c>
      <c r="G81" s="118" t="s">
        <v>811</v>
      </c>
      <c r="H81" s="106" t="s">
        <v>4433</v>
      </c>
      <c r="I81" s="118" t="s">
        <v>2734</v>
      </c>
      <c r="J81" s="106" t="str">
        <f t="shared" si="28"/>
        <v>sel236</v>
      </c>
      <c r="K81" s="118" t="str">
        <f t="shared" si="32"/>
        <v>sel236</v>
      </c>
      <c r="L81" s="99"/>
      <c r="M81" s="99"/>
      <c r="N81" s="99"/>
      <c r="O81" s="98" t="s">
        <v>1892</v>
      </c>
      <c r="P81" s="99"/>
      <c r="Q81" s="99"/>
      <c r="R81" s="98">
        <v>-1</v>
      </c>
      <c r="S81" s="66"/>
      <c r="T81" s="66"/>
      <c r="U81" s="101" t="str">
        <f t="shared" si="33"/>
        <v>sel236</v>
      </c>
      <c r="V81" s="106" t="s">
        <v>2274</v>
      </c>
      <c r="W81" s="106" t="s">
        <v>2741</v>
      </c>
      <c r="X81" s="108" t="s">
        <v>2738</v>
      </c>
      <c r="Y81" s="106" t="s">
        <v>2725</v>
      </c>
      <c r="Z81" s="106" t="s">
        <v>2739</v>
      </c>
      <c r="AA81" s="106" t="s">
        <v>2726</v>
      </c>
      <c r="AB81" s="106" t="s">
        <v>2740</v>
      </c>
      <c r="AC81" s="106" t="s">
        <v>2727</v>
      </c>
      <c r="AD81" s="106"/>
      <c r="AE81" s="106"/>
      <c r="AF81" s="106"/>
      <c r="AG81" s="106"/>
      <c r="AH81" s="106"/>
      <c r="AI81" s="106"/>
      <c r="AJ81" s="106"/>
      <c r="AK81" s="106"/>
      <c r="AL81" s="118" t="s">
        <v>2274</v>
      </c>
      <c r="AM81" s="148" t="s">
        <v>2741</v>
      </c>
      <c r="AN81" s="120" t="s">
        <v>2738</v>
      </c>
      <c r="AO81" s="118" t="s">
        <v>2725</v>
      </c>
      <c r="AP81" s="148" t="s">
        <v>2739</v>
      </c>
      <c r="AQ81" s="148" t="s">
        <v>2726</v>
      </c>
      <c r="AR81" s="118" t="s">
        <v>2740</v>
      </c>
      <c r="AS81" s="118" t="s">
        <v>2727</v>
      </c>
      <c r="AT81" s="118"/>
      <c r="AU81" s="118"/>
      <c r="AV81" s="118"/>
      <c r="AW81" s="118"/>
      <c r="AX81" s="118"/>
      <c r="AY81" s="118"/>
      <c r="AZ81" s="118"/>
      <c r="BA81" s="118"/>
      <c r="BB81" s="66"/>
      <c r="BC81" s="107">
        <v>-1</v>
      </c>
      <c r="BD81" s="106">
        <v>0</v>
      </c>
      <c r="BE81" s="106">
        <v>1</v>
      </c>
      <c r="BF81" s="106">
        <v>2</v>
      </c>
      <c r="BG81" s="106">
        <v>3</v>
      </c>
      <c r="BH81" s="106">
        <v>4</v>
      </c>
      <c r="BI81" s="106">
        <v>5</v>
      </c>
      <c r="BJ81" s="106">
        <v>6</v>
      </c>
      <c r="BK81" s="106"/>
      <c r="BL81" s="106"/>
      <c r="BM81" s="106"/>
      <c r="BN81" s="106"/>
      <c r="BO81" s="106"/>
      <c r="BP81" s="106"/>
      <c r="BQ81" s="106"/>
      <c r="BR81" s="106"/>
      <c r="BS81" s="119">
        <v>-1</v>
      </c>
      <c r="BT81" s="118">
        <v>0</v>
      </c>
      <c r="BU81" s="118">
        <v>1</v>
      </c>
      <c r="BV81" s="118">
        <v>2</v>
      </c>
      <c r="BW81" s="118">
        <v>3</v>
      </c>
      <c r="BX81" s="118">
        <v>4</v>
      </c>
      <c r="BY81" s="118">
        <v>5</v>
      </c>
      <c r="BZ81" s="118">
        <v>6</v>
      </c>
      <c r="CA81" s="118"/>
      <c r="CB81" s="118"/>
      <c r="CC81" s="118"/>
      <c r="CD81" s="118"/>
      <c r="CE81" s="118"/>
      <c r="CF81" s="118"/>
      <c r="CG81" s="118"/>
      <c r="CH81" s="118"/>
      <c r="CJ81" s="98"/>
      <c r="CK81" s="98"/>
      <c r="CL81" s="98"/>
      <c r="CM81" s="98"/>
      <c r="CN81" s="98"/>
      <c r="CO81" s="98"/>
      <c r="CP81" s="98"/>
      <c r="CQ81" s="98"/>
      <c r="CR81" s="98"/>
      <c r="CS81" s="98"/>
      <c r="CT81" s="98"/>
      <c r="CU81" s="98"/>
      <c r="CV81" s="98"/>
      <c r="CW81" s="98"/>
      <c r="CX81" s="98"/>
      <c r="CY81" s="98"/>
      <c r="CZ81" s="98"/>
      <c r="DA81" s="98"/>
      <c r="DB81" s="98"/>
      <c r="DC81" s="98"/>
      <c r="DD81" s="98"/>
      <c r="DE81" s="98"/>
      <c r="DF81" s="98"/>
      <c r="DG81" s="98"/>
      <c r="DL81" s="76"/>
      <c r="DM81" s="76"/>
      <c r="DN81" s="77" t="str">
        <f t="shared" si="29"/>
        <v xml:space="preserve">D6.scenario.defInput["i236"] = {  cons:"consACheat",  title:"加湿器の使用期間",  unit:"ヶ月",  text:"加湿器を使う期間は、1年で何ヶ月くらいですか", inputType:"sel236", right:"", postfix:"", nodata:"", varType:"Number", min:"", max:"", defaultValue:"-1", d11t:"",d11p:"",d12t:"",d12p:"",d13t:"",d13p:"",d1w:"",d1d:"", d21t:"",d21p:"",d22t:"",d22p:"",d23t:"",d23p:"",d2w:"",d2d:"", d31t:"",d31p:"",d32t:"",d32p:"",d33t:"",d33p:"",d3w:"",d3d:""}; </v>
      </c>
      <c r="DO81" s="78"/>
      <c r="DP81" s="78"/>
      <c r="DQ81" s="79" t="str">
        <f t="shared" si="30"/>
        <v>D6.scenario.defSelectValue["sel236"]= [ "選んで下さい", "加湿をしない", "1ヶ月", "2ヶ月", "3ヶ月", "4ヶ月", "5ヶ月", "6ヶ月" ];</v>
      </c>
      <c r="DR81" s="80"/>
      <c r="DS81" s="80"/>
      <c r="DT81" s="80" t="str">
        <f t="shared" si="31"/>
        <v>D6.scenario.defSelectData['sel236']= [ '-1', '0', '1', '2', '3', '4', '5', '6' ];</v>
      </c>
    </row>
    <row r="82" spans="1:124" s="75" customFormat="1" ht="43.5" customHeight="1" x14ac:dyDescent="0.15">
      <c r="B82" s="98" t="s">
        <v>2922</v>
      </c>
      <c r="C82" s="106" t="s">
        <v>3072</v>
      </c>
      <c r="D82" s="118" t="s">
        <v>3072</v>
      </c>
      <c r="E82" s="98" t="s">
        <v>2789</v>
      </c>
      <c r="F82" s="106"/>
      <c r="G82" s="118"/>
      <c r="H82" s="106" t="s">
        <v>2612</v>
      </c>
      <c r="I82" s="118" t="s">
        <v>2612</v>
      </c>
      <c r="J82" s="106" t="str">
        <f t="shared" si="28"/>
        <v>sel237</v>
      </c>
      <c r="K82" s="118" t="str">
        <f t="shared" si="32"/>
        <v>sel237</v>
      </c>
      <c r="L82" s="99"/>
      <c r="M82" s="99"/>
      <c r="N82" s="99"/>
      <c r="O82" s="98" t="s">
        <v>1892</v>
      </c>
      <c r="P82" s="99"/>
      <c r="Q82" s="99"/>
      <c r="R82" s="98">
        <v>-1</v>
      </c>
      <c r="T82" s="66"/>
      <c r="U82" s="101" t="str">
        <f t="shared" si="33"/>
        <v>sel237</v>
      </c>
      <c r="V82" s="106" t="s">
        <v>2274</v>
      </c>
      <c r="W82" s="106" t="s">
        <v>2575</v>
      </c>
      <c r="X82" s="106" t="s">
        <v>2322</v>
      </c>
      <c r="Y82" s="106"/>
      <c r="Z82" s="106"/>
      <c r="AA82" s="106"/>
      <c r="AB82" s="106"/>
      <c r="AC82" s="106"/>
      <c r="AD82" s="106"/>
      <c r="AE82" s="106"/>
      <c r="AF82" s="106"/>
      <c r="AG82" s="106"/>
      <c r="AH82" s="106"/>
      <c r="AI82" s="106"/>
      <c r="AJ82" s="106"/>
      <c r="AK82" s="106"/>
      <c r="AL82" s="118" t="s">
        <v>2274</v>
      </c>
      <c r="AM82" s="148" t="s">
        <v>2575</v>
      </c>
      <c r="AN82" s="148" t="s">
        <v>2322</v>
      </c>
      <c r="AO82" s="118"/>
      <c r="AP82" s="118"/>
      <c r="AQ82" s="118"/>
      <c r="AR82" s="118"/>
      <c r="AS82" s="118"/>
      <c r="AT82" s="118"/>
      <c r="AU82" s="118"/>
      <c r="AV82" s="118"/>
      <c r="AW82" s="118"/>
      <c r="AX82" s="118"/>
      <c r="AY82" s="118"/>
      <c r="AZ82" s="118"/>
      <c r="BA82" s="118"/>
      <c r="BB82" s="66"/>
      <c r="BC82" s="106">
        <v>-1</v>
      </c>
      <c r="BD82" s="106">
        <v>1</v>
      </c>
      <c r="BE82" s="106">
        <v>2</v>
      </c>
      <c r="BF82" s="106"/>
      <c r="BG82" s="106"/>
      <c r="BH82" s="106"/>
      <c r="BI82" s="106"/>
      <c r="BJ82" s="106"/>
      <c r="BK82" s="106"/>
      <c r="BL82" s="106"/>
      <c r="BM82" s="106"/>
      <c r="BN82" s="106"/>
      <c r="BO82" s="106"/>
      <c r="BP82" s="106"/>
      <c r="BQ82" s="106"/>
      <c r="BR82" s="106"/>
      <c r="BS82" s="118">
        <v>-1</v>
      </c>
      <c r="BT82" s="118">
        <v>1</v>
      </c>
      <c r="BU82" s="118">
        <v>2</v>
      </c>
      <c r="BV82" s="118"/>
      <c r="BW82" s="118"/>
      <c r="BX82" s="118"/>
      <c r="BY82" s="118"/>
      <c r="BZ82" s="118"/>
      <c r="CA82" s="118"/>
      <c r="CB82" s="118"/>
      <c r="CC82" s="118"/>
      <c r="CD82" s="118"/>
      <c r="CE82" s="118"/>
      <c r="CF82" s="118"/>
      <c r="CG82" s="118"/>
      <c r="CH82" s="118"/>
      <c r="CJ82" s="98"/>
      <c r="CK82" s="98"/>
      <c r="CL82" s="98"/>
      <c r="CM82" s="98"/>
      <c r="CN82" s="98"/>
      <c r="CO82" s="98"/>
      <c r="CP82" s="98"/>
      <c r="CQ82" s="98"/>
      <c r="CR82" s="98"/>
      <c r="CS82" s="98"/>
      <c r="CT82" s="98"/>
      <c r="CU82" s="98"/>
      <c r="CV82" s="98"/>
      <c r="CW82" s="98"/>
      <c r="CX82" s="98"/>
      <c r="CY82" s="98"/>
      <c r="CZ82" s="98"/>
      <c r="DA82" s="98"/>
      <c r="DB82" s="98"/>
      <c r="DC82" s="98"/>
      <c r="DD82" s="98"/>
      <c r="DE82" s="98"/>
      <c r="DF82" s="98"/>
      <c r="DG82" s="98"/>
      <c r="DL82" s="76"/>
      <c r="DM82" s="76"/>
      <c r="DN82" s="77" t="str">
        <f t="shared" si="29"/>
        <v xml:space="preserve">D6.scenario.defInput["i237"] = {  cons:"consACheat",  title:"断熱シートの設置",  unit:"",  text:"冬場の厚手のカーテン・断熱シートの設置", inputType:"sel237", right:"", postfix:"", nodata:"", varType:"Number", min:"", max:"", defaultValue:"-1", d11t:"",d11p:"",d12t:"",d12p:"",d13t:"",d13p:"",d1w:"",d1d:"", d21t:"",d21p:"",d22t:"",d22p:"",d23t:"",d23p:"",d2w:"",d2d:"", d31t:"",d31p:"",d32t:"",d32p:"",d33t:"",d33p:"",d3w:"",d3d:""}; </v>
      </c>
      <c r="DO82" s="78"/>
      <c r="DP82" s="78"/>
      <c r="DQ82" s="79" t="str">
        <f t="shared" si="30"/>
        <v>D6.scenario.defSelectValue["sel237"]= [ "選んで下さい", "している", "していない" ];</v>
      </c>
      <c r="DR82" s="80"/>
      <c r="DS82" s="80"/>
      <c r="DT82" s="80" t="str">
        <f t="shared" si="31"/>
        <v>D6.scenario.defSelectData['sel237']= [ '-1', '1', '2' ];</v>
      </c>
    </row>
    <row r="83" spans="1:124" s="75" customFormat="1" ht="43.5" customHeight="1" x14ac:dyDescent="0.15">
      <c r="B83" s="99" t="s">
        <v>2924</v>
      </c>
      <c r="C83" s="106" t="s">
        <v>2856</v>
      </c>
      <c r="D83" s="118" t="s">
        <v>2856</v>
      </c>
      <c r="E83" s="98" t="s">
        <v>2920</v>
      </c>
      <c r="F83" s="106"/>
      <c r="G83" s="118"/>
      <c r="H83" s="106" t="s">
        <v>2856</v>
      </c>
      <c r="I83" s="118" t="s">
        <v>2856</v>
      </c>
      <c r="J83" s="106" t="str">
        <f t="shared" si="28"/>
        <v>sel238</v>
      </c>
      <c r="K83" s="118" t="str">
        <f t="shared" si="32"/>
        <v>sel238</v>
      </c>
      <c r="L83" s="99"/>
      <c r="M83" s="99"/>
      <c r="N83" s="99"/>
      <c r="O83" s="98" t="s">
        <v>1892</v>
      </c>
      <c r="P83" s="99"/>
      <c r="Q83" s="99"/>
      <c r="R83" s="98">
        <v>-1</v>
      </c>
      <c r="T83" s="66"/>
      <c r="U83" s="101" t="str">
        <f t="shared" si="33"/>
        <v>sel238</v>
      </c>
      <c r="V83" s="106" t="s">
        <v>2274</v>
      </c>
      <c r="W83" s="106" t="s">
        <v>3471</v>
      </c>
      <c r="X83" s="106" t="s">
        <v>3472</v>
      </c>
      <c r="Y83" s="106"/>
      <c r="Z83" s="106"/>
      <c r="AA83" s="106"/>
      <c r="AB83" s="106"/>
      <c r="AC83" s="106"/>
      <c r="AD83" s="106"/>
      <c r="AE83" s="106"/>
      <c r="AF83" s="106"/>
      <c r="AG83" s="106"/>
      <c r="AH83" s="106"/>
      <c r="AI83" s="106"/>
      <c r="AJ83" s="106"/>
      <c r="AK83" s="106"/>
      <c r="AL83" s="118" t="s">
        <v>2274</v>
      </c>
      <c r="AM83" s="148" t="s">
        <v>3471</v>
      </c>
      <c r="AN83" s="148" t="s">
        <v>3472</v>
      </c>
      <c r="AO83" s="118"/>
      <c r="AP83" s="118"/>
      <c r="AQ83" s="118"/>
      <c r="AR83" s="118"/>
      <c r="AS83" s="118"/>
      <c r="AT83" s="118"/>
      <c r="AU83" s="118"/>
      <c r="AV83" s="118"/>
      <c r="AW83" s="118"/>
      <c r="AX83" s="118"/>
      <c r="AY83" s="118"/>
      <c r="AZ83" s="118"/>
      <c r="BA83" s="118"/>
      <c r="BB83" s="66"/>
      <c r="BC83" s="106">
        <v>-1</v>
      </c>
      <c r="BD83" s="106">
        <v>1</v>
      </c>
      <c r="BE83" s="106">
        <v>2</v>
      </c>
      <c r="BF83" s="106"/>
      <c r="BG83" s="106"/>
      <c r="BH83" s="106"/>
      <c r="BI83" s="106"/>
      <c r="BJ83" s="106"/>
      <c r="BK83" s="106"/>
      <c r="BL83" s="106"/>
      <c r="BM83" s="106"/>
      <c r="BN83" s="106"/>
      <c r="BO83" s="106"/>
      <c r="BP83" s="106"/>
      <c r="BQ83" s="106"/>
      <c r="BR83" s="106"/>
      <c r="BS83" s="118">
        <v>-1</v>
      </c>
      <c r="BT83" s="118">
        <v>1</v>
      </c>
      <c r="BU83" s="118">
        <v>2</v>
      </c>
      <c r="BV83" s="118"/>
      <c r="BW83" s="118"/>
      <c r="BX83" s="118"/>
      <c r="BY83" s="118"/>
      <c r="BZ83" s="118"/>
      <c r="CA83" s="118"/>
      <c r="CB83" s="118"/>
      <c r="CC83" s="118"/>
      <c r="CD83" s="118"/>
      <c r="CE83" s="118"/>
      <c r="CF83" s="118"/>
      <c r="CG83" s="118"/>
      <c r="CH83" s="118"/>
      <c r="CJ83" s="98"/>
      <c r="CK83" s="98"/>
      <c r="CL83" s="98"/>
      <c r="CM83" s="98"/>
      <c r="CN83" s="98"/>
      <c r="CO83" s="98"/>
      <c r="CP83" s="98"/>
      <c r="CQ83" s="98"/>
      <c r="CR83" s="98"/>
      <c r="CS83" s="98"/>
      <c r="CT83" s="98"/>
      <c r="CU83" s="98"/>
      <c r="CV83" s="98"/>
      <c r="CW83" s="98"/>
      <c r="CX83" s="98"/>
      <c r="CY83" s="98"/>
      <c r="CZ83" s="98"/>
      <c r="DA83" s="98"/>
      <c r="DB83" s="98"/>
      <c r="DC83" s="98"/>
      <c r="DD83" s="98"/>
      <c r="DE83" s="98"/>
      <c r="DF83" s="98"/>
      <c r="DG83" s="98"/>
      <c r="DL83" s="76"/>
      <c r="DM83" s="76"/>
      <c r="DN83" s="77" t="str">
        <f t="shared" si="29"/>
        <v xml:space="preserve">D6.scenario.defInput["i238"] = {  cons:"consACheat",  title:"部屋を戸で締め切れますか",  unit:"",  text:"部屋を戸で締め切れますか", inputType:"sel238", right:"", postfix:"", nodata:"", varType:"Number", min:"", max:"", defaultValue:"-1", d11t:"",d11p:"",d12t:"",d12p:"",d13t:"",d13p:"",d1w:"",d1d:"", d21t:"",d21p:"",d22t:"",d22p:"",d23t:"",d23p:"",d2w:"",d2d:"", d31t:"",d31p:"",d32t:"",d32p:"",d33t:"",d33p:"",d3w:"",d3d:""}; </v>
      </c>
      <c r="DO83" s="78"/>
      <c r="DP83" s="78"/>
      <c r="DQ83" s="79" t="str">
        <f t="shared" si="30"/>
        <v>D6.scenario.defSelectValue["sel238"]= [ "選んで下さい", "できる", "できない" ];</v>
      </c>
      <c r="DR83" s="80"/>
      <c r="DS83" s="80"/>
      <c r="DT83" s="80" t="str">
        <f t="shared" si="31"/>
        <v>D6.scenario.defSelectData['sel238']= [ '-1', '1', '2' ];</v>
      </c>
    </row>
    <row r="84" spans="1:124" s="75" customFormat="1" ht="43.5" customHeight="1" x14ac:dyDescent="0.15">
      <c r="B84" s="98" t="s">
        <v>2925</v>
      </c>
      <c r="C84" s="106" t="s">
        <v>2859</v>
      </c>
      <c r="D84" s="118" t="s">
        <v>2859</v>
      </c>
      <c r="E84" s="98" t="s">
        <v>2920</v>
      </c>
      <c r="F84" s="106"/>
      <c r="G84" s="118"/>
      <c r="H84" s="106" t="s">
        <v>2858</v>
      </c>
      <c r="I84" s="118" t="s">
        <v>2858</v>
      </c>
      <c r="J84" s="106" t="str">
        <f t="shared" si="28"/>
        <v>sel239</v>
      </c>
      <c r="K84" s="118" t="str">
        <f t="shared" si="32"/>
        <v>sel239</v>
      </c>
      <c r="L84" s="99"/>
      <c r="M84" s="99"/>
      <c r="N84" s="99"/>
      <c r="O84" s="98" t="s">
        <v>1892</v>
      </c>
      <c r="P84" s="99"/>
      <c r="Q84" s="99"/>
      <c r="R84" s="98">
        <v>-1</v>
      </c>
      <c r="T84" s="66"/>
      <c r="U84" s="101" t="str">
        <f t="shared" si="33"/>
        <v>sel239</v>
      </c>
      <c r="V84" s="106" t="s">
        <v>2274</v>
      </c>
      <c r="W84" s="106" t="s">
        <v>3672</v>
      </c>
      <c r="X84" s="106" t="s">
        <v>1624</v>
      </c>
      <c r="Y84" s="106"/>
      <c r="Z84" s="106"/>
      <c r="AA84" s="106"/>
      <c r="AB84" s="106"/>
      <c r="AC84" s="106"/>
      <c r="AD84" s="106"/>
      <c r="AE84" s="106"/>
      <c r="AF84" s="106"/>
      <c r="AG84" s="106"/>
      <c r="AH84" s="106"/>
      <c r="AI84" s="106"/>
      <c r="AJ84" s="106"/>
      <c r="AK84" s="106"/>
      <c r="AL84" s="118" t="s">
        <v>2274</v>
      </c>
      <c r="AM84" s="148" t="s">
        <v>3670</v>
      </c>
      <c r="AN84" s="148" t="s">
        <v>3671</v>
      </c>
      <c r="AO84" s="118"/>
      <c r="AP84" s="118"/>
      <c r="AQ84" s="118"/>
      <c r="AR84" s="118"/>
      <c r="AS84" s="118"/>
      <c r="AT84" s="118"/>
      <c r="AU84" s="118"/>
      <c r="AV84" s="118"/>
      <c r="AW84" s="118"/>
      <c r="AX84" s="118"/>
      <c r="AY84" s="118"/>
      <c r="AZ84" s="118"/>
      <c r="BA84" s="118"/>
      <c r="BB84" s="66"/>
      <c r="BC84" s="106">
        <v>-1</v>
      </c>
      <c r="BD84" s="106">
        <v>1</v>
      </c>
      <c r="BE84" s="106">
        <v>2</v>
      </c>
      <c r="BF84" s="106"/>
      <c r="BG84" s="106"/>
      <c r="BH84" s="106"/>
      <c r="BI84" s="106"/>
      <c r="BJ84" s="106"/>
      <c r="BK84" s="106"/>
      <c r="BL84" s="106"/>
      <c r="BM84" s="106"/>
      <c r="BN84" s="106"/>
      <c r="BO84" s="106"/>
      <c r="BP84" s="106"/>
      <c r="BQ84" s="106"/>
      <c r="BR84" s="106"/>
      <c r="BS84" s="118">
        <v>-1</v>
      </c>
      <c r="BT84" s="118">
        <v>1</v>
      </c>
      <c r="BU84" s="118">
        <v>2</v>
      </c>
      <c r="BV84" s="118"/>
      <c r="BW84" s="118"/>
      <c r="BX84" s="118"/>
      <c r="BY84" s="118"/>
      <c r="BZ84" s="118"/>
      <c r="CA84" s="118"/>
      <c r="CB84" s="118"/>
      <c r="CC84" s="118"/>
      <c r="CD84" s="118"/>
      <c r="CE84" s="118"/>
      <c r="CF84" s="118"/>
      <c r="CG84" s="118"/>
      <c r="CH84" s="118"/>
      <c r="CJ84" s="98"/>
      <c r="CK84" s="98"/>
      <c r="CL84" s="98"/>
      <c r="CM84" s="98"/>
      <c r="CN84" s="98"/>
      <c r="CO84" s="98"/>
      <c r="CP84" s="98"/>
      <c r="CQ84" s="98"/>
      <c r="CR84" s="98"/>
      <c r="CS84" s="98"/>
      <c r="CT84" s="98"/>
      <c r="CU84" s="98"/>
      <c r="CV84" s="98"/>
      <c r="CW84" s="98"/>
      <c r="CX84" s="98"/>
      <c r="CY84" s="98"/>
      <c r="CZ84" s="98"/>
      <c r="DA84" s="98"/>
      <c r="DB84" s="98"/>
      <c r="DC84" s="98"/>
      <c r="DD84" s="98"/>
      <c r="DE84" s="98"/>
      <c r="DF84" s="98"/>
      <c r="DG84" s="98"/>
      <c r="DL84" s="76"/>
      <c r="DM84" s="76"/>
      <c r="DN84" s="77" t="str">
        <f t="shared" si="29"/>
        <v xml:space="preserve">D6.scenario.defInput["i239"] = {  cons:"consACheat",  title:"吹き抜け",  unit:"",  text:"吹き抜けもしくは、部屋から階段で上階に上がれますか", inputType:"sel239", right:"", postfix:"", nodata:"", varType:"Number", min:"", max:"", defaultValue:"-1", d11t:"",d11p:"",d12t:"",d12p:"",d13t:"",d13p:"",d1w:"",d1d:"", d21t:"",d21p:"",d22t:"",d22p:"",d23t:"",d23p:"",d2w:"",d2d:"", d31t:"",d31p:"",d32t:"",d32p:"",d33t:"",d33p:"",d3w:"",d3d:""}; </v>
      </c>
      <c r="DO84" s="78"/>
      <c r="DP84" s="78"/>
      <c r="DQ84" s="79" t="str">
        <f t="shared" si="30"/>
        <v>D6.scenario.defSelectValue["sel239"]= [ "選んで下さい", "ある", "ない" ];</v>
      </c>
      <c r="DR84" s="80"/>
      <c r="DS84" s="80"/>
      <c r="DT84" s="80" t="str">
        <f t="shared" si="31"/>
        <v>D6.scenario.defSelectData['sel239']= [ '-1', '1', '2' ];</v>
      </c>
    </row>
    <row r="85" spans="1:124" s="75" customFormat="1" ht="43.5" customHeight="1" x14ac:dyDescent="0.15">
      <c r="B85" s="99" t="s">
        <v>2926</v>
      </c>
      <c r="C85" s="106" t="s">
        <v>2857</v>
      </c>
      <c r="D85" s="118" t="s">
        <v>2616</v>
      </c>
      <c r="E85" s="98" t="s">
        <v>2920</v>
      </c>
      <c r="F85" s="106"/>
      <c r="G85" s="118"/>
      <c r="H85" s="106" t="s">
        <v>2616</v>
      </c>
      <c r="I85" s="118" t="s">
        <v>2616</v>
      </c>
      <c r="J85" s="106" t="str">
        <f t="shared" si="28"/>
        <v>sel240</v>
      </c>
      <c r="K85" s="118" t="str">
        <f t="shared" si="32"/>
        <v>sel240</v>
      </c>
      <c r="L85" s="99"/>
      <c r="M85" s="99"/>
      <c r="N85" s="99"/>
      <c r="O85" s="98" t="s">
        <v>1892</v>
      </c>
      <c r="P85" s="99"/>
      <c r="Q85" s="99"/>
      <c r="R85" s="98">
        <v>-1</v>
      </c>
      <c r="T85" s="66"/>
      <c r="U85" s="101" t="str">
        <f t="shared" si="33"/>
        <v>sel240</v>
      </c>
      <c r="V85" s="106" t="s">
        <v>2274</v>
      </c>
      <c r="W85" s="106" t="s">
        <v>2589</v>
      </c>
      <c r="X85" s="106" t="s">
        <v>2590</v>
      </c>
      <c r="Y85" s="106" t="s">
        <v>2591</v>
      </c>
      <c r="Z85" s="106" t="s">
        <v>2592</v>
      </c>
      <c r="AA85" s="106" t="s">
        <v>2593</v>
      </c>
      <c r="AB85" s="106"/>
      <c r="AC85" s="106"/>
      <c r="AD85" s="106"/>
      <c r="AE85" s="106"/>
      <c r="AF85" s="106"/>
      <c r="AG85" s="106"/>
      <c r="AH85" s="106"/>
      <c r="AI85" s="106"/>
      <c r="AJ85" s="106"/>
      <c r="AK85" s="106"/>
      <c r="AL85" s="118" t="s">
        <v>2274</v>
      </c>
      <c r="AM85" s="148" t="s">
        <v>2589</v>
      </c>
      <c r="AN85" s="118" t="s">
        <v>2590</v>
      </c>
      <c r="AO85" s="118" t="s">
        <v>2591</v>
      </c>
      <c r="AP85" s="118" t="s">
        <v>2592</v>
      </c>
      <c r="AQ85" s="118" t="s">
        <v>2593</v>
      </c>
      <c r="AR85" s="118"/>
      <c r="AS85" s="118"/>
      <c r="AT85" s="118"/>
      <c r="AU85" s="118"/>
      <c r="AV85" s="118"/>
      <c r="AW85" s="118"/>
      <c r="AX85" s="118"/>
      <c r="AY85" s="118"/>
      <c r="AZ85" s="118"/>
      <c r="BA85" s="118"/>
      <c r="BB85" s="66"/>
      <c r="BC85" s="106">
        <v>-1</v>
      </c>
      <c r="BD85" s="106">
        <v>0</v>
      </c>
      <c r="BE85" s="106">
        <v>2</v>
      </c>
      <c r="BF85" s="106">
        <v>3</v>
      </c>
      <c r="BG85" s="106">
        <v>5</v>
      </c>
      <c r="BH85" s="106">
        <v>7</v>
      </c>
      <c r="BI85" s="106"/>
      <c r="BJ85" s="106"/>
      <c r="BK85" s="106"/>
      <c r="BL85" s="106"/>
      <c r="BM85" s="106"/>
      <c r="BN85" s="106"/>
      <c r="BO85" s="106"/>
      <c r="BP85" s="106"/>
      <c r="BQ85" s="106"/>
      <c r="BR85" s="106"/>
      <c r="BS85" s="118">
        <v>-1</v>
      </c>
      <c r="BT85" s="118">
        <v>0</v>
      </c>
      <c r="BU85" s="118">
        <v>2</v>
      </c>
      <c r="BV85" s="118">
        <v>3</v>
      </c>
      <c r="BW85" s="118">
        <v>5</v>
      </c>
      <c r="BX85" s="118">
        <v>7</v>
      </c>
      <c r="BY85" s="118"/>
      <c r="BZ85" s="118"/>
      <c r="CA85" s="118"/>
      <c r="CB85" s="118"/>
      <c r="CC85" s="118"/>
      <c r="CD85" s="118"/>
      <c r="CE85" s="118"/>
      <c r="CF85" s="118"/>
      <c r="CG85" s="118"/>
      <c r="CH85" s="118"/>
      <c r="CJ85" s="98"/>
      <c r="CK85" s="98"/>
      <c r="CL85" s="98"/>
      <c r="CM85" s="98"/>
      <c r="CN85" s="98"/>
      <c r="CO85" s="98"/>
      <c r="CP85" s="98"/>
      <c r="CQ85" s="98"/>
      <c r="CR85" s="98"/>
      <c r="CS85" s="98"/>
      <c r="CT85" s="98"/>
      <c r="CU85" s="98"/>
      <c r="CV85" s="98"/>
      <c r="CW85" s="98"/>
      <c r="CX85" s="98"/>
      <c r="CY85" s="98"/>
      <c r="CZ85" s="98"/>
      <c r="DA85" s="98"/>
      <c r="DB85" s="98"/>
      <c r="DC85" s="98"/>
      <c r="DD85" s="98"/>
      <c r="DE85" s="98"/>
      <c r="DF85" s="98"/>
      <c r="DG85" s="98"/>
      <c r="DL85" s="76"/>
      <c r="DM85" s="76"/>
      <c r="DN85" s="77" t="str">
        <f t="shared" si="29"/>
        <v xml:space="preserve">D6.scenario.defInput["i240"] = {  cons:"consACheat",  title:"部屋のしきりによる暖房面積の削減",  unit:"",  text:"部屋のしきりによる暖房面積の削減", inputType:"sel240", right:"", postfix:"", nodata:"", varType:"Number", min:"", max:"", defaultValue:"-1", d11t:"",d11p:"",d12t:"",d12p:"",d13t:"",d13p:"",d1w:"",d1d:"", d21t:"",d21p:"",d22t:"",d22p:"",d23t:"",d23p:"",d2w:"",d2d:"", d31t:"",d31p:"",d32t:"",d32p:"",d33t:"",d33p:"",d3w:"",d3d:""}; </v>
      </c>
      <c r="DO85" s="78"/>
      <c r="DP85" s="78"/>
      <c r="DQ85" s="79" t="str">
        <f t="shared" si="30"/>
        <v>D6.scenario.defSelectValue["sel240"]= [ "選んで下さい", "できない", "2割減", "3～4割減", "半減", "6～7割減" ];</v>
      </c>
      <c r="DR85" s="80"/>
      <c r="DS85" s="80"/>
      <c r="DT85" s="80" t="str">
        <f t="shared" si="31"/>
        <v>D6.scenario.defSelectData['sel240']= [ '-1', '0', '2', '3', '5', '7' ];</v>
      </c>
    </row>
    <row r="86" spans="1:124" s="75" customFormat="1" ht="43.5" customHeight="1" x14ac:dyDescent="0.15">
      <c r="B86" s="98" t="s">
        <v>2927</v>
      </c>
      <c r="C86" s="106" t="s">
        <v>2613</v>
      </c>
      <c r="D86" s="118" t="s">
        <v>2613</v>
      </c>
      <c r="E86" s="98" t="s">
        <v>2920</v>
      </c>
      <c r="F86" s="106"/>
      <c r="G86" s="118"/>
      <c r="H86" s="106" t="s">
        <v>2863</v>
      </c>
      <c r="I86" s="118" t="s">
        <v>2863</v>
      </c>
      <c r="J86" s="106" t="str">
        <f t="shared" si="28"/>
        <v>sel241</v>
      </c>
      <c r="K86" s="118" t="str">
        <f t="shared" si="32"/>
        <v>sel241</v>
      </c>
      <c r="L86" s="99"/>
      <c r="M86" s="99"/>
      <c r="N86" s="99"/>
      <c r="O86" s="98" t="s">
        <v>1892</v>
      </c>
      <c r="P86" s="99"/>
      <c r="Q86" s="99"/>
      <c r="R86" s="98">
        <v>-1</v>
      </c>
      <c r="T86" s="66"/>
      <c r="U86" s="101" t="str">
        <f t="shared" si="33"/>
        <v>sel241</v>
      </c>
      <c r="V86" s="106" t="s">
        <v>2274</v>
      </c>
      <c r="W86" s="106" t="s">
        <v>2545</v>
      </c>
      <c r="X86" s="106" t="s">
        <v>2617</v>
      </c>
      <c r="Y86" s="106" t="s">
        <v>2618</v>
      </c>
      <c r="Z86" s="106" t="s">
        <v>2619</v>
      </c>
      <c r="AA86" s="106" t="s">
        <v>2620</v>
      </c>
      <c r="AB86" s="106" t="s">
        <v>2621</v>
      </c>
      <c r="AC86" s="106" t="s">
        <v>2622</v>
      </c>
      <c r="AD86" s="106" t="s">
        <v>2623</v>
      </c>
      <c r="AE86" s="106" t="s">
        <v>2624</v>
      </c>
      <c r="AF86" s="106" t="s">
        <v>2625</v>
      </c>
      <c r="AG86" s="106"/>
      <c r="AH86" s="106"/>
      <c r="AI86" s="106"/>
      <c r="AJ86" s="106"/>
      <c r="AK86" s="106"/>
      <c r="AL86" s="118" t="s">
        <v>2274</v>
      </c>
      <c r="AM86" s="148" t="s">
        <v>2545</v>
      </c>
      <c r="AN86" s="148" t="s">
        <v>2617</v>
      </c>
      <c r="AO86" s="148" t="s">
        <v>2618</v>
      </c>
      <c r="AP86" s="148" t="s">
        <v>2619</v>
      </c>
      <c r="AQ86" s="148" t="s">
        <v>2620</v>
      </c>
      <c r="AR86" s="118" t="s">
        <v>2621</v>
      </c>
      <c r="AS86" s="118" t="s">
        <v>2622</v>
      </c>
      <c r="AT86" s="118" t="s">
        <v>2623</v>
      </c>
      <c r="AU86" s="118" t="s">
        <v>2624</v>
      </c>
      <c r="AV86" s="118" t="s">
        <v>2625</v>
      </c>
      <c r="AW86" s="118"/>
      <c r="AX86" s="118"/>
      <c r="AY86" s="118"/>
      <c r="AZ86" s="118"/>
      <c r="BA86" s="118"/>
      <c r="BB86" s="66"/>
      <c r="BC86" s="106">
        <v>-1</v>
      </c>
      <c r="BD86" s="106">
        <v>0</v>
      </c>
      <c r="BE86" s="106">
        <v>1</v>
      </c>
      <c r="BF86" s="106">
        <v>2</v>
      </c>
      <c r="BG86" s="106">
        <v>3</v>
      </c>
      <c r="BH86" s="106">
        <v>4</v>
      </c>
      <c r="BI86" s="106">
        <v>6</v>
      </c>
      <c r="BJ86" s="106">
        <v>8</v>
      </c>
      <c r="BK86" s="106">
        <v>12</v>
      </c>
      <c r="BL86" s="106">
        <v>16</v>
      </c>
      <c r="BM86" s="106">
        <v>24</v>
      </c>
      <c r="BN86" s="106"/>
      <c r="BO86" s="106"/>
      <c r="BP86" s="106"/>
      <c r="BQ86" s="106"/>
      <c r="BR86" s="106"/>
      <c r="BS86" s="118">
        <v>-1</v>
      </c>
      <c r="BT86" s="118">
        <v>0</v>
      </c>
      <c r="BU86" s="118">
        <v>1</v>
      </c>
      <c r="BV86" s="118">
        <v>2</v>
      </c>
      <c r="BW86" s="118">
        <v>3</v>
      </c>
      <c r="BX86" s="118">
        <v>4</v>
      </c>
      <c r="BY86" s="118">
        <v>6</v>
      </c>
      <c r="BZ86" s="118">
        <v>8</v>
      </c>
      <c r="CA86" s="118">
        <v>12</v>
      </c>
      <c r="CB86" s="118">
        <v>16</v>
      </c>
      <c r="CC86" s="118">
        <v>24</v>
      </c>
      <c r="CD86" s="118"/>
      <c r="CE86" s="118"/>
      <c r="CF86" s="118"/>
      <c r="CG86" s="118"/>
      <c r="CH86" s="118"/>
      <c r="CJ86" s="98"/>
      <c r="CK86" s="98"/>
      <c r="CL86" s="98"/>
      <c r="CM86" s="98"/>
      <c r="CN86" s="98"/>
      <c r="CO86" s="98"/>
      <c r="CP86" s="98"/>
      <c r="CQ86" s="98"/>
      <c r="CR86" s="98"/>
      <c r="CS86" s="98"/>
      <c r="CT86" s="98"/>
      <c r="CU86" s="98"/>
      <c r="CV86" s="98"/>
      <c r="CW86" s="98"/>
      <c r="CX86" s="98"/>
      <c r="CY86" s="98"/>
      <c r="CZ86" s="98"/>
      <c r="DA86" s="98"/>
      <c r="DB86" s="98"/>
      <c r="DC86" s="98"/>
      <c r="DD86" s="98"/>
      <c r="DE86" s="98"/>
      <c r="DF86" s="98"/>
      <c r="DG86" s="98"/>
      <c r="DL86" s="76"/>
      <c r="DM86" s="76"/>
      <c r="DN86" s="77" t="str">
        <f t="shared" si="29"/>
        <v xml:space="preserve">D6.scenario.defInput["i241"] = {  cons:"consACheat",  title:"電気ストーブの使用時間",  unit:"",  text:"電気ストーブ・オイルヒータの使用時間", inputType:"sel241", right:"", postfix:"", nodata:"", varType:"Number", min:"", max:"", defaultValue:"-1", d11t:"",d11p:"",d12t:"",d12p:"",d13t:"",d13p:"",d1w:"",d1d:"", d21t:"",d21p:"",d22t:"",d22p:"",d23t:"",d23p:"",d2w:"",d2d:"", d31t:"",d31p:"",d32t:"",d32p:"",d33t:"",d33p:"",d3w:"",d3d:""}; </v>
      </c>
      <c r="DO86" s="78"/>
      <c r="DP86" s="78"/>
      <c r="DQ86" s="79" t="str">
        <f t="shared" si="30"/>
        <v>D6.scenario.defSelectValue["sel241"]= [ "選んで下さい", "使わない", "1時間", "2時間", "3時間", "4時間", "6時間", "8時間", "12時間", "16時間", "24時間" ];</v>
      </c>
      <c r="DR86" s="80"/>
      <c r="DS86" s="80"/>
      <c r="DT86" s="80" t="str">
        <f t="shared" si="31"/>
        <v>D6.scenario.defSelectData['sel241']= [ '-1', '0', '1', '2', '3', '4', '6', '8', '12', '16', '24' ];</v>
      </c>
    </row>
    <row r="87" spans="1:124" s="75" customFormat="1" ht="43.5" customHeight="1" x14ac:dyDescent="0.15">
      <c r="B87" s="99" t="s">
        <v>2928</v>
      </c>
      <c r="C87" s="106" t="s">
        <v>3222</v>
      </c>
      <c r="D87" s="118" t="s">
        <v>3222</v>
      </c>
      <c r="E87" s="98" t="s">
        <v>2789</v>
      </c>
      <c r="F87" s="106"/>
      <c r="G87" s="118"/>
      <c r="H87" s="106" t="s">
        <v>2802</v>
      </c>
      <c r="I87" s="118" t="s">
        <v>2802</v>
      </c>
      <c r="J87" s="106" t="str">
        <f t="shared" si="28"/>
        <v>sel242</v>
      </c>
      <c r="K87" s="118" t="str">
        <f t="shared" si="32"/>
        <v>sel242</v>
      </c>
      <c r="L87" s="99"/>
      <c r="M87" s="99"/>
      <c r="N87" s="99"/>
      <c r="O87" s="98" t="s">
        <v>1892</v>
      </c>
      <c r="P87" s="99"/>
      <c r="Q87" s="99"/>
      <c r="R87" s="98">
        <v>-1</v>
      </c>
      <c r="T87" s="66"/>
      <c r="U87" s="101" t="str">
        <f t="shared" si="33"/>
        <v>sel242</v>
      </c>
      <c r="V87" s="106" t="s">
        <v>2274</v>
      </c>
      <c r="W87" s="106" t="s">
        <v>2806</v>
      </c>
      <c r="X87" s="106" t="s">
        <v>2805</v>
      </c>
      <c r="Y87" s="106" t="s">
        <v>2803</v>
      </c>
      <c r="Z87" s="106" t="s">
        <v>2801</v>
      </c>
      <c r="AA87" s="106" t="s">
        <v>2804</v>
      </c>
      <c r="AB87" s="106"/>
      <c r="AC87" s="106"/>
      <c r="AD87" s="106"/>
      <c r="AE87" s="106"/>
      <c r="AF87" s="106"/>
      <c r="AG87" s="106"/>
      <c r="AH87" s="106"/>
      <c r="AI87" s="106"/>
      <c r="AJ87" s="106"/>
      <c r="AK87" s="106"/>
      <c r="AL87" s="118" t="s">
        <v>2274</v>
      </c>
      <c r="AM87" s="148" t="s">
        <v>2806</v>
      </c>
      <c r="AN87" s="148" t="s">
        <v>2805</v>
      </c>
      <c r="AO87" s="148" t="s">
        <v>2803</v>
      </c>
      <c r="AP87" s="148" t="s">
        <v>2801</v>
      </c>
      <c r="AQ87" s="148" t="s">
        <v>2804</v>
      </c>
      <c r="AR87" s="118"/>
      <c r="AS87" s="118"/>
      <c r="AT87" s="118"/>
      <c r="AU87" s="118"/>
      <c r="AV87" s="118"/>
      <c r="AW87" s="118"/>
      <c r="AX87" s="118"/>
      <c r="AY87" s="118"/>
      <c r="AZ87" s="118"/>
      <c r="BA87" s="118"/>
      <c r="BB87" s="66"/>
      <c r="BC87" s="106">
        <v>-1</v>
      </c>
      <c r="BD87" s="106">
        <v>1</v>
      </c>
      <c r="BE87" s="106">
        <v>2</v>
      </c>
      <c r="BF87" s="106">
        <v>3</v>
      </c>
      <c r="BG87" s="106">
        <v>4</v>
      </c>
      <c r="BH87" s="106">
        <v>5</v>
      </c>
      <c r="BI87" s="106"/>
      <c r="BJ87" s="106"/>
      <c r="BK87" s="106"/>
      <c r="BL87" s="106"/>
      <c r="BM87" s="106"/>
      <c r="BN87" s="106"/>
      <c r="BO87" s="106"/>
      <c r="BP87" s="106"/>
      <c r="BQ87" s="106"/>
      <c r="BR87" s="106"/>
      <c r="BS87" s="118">
        <v>-1</v>
      </c>
      <c r="BT87" s="118">
        <v>1</v>
      </c>
      <c r="BU87" s="118">
        <v>2</v>
      </c>
      <c r="BV87" s="118">
        <v>3</v>
      </c>
      <c r="BW87" s="118">
        <v>4</v>
      </c>
      <c r="BX87" s="118">
        <v>5</v>
      </c>
      <c r="BY87" s="118"/>
      <c r="BZ87" s="118"/>
      <c r="CA87" s="118"/>
      <c r="CB87" s="118"/>
      <c r="CC87" s="118"/>
      <c r="CD87" s="118"/>
      <c r="CE87" s="118"/>
      <c r="CF87" s="118"/>
      <c r="CG87" s="118"/>
      <c r="CH87" s="118"/>
      <c r="CJ87" s="98"/>
      <c r="CK87" s="98"/>
      <c r="CL87" s="98"/>
      <c r="CM87" s="98"/>
      <c r="CN87" s="98"/>
      <c r="CO87" s="98"/>
      <c r="CP87" s="98"/>
      <c r="CQ87" s="98"/>
      <c r="CR87" s="98"/>
      <c r="CS87" s="98"/>
      <c r="CT87" s="98"/>
      <c r="CU87" s="98"/>
      <c r="CV87" s="98"/>
      <c r="CW87" s="98"/>
      <c r="CX87" s="98"/>
      <c r="CY87" s="98"/>
      <c r="CZ87" s="98"/>
      <c r="DA87" s="98"/>
      <c r="DB87" s="98"/>
      <c r="DC87" s="98"/>
      <c r="DD87" s="98"/>
      <c r="DE87" s="98"/>
      <c r="DF87" s="98"/>
      <c r="DG87" s="98"/>
      <c r="DL87" s="76"/>
      <c r="DM87" s="76"/>
      <c r="DN87" s="77" t="str">
        <f t="shared" si="29"/>
        <v xml:space="preserve">D6.scenario.defInput["i242"] = {  cons:"consACheat",  title:"部屋の寒さ",  unit:"",  text:"その部屋は暖房は効きますか", inputType:"sel242", right:"", postfix:"", nodata:"", varType:"Number", min:"", max:"", defaultValue:"-1", d11t:"",d11p:"",d12t:"",d12p:"",d13t:"",d13p:"",d1w:"",d1d:"", d21t:"",d21p:"",d22t:"",d22p:"",d23t:"",d23p:"",d2w:"",d2d:"", d31t:"",d31p:"",d32t:"",d32p:"",d33t:"",d33p:"",d3w:"",d3d:""}; </v>
      </c>
      <c r="DO87" s="78"/>
      <c r="DP87" s="78"/>
      <c r="DQ87" s="79" t="str">
        <f t="shared" si="30"/>
        <v>D6.scenario.defSelectValue["sel242"]= [ "選んで下さい", "暖房すると寒さは感じない", "やや寒い", "なかなか暖まらない", "暖房しても寒い", "暖房はしない" ];</v>
      </c>
      <c r="DR87" s="80"/>
      <c r="DS87" s="80"/>
      <c r="DT87" s="80" t="str">
        <f t="shared" si="31"/>
        <v>D6.scenario.defSelectData['sel242']= [ '-1', '1', '2', '3', '4', '5' ];</v>
      </c>
    </row>
    <row r="88" spans="1:124" s="75" customFormat="1" ht="43.5" customHeight="1" x14ac:dyDescent="0.15">
      <c r="B88" s="98" t="s">
        <v>2929</v>
      </c>
      <c r="C88" s="106" t="s">
        <v>3131</v>
      </c>
      <c r="D88" s="118" t="s">
        <v>3131</v>
      </c>
      <c r="E88" s="98" t="s">
        <v>3053</v>
      </c>
      <c r="F88" s="106"/>
      <c r="G88" s="118"/>
      <c r="H88" s="106" t="s">
        <v>2864</v>
      </c>
      <c r="I88" s="118" t="s">
        <v>2864</v>
      </c>
      <c r="J88" s="106" t="str">
        <f t="shared" si="28"/>
        <v>sel243</v>
      </c>
      <c r="K88" s="118" t="str">
        <f t="shared" si="32"/>
        <v>sel243</v>
      </c>
      <c r="L88" s="99"/>
      <c r="M88" s="99"/>
      <c r="N88" s="99"/>
      <c r="O88" s="98" t="s">
        <v>1892</v>
      </c>
      <c r="P88" s="99"/>
      <c r="Q88" s="99"/>
      <c r="R88" s="98">
        <v>-1</v>
      </c>
      <c r="T88" s="66"/>
      <c r="U88" s="101" t="str">
        <f t="shared" si="33"/>
        <v>sel243</v>
      </c>
      <c r="V88" s="106" t="s">
        <v>2274</v>
      </c>
      <c r="W88" s="106" t="s">
        <v>3135</v>
      </c>
      <c r="X88" s="106" t="s">
        <v>3136</v>
      </c>
      <c r="Y88" s="106" t="s">
        <v>3137</v>
      </c>
      <c r="Z88" s="106" t="s">
        <v>3138</v>
      </c>
      <c r="AA88" s="106" t="s">
        <v>293</v>
      </c>
      <c r="AB88" s="106"/>
      <c r="AC88" s="106"/>
      <c r="AD88" s="106"/>
      <c r="AE88" s="106"/>
      <c r="AF88" s="106"/>
      <c r="AG88" s="106"/>
      <c r="AH88" s="106"/>
      <c r="AI88" s="106"/>
      <c r="AJ88" s="106"/>
      <c r="AK88" s="106"/>
      <c r="AL88" s="118" t="s">
        <v>2274</v>
      </c>
      <c r="AM88" s="148" t="s">
        <v>3135</v>
      </c>
      <c r="AN88" s="148" t="s">
        <v>3136</v>
      </c>
      <c r="AO88" s="148" t="s">
        <v>3137</v>
      </c>
      <c r="AP88" s="118" t="s">
        <v>3138</v>
      </c>
      <c r="AQ88" s="118" t="s">
        <v>293</v>
      </c>
      <c r="AR88" s="118"/>
      <c r="AS88" s="118"/>
      <c r="AT88" s="118"/>
      <c r="AU88" s="118"/>
      <c r="AV88" s="118"/>
      <c r="AW88" s="118"/>
      <c r="AX88" s="118"/>
      <c r="AY88" s="118"/>
      <c r="AZ88" s="118"/>
      <c r="BA88" s="118"/>
      <c r="BB88" s="66"/>
      <c r="BC88" s="106">
        <v>-1</v>
      </c>
      <c r="BD88" s="106">
        <v>1</v>
      </c>
      <c r="BE88" s="106">
        <v>2</v>
      </c>
      <c r="BF88" s="106">
        <v>3</v>
      </c>
      <c r="BG88" s="106">
        <v>4</v>
      </c>
      <c r="BH88" s="106">
        <v>5</v>
      </c>
      <c r="BI88" s="106"/>
      <c r="BJ88" s="106"/>
      <c r="BK88" s="106"/>
      <c r="BL88" s="106"/>
      <c r="BM88" s="106"/>
      <c r="BN88" s="106"/>
      <c r="BO88" s="106"/>
      <c r="BP88" s="106"/>
      <c r="BQ88" s="106"/>
      <c r="BR88" s="106"/>
      <c r="BS88" s="118">
        <v>-1</v>
      </c>
      <c r="BT88" s="118">
        <v>1</v>
      </c>
      <c r="BU88" s="118">
        <v>2</v>
      </c>
      <c r="BV88" s="118">
        <v>3</v>
      </c>
      <c r="BW88" s="118">
        <v>4</v>
      </c>
      <c r="BX88" s="118">
        <v>5</v>
      </c>
      <c r="BY88" s="118"/>
      <c r="BZ88" s="118"/>
      <c r="CA88" s="118"/>
      <c r="CB88" s="118"/>
      <c r="CC88" s="118"/>
      <c r="CD88" s="118"/>
      <c r="CE88" s="118"/>
      <c r="CF88" s="118"/>
      <c r="CG88" s="118"/>
      <c r="CH88" s="118"/>
      <c r="CJ88" s="98"/>
      <c r="CK88" s="98"/>
      <c r="CL88" s="98"/>
      <c r="CM88" s="98"/>
      <c r="CN88" s="98"/>
      <c r="CO88" s="98"/>
      <c r="CP88" s="98"/>
      <c r="CQ88" s="98"/>
      <c r="CR88" s="98"/>
      <c r="CS88" s="98"/>
      <c r="CT88" s="98"/>
      <c r="CU88" s="98"/>
      <c r="CV88" s="98"/>
      <c r="CW88" s="98"/>
      <c r="CX88" s="98"/>
      <c r="CY88" s="98"/>
      <c r="CZ88" s="98"/>
      <c r="DA88" s="98"/>
      <c r="DB88" s="98"/>
      <c r="DC88" s="98"/>
      <c r="DD88" s="98"/>
      <c r="DE88" s="98"/>
      <c r="DF88" s="98"/>
      <c r="DG88" s="98"/>
      <c r="DL88" s="76"/>
      <c r="DM88" s="76"/>
      <c r="DN88" s="77" t="str">
        <f t="shared" si="29"/>
        <v xml:space="preserve">D6.scenario.defInput["i243"] = {  cons:"consHTsum",  title:"窓の結露の有無",  unit:"",  text:"窓の結露はありますか", inputType:"sel243", right:"", postfix:"", nodata:"", varType:"Number", min:"", max:"", defaultValue:"-1", d11t:"",d11p:"",d12t:"",d12p:"",d13t:"",d13p:"",d1w:"",d1d:"", d21t:"",d21p:"",d22t:"",d22p:"",d23t:"",d23p:"",d2w:"",d2d:"", d31t:"",d31p:"",d32t:"",d32p:"",d33t:"",d33p:"",d3w:"",d3d:""}; </v>
      </c>
      <c r="DO88" s="78"/>
      <c r="DP88" s="78"/>
      <c r="DQ88" s="79" t="str">
        <f t="shared" si="30"/>
        <v>D6.scenario.defSelectValue["sel243"]= [ "選んで下さい", "よく結露する", "少し結露する", "ほとんど結露しない", "結露しない", "わからない" ];</v>
      </c>
      <c r="DR88" s="80"/>
      <c r="DS88" s="80"/>
      <c r="DT88" s="80" t="str">
        <f t="shared" si="31"/>
        <v>D6.scenario.defSelectData['sel243']= [ '-1', '1', '2', '3', '4', '5' ];</v>
      </c>
    </row>
    <row r="89" spans="1:124" s="75" customFormat="1" ht="43.5" customHeight="1" x14ac:dyDescent="0.15">
      <c r="B89" s="99" t="s">
        <v>2930</v>
      </c>
      <c r="C89" s="106" t="s">
        <v>3130</v>
      </c>
      <c r="D89" s="118" t="s">
        <v>3130</v>
      </c>
      <c r="E89" s="98" t="s">
        <v>3053</v>
      </c>
      <c r="F89" s="106"/>
      <c r="G89" s="118"/>
      <c r="H89" s="106" t="s">
        <v>2865</v>
      </c>
      <c r="I89" s="118" t="s">
        <v>2865</v>
      </c>
      <c r="J89" s="106" t="str">
        <f t="shared" si="28"/>
        <v>sel244</v>
      </c>
      <c r="K89" s="118" t="str">
        <f t="shared" si="32"/>
        <v>sel244</v>
      </c>
      <c r="L89" s="99"/>
      <c r="M89" s="99"/>
      <c r="N89" s="99"/>
      <c r="O89" s="98" t="s">
        <v>1892</v>
      </c>
      <c r="P89" s="99"/>
      <c r="Q89" s="99"/>
      <c r="R89" s="98">
        <v>-1</v>
      </c>
      <c r="T89" s="66"/>
      <c r="U89" s="101" t="str">
        <f t="shared" si="33"/>
        <v>sel244</v>
      </c>
      <c r="V89" s="106" t="s">
        <v>2274</v>
      </c>
      <c r="W89" s="106" t="s">
        <v>3135</v>
      </c>
      <c r="X89" s="106" t="s">
        <v>3136</v>
      </c>
      <c r="Y89" s="106" t="s">
        <v>3137</v>
      </c>
      <c r="Z89" s="106" t="s">
        <v>3138</v>
      </c>
      <c r="AA89" s="106" t="s">
        <v>293</v>
      </c>
      <c r="AB89" s="106"/>
      <c r="AC89" s="106"/>
      <c r="AD89" s="106"/>
      <c r="AE89" s="106"/>
      <c r="AF89" s="106"/>
      <c r="AG89" s="106"/>
      <c r="AH89" s="106"/>
      <c r="AI89" s="106"/>
      <c r="AJ89" s="106"/>
      <c r="AK89" s="106"/>
      <c r="AL89" s="118" t="s">
        <v>2274</v>
      </c>
      <c r="AM89" s="118" t="s">
        <v>3135</v>
      </c>
      <c r="AN89" s="148" t="s">
        <v>3136</v>
      </c>
      <c r="AO89" s="118" t="s">
        <v>3137</v>
      </c>
      <c r="AP89" s="148" t="s">
        <v>3138</v>
      </c>
      <c r="AQ89" s="118" t="s">
        <v>293</v>
      </c>
      <c r="AR89" s="118"/>
      <c r="AS89" s="118"/>
      <c r="AT89" s="118"/>
      <c r="AU89" s="118"/>
      <c r="AV89" s="118"/>
      <c r="AW89" s="118"/>
      <c r="AX89" s="118"/>
      <c r="AY89" s="118"/>
      <c r="AZ89" s="118"/>
      <c r="BA89" s="118"/>
      <c r="BB89" s="66"/>
      <c r="BC89" s="106">
        <v>-1</v>
      </c>
      <c r="BD89" s="106">
        <v>1</v>
      </c>
      <c r="BE89" s="106">
        <v>2</v>
      </c>
      <c r="BF89" s="106">
        <v>3</v>
      </c>
      <c r="BG89" s="106">
        <v>4</v>
      </c>
      <c r="BH89" s="106">
        <v>5</v>
      </c>
      <c r="BI89" s="106"/>
      <c r="BJ89" s="106"/>
      <c r="BK89" s="106"/>
      <c r="BL89" s="106"/>
      <c r="BM89" s="106"/>
      <c r="BN89" s="106"/>
      <c r="BO89" s="106"/>
      <c r="BP89" s="106"/>
      <c r="BQ89" s="106"/>
      <c r="BR89" s="106"/>
      <c r="BS89" s="118">
        <v>-1</v>
      </c>
      <c r="BT89" s="118">
        <v>1</v>
      </c>
      <c r="BU89" s="118">
        <v>2</v>
      </c>
      <c r="BV89" s="118">
        <v>3</v>
      </c>
      <c r="BW89" s="118">
        <v>4</v>
      </c>
      <c r="BX89" s="118">
        <v>5</v>
      </c>
      <c r="BY89" s="118"/>
      <c r="BZ89" s="118"/>
      <c r="CA89" s="118"/>
      <c r="CB89" s="118"/>
      <c r="CC89" s="118"/>
      <c r="CD89" s="118"/>
      <c r="CE89" s="118"/>
      <c r="CF89" s="118"/>
      <c r="CG89" s="118"/>
      <c r="CH89" s="118"/>
      <c r="CJ89" s="98"/>
      <c r="CK89" s="98"/>
      <c r="CL89" s="98"/>
      <c r="CM89" s="98"/>
      <c r="CN89" s="98"/>
      <c r="CO89" s="98"/>
      <c r="CP89" s="98"/>
      <c r="CQ89" s="98"/>
      <c r="CR89" s="98"/>
      <c r="CS89" s="98"/>
      <c r="CT89" s="98"/>
      <c r="CU89" s="98"/>
      <c r="CV89" s="98"/>
      <c r="CW89" s="98"/>
      <c r="CX89" s="98"/>
      <c r="CY89" s="98"/>
      <c r="CZ89" s="98"/>
      <c r="DA89" s="98"/>
      <c r="DB89" s="98"/>
      <c r="DC89" s="98"/>
      <c r="DD89" s="98"/>
      <c r="DE89" s="98"/>
      <c r="DF89" s="98"/>
      <c r="DG89" s="98"/>
      <c r="DL89" s="76"/>
      <c r="DM89" s="76"/>
      <c r="DN89" s="77" t="str">
        <f t="shared" si="29"/>
        <v xml:space="preserve">D6.scenario.defInput["i244"] = {  cons:"consHTsum",  title:"押入れなどの壁面の結露",  unit:"",  text:"押入れなどの壁面の結露はありますか", inputType:"sel244", right:"", postfix:"", nodata:"", varType:"Number", min:"", max:"", defaultValue:"-1", d11t:"",d11p:"",d12t:"",d12p:"",d13t:"",d13p:"",d1w:"",d1d:"", d21t:"",d21p:"",d22t:"",d22p:"",d23t:"",d23p:"",d2w:"",d2d:"", d31t:"",d31p:"",d32t:"",d32p:"",d33t:"",d33p:"",d3w:"",d3d:""}; </v>
      </c>
      <c r="DO89" s="78"/>
      <c r="DP89" s="78"/>
      <c r="DQ89" s="79" t="str">
        <f t="shared" si="30"/>
        <v>D6.scenario.defSelectValue["sel244"]= [ "選んで下さい", "よく結露する", "少し結露する", "ほとんど結露しない", "結露しない", "わからない" ];</v>
      </c>
      <c r="DR89" s="80"/>
      <c r="DS89" s="80"/>
      <c r="DT89" s="80" t="str">
        <f t="shared" si="31"/>
        <v>D6.scenario.defSelectData['sel244']= [ '-1', '1', '2', '3', '4', '5' ];</v>
      </c>
    </row>
    <row r="90" spans="1:124" s="75" customFormat="1" ht="43.5" customHeight="1" x14ac:dyDescent="0.15">
      <c r="A90" s="66"/>
      <c r="B90" s="98" t="s">
        <v>2931</v>
      </c>
      <c r="C90" s="106" t="s">
        <v>3132</v>
      </c>
      <c r="D90" s="118" t="s">
        <v>3132</v>
      </c>
      <c r="E90" s="98" t="s">
        <v>3053</v>
      </c>
      <c r="F90" s="106" t="s">
        <v>811</v>
      </c>
      <c r="G90" s="118" t="s">
        <v>811</v>
      </c>
      <c r="H90" s="106" t="s">
        <v>2807</v>
      </c>
      <c r="I90" s="118" t="s">
        <v>2807</v>
      </c>
      <c r="J90" s="106" t="str">
        <f t="shared" si="28"/>
        <v>sel245</v>
      </c>
      <c r="K90" s="118" t="str">
        <f t="shared" si="32"/>
        <v>sel245</v>
      </c>
      <c r="L90" s="99"/>
      <c r="M90" s="99"/>
      <c r="N90" s="99"/>
      <c r="O90" s="98" t="s">
        <v>1892</v>
      </c>
      <c r="P90" s="99"/>
      <c r="Q90" s="99"/>
      <c r="R90" s="98">
        <v>-1</v>
      </c>
      <c r="S90" s="66"/>
      <c r="T90" s="66"/>
      <c r="U90" s="101" t="str">
        <f t="shared" si="33"/>
        <v>sel245</v>
      </c>
      <c r="V90" s="106" t="s">
        <v>2274</v>
      </c>
      <c r="W90" s="106" t="s">
        <v>2808</v>
      </c>
      <c r="X90" s="108" t="s">
        <v>2809</v>
      </c>
      <c r="Y90" s="106" t="s">
        <v>2810</v>
      </c>
      <c r="Z90" s="106" t="s">
        <v>2811</v>
      </c>
      <c r="AA90" s="106"/>
      <c r="AB90" s="106"/>
      <c r="AC90" s="106"/>
      <c r="AD90" s="106"/>
      <c r="AE90" s="106"/>
      <c r="AF90" s="106"/>
      <c r="AG90" s="106"/>
      <c r="AH90" s="106"/>
      <c r="AI90" s="106"/>
      <c r="AJ90" s="106"/>
      <c r="AK90" s="106"/>
      <c r="AL90" s="118" t="s">
        <v>2274</v>
      </c>
      <c r="AM90" s="148" t="s">
        <v>2808</v>
      </c>
      <c r="AN90" s="120" t="s">
        <v>2809</v>
      </c>
      <c r="AO90" s="118" t="s">
        <v>2810</v>
      </c>
      <c r="AP90" s="118" t="s">
        <v>2811</v>
      </c>
      <c r="AQ90" s="118"/>
      <c r="AR90" s="118"/>
      <c r="AS90" s="118"/>
      <c r="AT90" s="118"/>
      <c r="AU90" s="118"/>
      <c r="AV90" s="118"/>
      <c r="AW90" s="118"/>
      <c r="AX90" s="118"/>
      <c r="AY90" s="118"/>
      <c r="AZ90" s="118"/>
      <c r="BA90" s="118"/>
      <c r="BB90" s="66"/>
      <c r="BC90" s="107">
        <v>-1</v>
      </c>
      <c r="BD90" s="106">
        <v>1</v>
      </c>
      <c r="BE90" s="106">
        <v>2</v>
      </c>
      <c r="BF90" s="106">
        <v>3</v>
      </c>
      <c r="BG90" s="106">
        <v>4</v>
      </c>
      <c r="BH90" s="106">
        <v>5</v>
      </c>
      <c r="BI90" s="106"/>
      <c r="BJ90" s="106"/>
      <c r="BK90" s="106"/>
      <c r="BL90" s="106"/>
      <c r="BM90" s="106"/>
      <c r="BN90" s="106"/>
      <c r="BO90" s="106"/>
      <c r="BP90" s="106"/>
      <c r="BQ90" s="106"/>
      <c r="BR90" s="106"/>
      <c r="BS90" s="119">
        <v>-1</v>
      </c>
      <c r="BT90" s="118">
        <v>1</v>
      </c>
      <c r="BU90" s="118">
        <v>2</v>
      </c>
      <c r="BV90" s="118">
        <v>3</v>
      </c>
      <c r="BW90" s="118">
        <v>4</v>
      </c>
      <c r="BX90" s="118">
        <v>5</v>
      </c>
      <c r="BY90" s="118"/>
      <c r="BZ90" s="118"/>
      <c r="CA90" s="118"/>
      <c r="CB90" s="118"/>
      <c r="CC90" s="118"/>
      <c r="CD90" s="118"/>
      <c r="CE90" s="118"/>
      <c r="CF90" s="118"/>
      <c r="CG90" s="118"/>
      <c r="CH90" s="118"/>
      <c r="CJ90" s="98"/>
      <c r="CK90" s="98"/>
      <c r="CL90" s="98"/>
      <c r="CM90" s="98"/>
      <c r="CN90" s="98"/>
      <c r="CO90" s="98"/>
      <c r="CP90" s="98"/>
      <c r="CQ90" s="98"/>
      <c r="CR90" s="98"/>
      <c r="CS90" s="98"/>
      <c r="CT90" s="98"/>
      <c r="CU90" s="98"/>
      <c r="CV90" s="98"/>
      <c r="CW90" s="98"/>
      <c r="CX90" s="98"/>
      <c r="CY90" s="98"/>
      <c r="CZ90" s="98"/>
      <c r="DA90" s="98"/>
      <c r="DB90" s="98"/>
      <c r="DC90" s="98"/>
      <c r="DD90" s="98"/>
      <c r="DE90" s="98"/>
      <c r="DF90" s="98"/>
      <c r="DG90" s="98"/>
      <c r="DL90" s="76"/>
      <c r="DM90" s="76"/>
      <c r="DN90" s="77" t="str">
        <f t="shared" si="29"/>
        <v xml:space="preserve">D6.scenario.defInput["i245"] = {  cons:"consHTsum",  title:"朝方寒さを感じること",  unit:"ヶ月",  text:"最も実感できる寒さを選んで下さい", inputType:"sel245", right:"", postfix:"", nodata:"", varType:"Number", min:"", max:"", defaultValue:"-1", d11t:"",d11p:"",d12t:"",d12p:"",d13t:"",d13p:"",d1w:"",d1d:"", d21t:"",d21p:"",d22t:"",d22p:"",d23t:"",d23p:"",d2w:"",d2d:"", d31t:"",d31p:"",d32t:"",d32p:"",d33t:"",d33p:"",d3w:"",d3d:""}; </v>
      </c>
      <c r="DO90" s="78"/>
      <c r="DP90" s="78"/>
      <c r="DQ90" s="79" t="str">
        <f t="shared" si="30"/>
        <v>D6.scenario.defSelectValue["sel245"]= [ "選んで下さい", "寒さで朝起きるのがつらい", "手足が冷たい", "窓に霜がつく", "部屋で息が白く曇る" ];</v>
      </c>
      <c r="DR90" s="80"/>
      <c r="DS90" s="80"/>
      <c r="DT90" s="80" t="str">
        <f t="shared" si="31"/>
        <v>D6.scenario.defSelectData['sel245']= [ '-1', '1', '2', '3', '4', '5' ];</v>
      </c>
    </row>
    <row r="91" spans="1:124" s="75" customFormat="1" ht="43.5" customHeight="1" x14ac:dyDescent="0.15">
      <c r="A91" s="66"/>
      <c r="B91" s="99" t="s">
        <v>2932</v>
      </c>
      <c r="C91" s="106" t="s">
        <v>3133</v>
      </c>
      <c r="D91" s="118" t="s">
        <v>3133</v>
      </c>
      <c r="E91" s="98" t="s">
        <v>3053</v>
      </c>
      <c r="F91" s="106"/>
      <c r="G91" s="118"/>
      <c r="H91" s="106" t="s">
        <v>2812</v>
      </c>
      <c r="I91" s="118" t="s">
        <v>2812</v>
      </c>
      <c r="J91" s="106" t="str">
        <f t="shared" si="28"/>
        <v>sel246</v>
      </c>
      <c r="K91" s="118" t="str">
        <f t="shared" si="32"/>
        <v>sel246</v>
      </c>
      <c r="L91" s="99"/>
      <c r="M91" s="99"/>
      <c r="N91" s="99"/>
      <c r="O91" s="98" t="s">
        <v>1892</v>
      </c>
      <c r="P91" s="99"/>
      <c r="Q91" s="99"/>
      <c r="R91" s="98">
        <v>-1</v>
      </c>
      <c r="S91" s="66"/>
      <c r="T91" s="66"/>
      <c r="U91" s="101" t="str">
        <f t="shared" si="33"/>
        <v>sel246</v>
      </c>
      <c r="V91" s="106" t="s">
        <v>2274</v>
      </c>
      <c r="W91" s="106" t="s">
        <v>2814</v>
      </c>
      <c r="X91" s="108" t="s">
        <v>2815</v>
      </c>
      <c r="Y91" s="106" t="s">
        <v>2816</v>
      </c>
      <c r="Z91" s="106" t="s">
        <v>2817</v>
      </c>
      <c r="AA91" s="106" t="s">
        <v>2818</v>
      </c>
      <c r="AB91" s="106" t="s">
        <v>2819</v>
      </c>
      <c r="AC91" s="106" t="s">
        <v>2820</v>
      </c>
      <c r="AD91" s="106" t="s">
        <v>2821</v>
      </c>
      <c r="AE91" s="106"/>
      <c r="AF91" s="106"/>
      <c r="AG91" s="106"/>
      <c r="AH91" s="106"/>
      <c r="AI91" s="106"/>
      <c r="AJ91" s="106"/>
      <c r="AK91" s="106"/>
      <c r="AL91" s="118" t="s">
        <v>2274</v>
      </c>
      <c r="AM91" s="118" t="s">
        <v>2814</v>
      </c>
      <c r="AN91" s="120" t="s">
        <v>2815</v>
      </c>
      <c r="AO91" s="148" t="s">
        <v>2816</v>
      </c>
      <c r="AP91" s="148" t="s">
        <v>2817</v>
      </c>
      <c r="AQ91" s="148" t="s">
        <v>2818</v>
      </c>
      <c r="AR91" s="118" t="s">
        <v>2819</v>
      </c>
      <c r="AS91" s="118" t="s">
        <v>2820</v>
      </c>
      <c r="AT91" s="118" t="s">
        <v>2821</v>
      </c>
      <c r="AU91" s="118"/>
      <c r="AV91" s="118"/>
      <c r="AW91" s="118"/>
      <c r="AX91" s="118"/>
      <c r="AY91" s="118"/>
      <c r="AZ91" s="118"/>
      <c r="BA91" s="118"/>
      <c r="BB91" s="66"/>
      <c r="BC91" s="107">
        <v>-1</v>
      </c>
      <c r="BD91" s="106">
        <v>1</v>
      </c>
      <c r="BE91" s="106">
        <v>2</v>
      </c>
      <c r="BF91" s="106">
        <v>3</v>
      </c>
      <c r="BG91" s="106">
        <v>4</v>
      </c>
      <c r="BH91" s="106">
        <v>5</v>
      </c>
      <c r="BI91" s="106">
        <v>6</v>
      </c>
      <c r="BJ91" s="106">
        <v>7</v>
      </c>
      <c r="BK91" s="106">
        <v>8</v>
      </c>
      <c r="BL91" s="106"/>
      <c r="BM91" s="106"/>
      <c r="BN91" s="106"/>
      <c r="BO91" s="106"/>
      <c r="BP91" s="106"/>
      <c r="BQ91" s="106"/>
      <c r="BR91" s="106"/>
      <c r="BS91" s="119">
        <v>-1</v>
      </c>
      <c r="BT91" s="118">
        <v>1</v>
      </c>
      <c r="BU91" s="118">
        <v>2</v>
      </c>
      <c r="BV91" s="118">
        <v>3</v>
      </c>
      <c r="BW91" s="118">
        <v>4</v>
      </c>
      <c r="BX91" s="118">
        <v>5</v>
      </c>
      <c r="BY91" s="118">
        <v>6</v>
      </c>
      <c r="BZ91" s="118">
        <v>7</v>
      </c>
      <c r="CA91" s="118">
        <v>8</v>
      </c>
      <c r="CB91" s="118"/>
      <c r="CC91" s="118"/>
      <c r="CD91" s="118"/>
      <c r="CE91" s="118"/>
      <c r="CF91" s="118"/>
      <c r="CG91" s="118"/>
      <c r="CH91" s="118"/>
      <c r="CJ91" s="98"/>
      <c r="CK91" s="98"/>
      <c r="CL91" s="98"/>
      <c r="CM91" s="98"/>
      <c r="CN91" s="98"/>
      <c r="CO91" s="98"/>
      <c r="CP91" s="98"/>
      <c r="CQ91" s="98"/>
      <c r="CR91" s="98"/>
      <c r="CS91" s="98"/>
      <c r="CT91" s="98"/>
      <c r="CU91" s="98"/>
      <c r="CV91" s="98"/>
      <c r="CW91" s="98"/>
      <c r="CX91" s="98"/>
      <c r="CY91" s="98"/>
      <c r="CZ91" s="98"/>
      <c r="DA91" s="98"/>
      <c r="DB91" s="98"/>
      <c r="DC91" s="98"/>
      <c r="DD91" s="98"/>
      <c r="DE91" s="98"/>
      <c r="DF91" s="98"/>
      <c r="DG91" s="98"/>
      <c r="DL91" s="76"/>
      <c r="DM91" s="76"/>
      <c r="DN91" s="77" t="str">
        <f t="shared" si="29"/>
        <v xml:space="preserve">D6.scenario.defInput["i246"] = {  cons:"consHTsum",  title:"朝方の寒さが始まる時期",  unit:"",  text:"朝方の寒さはいつからですか", inputType:"sel246", right:"", postfix:"", nodata:"", varType:"Number", min:"", max:"", defaultValue:"-1", d11t:"",d11p:"",d12t:"",d12p:"",d13t:"",d13p:"",d1w:"",d1d:"", d21t:"",d21p:"",d22t:"",d22p:"",d23t:"",d23p:"",d2w:"",d2d:"", d31t:"",d31p:"",d32t:"",d32p:"",d33t:"",d33p:"",d3w:"",d3d:""}; </v>
      </c>
      <c r="DO91" s="78"/>
      <c r="DP91" s="78"/>
      <c r="DQ91" s="79" t="str">
        <f t="shared" si="30"/>
        <v>D6.scenario.defSelectValue["sel246"]= [ "選んで下さい", "10月上旬", "10月下旬", "11月上旬", "11月下旬", "12月上旬", "12月下旬", "1月上旬", "1月下旬" ];</v>
      </c>
      <c r="DR91" s="80"/>
      <c r="DS91" s="80"/>
      <c r="DT91" s="80" t="str">
        <f t="shared" si="31"/>
        <v>D6.scenario.defSelectData['sel246']= [ '-1', '1', '2', '3', '4', '5', '6', '7', '8' ];</v>
      </c>
    </row>
    <row r="92" spans="1:124" s="75" customFormat="1" ht="43.5" customHeight="1" x14ac:dyDescent="0.15">
      <c r="A92" s="66"/>
      <c r="B92" s="98" t="s">
        <v>2933</v>
      </c>
      <c r="C92" s="106" t="s">
        <v>3134</v>
      </c>
      <c r="D92" s="118" t="s">
        <v>3134</v>
      </c>
      <c r="E92" s="98" t="s">
        <v>3053</v>
      </c>
      <c r="F92" s="106"/>
      <c r="G92" s="118"/>
      <c r="H92" s="106" t="s">
        <v>2813</v>
      </c>
      <c r="I92" s="118" t="s">
        <v>2813</v>
      </c>
      <c r="J92" s="106" t="str">
        <f t="shared" si="28"/>
        <v>sel247</v>
      </c>
      <c r="K92" s="118" t="str">
        <f t="shared" si="32"/>
        <v>sel247</v>
      </c>
      <c r="L92" s="99"/>
      <c r="M92" s="99"/>
      <c r="N92" s="99"/>
      <c r="O92" s="98" t="s">
        <v>1892</v>
      </c>
      <c r="P92" s="99"/>
      <c r="Q92" s="99"/>
      <c r="R92" s="98">
        <v>-1</v>
      </c>
      <c r="S92" s="66"/>
      <c r="T92" s="66"/>
      <c r="U92" s="101" t="str">
        <f t="shared" si="33"/>
        <v>sel247</v>
      </c>
      <c r="V92" s="106" t="s">
        <v>2274</v>
      </c>
      <c r="W92" s="106" t="s">
        <v>2822</v>
      </c>
      <c r="X92" s="108" t="s">
        <v>2823</v>
      </c>
      <c r="Y92" s="106" t="s">
        <v>2824</v>
      </c>
      <c r="Z92" s="106" t="s">
        <v>2825</v>
      </c>
      <c r="AA92" s="106" t="s">
        <v>2826</v>
      </c>
      <c r="AB92" s="106" t="s">
        <v>2827</v>
      </c>
      <c r="AC92" s="106" t="s">
        <v>2828</v>
      </c>
      <c r="AD92" s="106" t="s">
        <v>2829</v>
      </c>
      <c r="AE92" s="106"/>
      <c r="AF92" s="106"/>
      <c r="AG92" s="106"/>
      <c r="AH92" s="106"/>
      <c r="AI92" s="106"/>
      <c r="AJ92" s="106"/>
      <c r="AK92" s="106"/>
      <c r="AL92" s="118" t="s">
        <v>2274</v>
      </c>
      <c r="AM92" s="118" t="s">
        <v>2822</v>
      </c>
      <c r="AN92" s="120" t="s">
        <v>2823</v>
      </c>
      <c r="AO92" s="148" t="s">
        <v>2824</v>
      </c>
      <c r="AP92" s="148" t="s">
        <v>2825</v>
      </c>
      <c r="AQ92" s="148" t="s">
        <v>2826</v>
      </c>
      <c r="AR92" s="118" t="s">
        <v>2827</v>
      </c>
      <c r="AS92" s="118" t="s">
        <v>2828</v>
      </c>
      <c r="AT92" s="118" t="s">
        <v>2829</v>
      </c>
      <c r="AU92" s="118"/>
      <c r="AV92" s="118"/>
      <c r="AW92" s="118"/>
      <c r="AX92" s="118"/>
      <c r="AY92" s="118"/>
      <c r="AZ92" s="118"/>
      <c r="BA92" s="118"/>
      <c r="BB92" s="66"/>
      <c r="BC92" s="107">
        <v>-1</v>
      </c>
      <c r="BD92" s="106">
        <v>1</v>
      </c>
      <c r="BE92" s="106">
        <v>2</v>
      </c>
      <c r="BF92" s="106">
        <v>3</v>
      </c>
      <c r="BG92" s="106">
        <v>4</v>
      </c>
      <c r="BH92" s="106">
        <v>5</v>
      </c>
      <c r="BI92" s="106">
        <v>6</v>
      </c>
      <c r="BJ92" s="106">
        <v>7</v>
      </c>
      <c r="BK92" s="106">
        <v>8</v>
      </c>
      <c r="BL92" s="106"/>
      <c r="BM92" s="106"/>
      <c r="BN92" s="106"/>
      <c r="BO92" s="106"/>
      <c r="BP92" s="106"/>
      <c r="BQ92" s="106"/>
      <c r="BR92" s="106"/>
      <c r="BS92" s="119">
        <v>-1</v>
      </c>
      <c r="BT92" s="118">
        <v>1</v>
      </c>
      <c r="BU92" s="118">
        <v>2</v>
      </c>
      <c r="BV92" s="118">
        <v>3</v>
      </c>
      <c r="BW92" s="118">
        <v>4</v>
      </c>
      <c r="BX92" s="118">
        <v>5</v>
      </c>
      <c r="BY92" s="118">
        <v>6</v>
      </c>
      <c r="BZ92" s="118">
        <v>7</v>
      </c>
      <c r="CA92" s="118">
        <v>8</v>
      </c>
      <c r="CB92" s="118"/>
      <c r="CC92" s="118"/>
      <c r="CD92" s="118"/>
      <c r="CE92" s="118"/>
      <c r="CF92" s="118"/>
      <c r="CG92" s="118"/>
      <c r="CH92" s="118"/>
      <c r="CJ92" s="98"/>
      <c r="CK92" s="98"/>
      <c r="CL92" s="98"/>
      <c r="CM92" s="98"/>
      <c r="CN92" s="98"/>
      <c r="CO92" s="98"/>
      <c r="CP92" s="98"/>
      <c r="CQ92" s="98"/>
      <c r="CR92" s="98"/>
      <c r="CS92" s="98"/>
      <c r="CT92" s="98"/>
      <c r="CU92" s="98"/>
      <c r="CV92" s="98"/>
      <c r="CW92" s="98"/>
      <c r="CX92" s="98"/>
      <c r="CY92" s="98"/>
      <c r="CZ92" s="98"/>
      <c r="DA92" s="98"/>
      <c r="DB92" s="98"/>
      <c r="DC92" s="98"/>
      <c r="DD92" s="98"/>
      <c r="DE92" s="98"/>
      <c r="DF92" s="98"/>
      <c r="DG92" s="98"/>
      <c r="DL92" s="76"/>
      <c r="DM92" s="76"/>
      <c r="DN92" s="77" t="str">
        <f t="shared" si="29"/>
        <v xml:space="preserve">D6.scenario.defInput["i247"] = {  cons:"consHTsum",  title:"朝方の寒さが終わる時期",  unit:"",  text:"朝方の寒さはいつまでですか", inputType:"sel247", right:"", postfix:"", nodata:"", varType:"Number", min:"", max:"", defaultValue:"-1", d11t:"",d11p:"",d12t:"",d12p:"",d13t:"",d13p:"",d1w:"",d1d:"", d21t:"",d21p:"",d22t:"",d22p:"",d23t:"",d23p:"",d2w:"",d2d:"", d31t:"",d31p:"",d32t:"",d32p:"",d33t:"",d33p:"",d3w:"",d3d:""}; </v>
      </c>
      <c r="DO92" s="78"/>
      <c r="DP92" s="78"/>
      <c r="DQ92" s="79" t="str">
        <f t="shared" si="30"/>
        <v>D6.scenario.defSelectValue["sel247"]= [ "選んで下さい", "2月上旬", "2月下旬", "3月上旬", "3月下旬", "4月上旬", "4月下旬", "5月上旬", "5月下旬" ];</v>
      </c>
      <c r="DR92" s="80"/>
      <c r="DS92" s="80"/>
      <c r="DT92" s="80" t="str">
        <f t="shared" si="31"/>
        <v>D6.scenario.defSelectData['sel247']= [ '-1', '1', '2', '3', '4', '5', '6', '7', '8' ];</v>
      </c>
    </row>
    <row r="93" spans="1:124" s="75" customFormat="1" ht="43.5" customHeight="1" x14ac:dyDescent="0.15">
      <c r="B93" s="99" t="s">
        <v>2934</v>
      </c>
      <c r="C93" s="106" t="s">
        <v>2343</v>
      </c>
      <c r="D93" s="118" t="s">
        <v>2343</v>
      </c>
      <c r="E93" s="98" t="s">
        <v>3053</v>
      </c>
      <c r="F93" s="106"/>
      <c r="G93" s="118"/>
      <c r="H93" s="106" t="s">
        <v>2312</v>
      </c>
      <c r="I93" s="118" t="s">
        <v>2312</v>
      </c>
      <c r="J93" s="106" t="str">
        <f t="shared" si="28"/>
        <v>sel248</v>
      </c>
      <c r="K93" s="118" t="str">
        <f t="shared" si="32"/>
        <v>sel248</v>
      </c>
      <c r="L93" s="99"/>
      <c r="M93" s="99"/>
      <c r="N93" s="99"/>
      <c r="O93" s="98" t="s">
        <v>1892</v>
      </c>
      <c r="P93" s="99"/>
      <c r="Q93" s="99"/>
      <c r="R93" s="98">
        <v>-1</v>
      </c>
      <c r="T93" s="66"/>
      <c r="U93" s="101" t="str">
        <f t="shared" si="33"/>
        <v>sel248</v>
      </c>
      <c r="V93" s="106" t="s">
        <v>2274</v>
      </c>
      <c r="W93" s="106" t="s">
        <v>2319</v>
      </c>
      <c r="X93" s="106" t="s">
        <v>2320</v>
      </c>
      <c r="Y93" s="106" t="s">
        <v>2321</v>
      </c>
      <c r="Z93" s="106" t="s">
        <v>2322</v>
      </c>
      <c r="AA93" s="106"/>
      <c r="AB93" s="106"/>
      <c r="AC93" s="106"/>
      <c r="AD93" s="106"/>
      <c r="AE93" s="106"/>
      <c r="AF93" s="106"/>
      <c r="AG93" s="106"/>
      <c r="AH93" s="106"/>
      <c r="AI93" s="106"/>
      <c r="AJ93" s="106"/>
      <c r="AK93" s="106"/>
      <c r="AL93" s="118" t="s">
        <v>2274</v>
      </c>
      <c r="AM93" s="148" t="s">
        <v>2319</v>
      </c>
      <c r="AN93" s="148" t="s">
        <v>2320</v>
      </c>
      <c r="AO93" s="148" t="s">
        <v>2321</v>
      </c>
      <c r="AP93" s="148" t="s">
        <v>2322</v>
      </c>
      <c r="AQ93" s="118"/>
      <c r="AR93" s="118"/>
      <c r="AS93" s="118"/>
      <c r="AT93" s="118"/>
      <c r="AU93" s="118"/>
      <c r="AV93" s="118"/>
      <c r="AW93" s="118"/>
      <c r="AX93" s="118"/>
      <c r="AY93" s="118"/>
      <c r="AZ93" s="118"/>
      <c r="BA93" s="118"/>
      <c r="BB93" s="66"/>
      <c r="BC93" s="106">
        <v>-1</v>
      </c>
      <c r="BD93" s="106">
        <v>1</v>
      </c>
      <c r="BE93" s="106">
        <v>2</v>
      </c>
      <c r="BF93" s="106">
        <v>3</v>
      </c>
      <c r="BG93" s="106">
        <v>4</v>
      </c>
      <c r="BH93" s="106"/>
      <c r="BI93" s="106"/>
      <c r="BJ93" s="106"/>
      <c r="BK93" s="106"/>
      <c r="BL93" s="106"/>
      <c r="BM93" s="106"/>
      <c r="BN93" s="106"/>
      <c r="BO93" s="106"/>
      <c r="BP93" s="106"/>
      <c r="BQ93" s="106"/>
      <c r="BR93" s="106"/>
      <c r="BS93" s="118">
        <v>-1</v>
      </c>
      <c r="BT93" s="118">
        <v>1</v>
      </c>
      <c r="BU93" s="118">
        <v>2</v>
      </c>
      <c r="BV93" s="118">
        <v>3</v>
      </c>
      <c r="BW93" s="118">
        <v>4</v>
      </c>
      <c r="BX93" s="118"/>
      <c r="BY93" s="118"/>
      <c r="BZ93" s="118"/>
      <c r="CA93" s="118"/>
      <c r="CB93" s="118"/>
      <c r="CC93" s="118"/>
      <c r="CD93" s="118"/>
      <c r="CE93" s="118"/>
      <c r="CF93" s="118"/>
      <c r="CG93" s="118"/>
      <c r="CH93" s="118"/>
      <c r="CJ93" s="98">
        <v>3</v>
      </c>
      <c r="CK93" s="98">
        <v>0</v>
      </c>
      <c r="CL93" s="98">
        <v>2</v>
      </c>
      <c r="CM93" s="98">
        <v>1</v>
      </c>
      <c r="CN93" s="98">
        <v>1</v>
      </c>
      <c r="CO93" s="98">
        <v>2</v>
      </c>
      <c r="CP93" s="98">
        <v>1</v>
      </c>
      <c r="CQ93" s="98">
        <v>1</v>
      </c>
      <c r="CR93" s="98"/>
      <c r="CS93" s="98"/>
      <c r="CT93" s="98"/>
      <c r="CU93" s="98"/>
      <c r="CV93" s="98"/>
      <c r="CW93" s="98"/>
      <c r="CX93" s="98"/>
      <c r="CY93" s="98"/>
      <c r="CZ93" s="98">
        <v>3</v>
      </c>
      <c r="DA93" s="98">
        <v>0</v>
      </c>
      <c r="DB93" s="98">
        <v>2</v>
      </c>
      <c r="DC93" s="98">
        <v>1</v>
      </c>
      <c r="DD93" s="98">
        <v>1</v>
      </c>
      <c r="DE93" s="98">
        <v>2</v>
      </c>
      <c r="DF93" s="98">
        <v>1</v>
      </c>
      <c r="DG93" s="98">
        <v>1</v>
      </c>
      <c r="DL93" s="76"/>
      <c r="DM93" s="76"/>
      <c r="DN93" s="77" t="str">
        <f t="shared" si="29"/>
        <v xml:space="preserve">D6.scenario.defInput["i248"] = {  cons:"consHTsum",  title:"厚着の工夫",  unit:"",  text:"暖房をつけるまえにまず厚着をするよう心がけていますか", inputType:"sel248", right:"", postfix:"", nodata:"", varType:"Number", min:"", max:"", defaultValue:"-1", d11t:"3",d11p:"0",d12t:"2",d12p:"1",d13t:"1",d13p:"2",d1w:"1",d1d:"1", d21t:"",d21p:"",d22t:"",d22p:"",d23t:"",d23p:"",d2w:"",d2d:"", d31t:"3",d31p:"0",d32t:"2",d32p:"1",d33t:"1",d33p:"2",d3w:"1",d3d:"1"}; </v>
      </c>
      <c r="DO93" s="78"/>
      <c r="DP93" s="78"/>
      <c r="DQ93" s="79" t="str">
        <f t="shared" si="30"/>
        <v>D6.scenario.defSelectValue["sel248"]= [ "選んで下さい", "常にしている", "だいたいしている", "時々している", "していない" ];</v>
      </c>
      <c r="DR93" s="80"/>
      <c r="DS93" s="80"/>
      <c r="DT93" s="80" t="str">
        <f t="shared" si="31"/>
        <v>D6.scenario.defSelectData['sel248']= [ '-1', '1', '2', '3', '4' ];</v>
      </c>
    </row>
    <row r="94" spans="1:124" s="75" customFormat="1" ht="43.5" customHeight="1" x14ac:dyDescent="0.15">
      <c r="B94" s="98" t="s">
        <v>2935</v>
      </c>
      <c r="C94" s="106" t="s">
        <v>2313</v>
      </c>
      <c r="D94" s="118" t="s">
        <v>2313</v>
      </c>
      <c r="E94" s="98" t="s">
        <v>3053</v>
      </c>
      <c r="F94" s="106"/>
      <c r="G94" s="118"/>
      <c r="H94" s="106" t="s">
        <v>2314</v>
      </c>
      <c r="I94" s="118" t="s">
        <v>2314</v>
      </c>
      <c r="J94" s="106" t="str">
        <f t="shared" si="28"/>
        <v>sel249</v>
      </c>
      <c r="K94" s="118" t="str">
        <f t="shared" si="32"/>
        <v>sel249</v>
      </c>
      <c r="L94" s="99"/>
      <c r="M94" s="99"/>
      <c r="N94" s="99"/>
      <c r="O94" s="98" t="s">
        <v>1892</v>
      </c>
      <c r="P94" s="99"/>
      <c r="Q94" s="99"/>
      <c r="R94" s="98">
        <v>-1</v>
      </c>
      <c r="T94" s="66"/>
      <c r="U94" s="101" t="str">
        <f t="shared" si="33"/>
        <v>sel249</v>
      </c>
      <c r="V94" s="106" t="s">
        <v>2274</v>
      </c>
      <c r="W94" s="106" t="s">
        <v>2319</v>
      </c>
      <c r="X94" s="106" t="s">
        <v>2320</v>
      </c>
      <c r="Y94" s="106" t="s">
        <v>2321</v>
      </c>
      <c r="Z94" s="106" t="s">
        <v>2322</v>
      </c>
      <c r="AA94" s="106"/>
      <c r="AB94" s="106"/>
      <c r="AC94" s="106"/>
      <c r="AD94" s="106"/>
      <c r="AE94" s="106"/>
      <c r="AF94" s="106"/>
      <c r="AG94" s="106"/>
      <c r="AH94" s="106"/>
      <c r="AI94" s="106"/>
      <c r="AJ94" s="106"/>
      <c r="AK94" s="106"/>
      <c r="AL94" s="118" t="s">
        <v>2274</v>
      </c>
      <c r="AM94" s="148" t="s">
        <v>2319</v>
      </c>
      <c r="AN94" s="148" t="s">
        <v>2320</v>
      </c>
      <c r="AO94" s="148" t="s">
        <v>2321</v>
      </c>
      <c r="AP94" s="148" t="s">
        <v>2322</v>
      </c>
      <c r="AQ94" s="118"/>
      <c r="AR94" s="118"/>
      <c r="AS94" s="118"/>
      <c r="AT94" s="118"/>
      <c r="AU94" s="118"/>
      <c r="AV94" s="118"/>
      <c r="AW94" s="118"/>
      <c r="AX94" s="118"/>
      <c r="AY94" s="118"/>
      <c r="AZ94" s="118"/>
      <c r="BA94" s="118"/>
      <c r="BB94" s="66"/>
      <c r="BC94" s="106">
        <v>-1</v>
      </c>
      <c r="BD94" s="106">
        <v>1</v>
      </c>
      <c r="BE94" s="106">
        <v>2</v>
      </c>
      <c r="BF94" s="106">
        <v>3</v>
      </c>
      <c r="BG94" s="106">
        <v>4</v>
      </c>
      <c r="BH94" s="106"/>
      <c r="BI94" s="106"/>
      <c r="BJ94" s="106"/>
      <c r="BK94" s="106"/>
      <c r="BL94" s="106"/>
      <c r="BM94" s="106"/>
      <c r="BN94" s="106"/>
      <c r="BO94" s="106"/>
      <c r="BP94" s="106"/>
      <c r="BQ94" s="106"/>
      <c r="BR94" s="106"/>
      <c r="BS94" s="118">
        <v>-1</v>
      </c>
      <c r="BT94" s="118">
        <v>1</v>
      </c>
      <c r="BU94" s="118">
        <v>2</v>
      </c>
      <c r="BV94" s="118">
        <v>3</v>
      </c>
      <c r="BW94" s="118">
        <v>4</v>
      </c>
      <c r="BX94" s="118"/>
      <c r="BY94" s="118"/>
      <c r="BZ94" s="118"/>
      <c r="CA94" s="118"/>
      <c r="CB94" s="118"/>
      <c r="CC94" s="118"/>
      <c r="CD94" s="118"/>
      <c r="CE94" s="118"/>
      <c r="CF94" s="118"/>
      <c r="CG94" s="118"/>
      <c r="CH94" s="118"/>
      <c r="CJ94" s="98">
        <v>4</v>
      </c>
      <c r="CK94" s="98">
        <v>2</v>
      </c>
      <c r="CL94" s="98">
        <v>3</v>
      </c>
      <c r="CM94" s="98">
        <v>1</v>
      </c>
      <c r="CN94" s="98"/>
      <c r="CO94" s="98"/>
      <c r="CP94" s="98">
        <v>1</v>
      </c>
      <c r="CQ94" s="98">
        <v>1</v>
      </c>
      <c r="CR94" s="98"/>
      <c r="CS94" s="98"/>
      <c r="CT94" s="98"/>
      <c r="CU94" s="98"/>
      <c r="CV94" s="98"/>
      <c r="CW94" s="98"/>
      <c r="CX94" s="98"/>
      <c r="CY94" s="98"/>
      <c r="CZ94" s="98">
        <v>4</v>
      </c>
      <c r="DA94" s="98">
        <v>2</v>
      </c>
      <c r="DB94" s="98">
        <v>3</v>
      </c>
      <c r="DC94" s="98">
        <v>1</v>
      </c>
      <c r="DD94" s="98"/>
      <c r="DE94" s="98"/>
      <c r="DF94" s="98">
        <v>2</v>
      </c>
      <c r="DG94" s="98">
        <v>1</v>
      </c>
      <c r="DL94" s="76"/>
      <c r="DM94" s="76"/>
      <c r="DN94" s="77" t="str">
        <f t="shared" si="29"/>
        <v xml:space="preserve">D6.scenario.defInput["i249"] = {  cons:"consHTsum",  title:"不在部屋の暖房",  unit:"",  text:"人がいない部屋を暖房しないようにしていますか", inputType:"sel249", right:"", postfix:"", nodata:"", varType:"Number", min:"", max:"", defaultValue:"-1", d11t:"4",d11p:"2",d12t:"3",d12p:"1",d13t:"",d13p:"",d1w:"1",d1d:"1", d21t:"",d21p:"",d22t:"",d22p:"",d23t:"",d23p:"",d2w:"",d2d:"", d31t:"4",d31p:"2",d32t:"3",d32p:"1",d33t:"",d33p:"",d3w:"2",d3d:"1"}; </v>
      </c>
      <c r="DO94" s="78"/>
      <c r="DP94" s="78"/>
      <c r="DQ94" s="79" t="str">
        <f t="shared" si="30"/>
        <v>D6.scenario.defSelectValue["sel249"]= [ "選んで下さい", "常にしている", "だいたいしている", "時々している", "していない" ];</v>
      </c>
      <c r="DR94" s="80"/>
      <c r="DS94" s="80"/>
      <c r="DT94" s="80" t="str">
        <f t="shared" si="31"/>
        <v>D6.scenario.defSelectData['sel249']= [ '-1', '1', '2', '3', '4' ];</v>
      </c>
    </row>
    <row r="95" spans="1:124" s="75" customFormat="1" ht="43.5" customHeight="1" x14ac:dyDescent="0.15">
      <c r="A95" s="66"/>
      <c r="B95" s="99" t="s">
        <v>2953</v>
      </c>
      <c r="C95" s="106" t="s">
        <v>1936</v>
      </c>
      <c r="D95" s="118" t="s">
        <v>1936</v>
      </c>
      <c r="E95" s="98" t="s">
        <v>3054</v>
      </c>
      <c r="F95" s="106" t="s">
        <v>1926</v>
      </c>
      <c r="G95" s="118" t="s">
        <v>1926</v>
      </c>
      <c r="H95" s="106" t="s">
        <v>2860</v>
      </c>
      <c r="I95" s="118" t="s">
        <v>2860</v>
      </c>
      <c r="J95" s="106" t="str">
        <f t="shared" si="28"/>
        <v>sel261</v>
      </c>
      <c r="K95" s="118" t="str">
        <f t="shared" si="32"/>
        <v>sel261</v>
      </c>
      <c r="L95" s="99"/>
      <c r="M95" s="99"/>
      <c r="N95" s="99"/>
      <c r="O95" s="98" t="s">
        <v>1892</v>
      </c>
      <c r="P95" s="99"/>
      <c r="Q95" s="99"/>
      <c r="R95" s="98">
        <v>-1</v>
      </c>
      <c r="S95" s="66"/>
      <c r="T95" s="66"/>
      <c r="U95" s="101" t="str">
        <f t="shared" si="33"/>
        <v>sel261</v>
      </c>
      <c r="V95" s="106" t="s">
        <v>2274</v>
      </c>
      <c r="W95" s="106" t="s">
        <v>2000</v>
      </c>
      <c r="X95" s="106" t="s">
        <v>1958</v>
      </c>
      <c r="Y95" s="106" t="s">
        <v>1959</v>
      </c>
      <c r="Z95" s="106" t="s">
        <v>1960</v>
      </c>
      <c r="AA95" s="106" t="s">
        <v>1961</v>
      </c>
      <c r="AB95" s="106" t="s">
        <v>1962</v>
      </c>
      <c r="AC95" s="106" t="s">
        <v>1963</v>
      </c>
      <c r="AD95" s="106" t="s">
        <v>1964</v>
      </c>
      <c r="AE95" s="106" t="s">
        <v>1965</v>
      </c>
      <c r="AF95" s="106" t="s">
        <v>1966</v>
      </c>
      <c r="AG95" s="106"/>
      <c r="AH95" s="106"/>
      <c r="AI95" s="106"/>
      <c r="AJ95" s="106"/>
      <c r="AK95" s="106"/>
      <c r="AL95" s="118" t="s">
        <v>2274</v>
      </c>
      <c r="AM95" s="148" t="s">
        <v>2000</v>
      </c>
      <c r="AN95" s="118" t="s">
        <v>1958</v>
      </c>
      <c r="AO95" s="118" t="s">
        <v>1959</v>
      </c>
      <c r="AP95" s="148" t="s">
        <v>1960</v>
      </c>
      <c r="AQ95" s="148" t="s">
        <v>1961</v>
      </c>
      <c r="AR95" s="148" t="s">
        <v>1962</v>
      </c>
      <c r="AS95" s="148" t="s">
        <v>1963</v>
      </c>
      <c r="AT95" s="118" t="s">
        <v>1964</v>
      </c>
      <c r="AU95" s="118" t="s">
        <v>1965</v>
      </c>
      <c r="AV95" s="118" t="s">
        <v>1966</v>
      </c>
      <c r="AW95" s="118"/>
      <c r="AX95" s="118"/>
      <c r="AY95" s="118"/>
      <c r="AZ95" s="118"/>
      <c r="BA95" s="118"/>
      <c r="BB95" s="66"/>
      <c r="BC95" s="106">
        <v>-1</v>
      </c>
      <c r="BD95" s="106">
        <v>0</v>
      </c>
      <c r="BE95" s="106">
        <v>1</v>
      </c>
      <c r="BF95" s="106">
        <v>2</v>
      </c>
      <c r="BG95" s="106">
        <v>3</v>
      </c>
      <c r="BH95" s="106">
        <v>4</v>
      </c>
      <c r="BI95" s="106">
        <v>6</v>
      </c>
      <c r="BJ95" s="106">
        <v>8</v>
      </c>
      <c r="BK95" s="106">
        <v>12</v>
      </c>
      <c r="BL95" s="106">
        <v>16</v>
      </c>
      <c r="BM95" s="106">
        <v>24</v>
      </c>
      <c r="BN95" s="106"/>
      <c r="BO95" s="106"/>
      <c r="BP95" s="106"/>
      <c r="BQ95" s="106"/>
      <c r="BR95" s="106"/>
      <c r="BS95" s="118">
        <v>-1</v>
      </c>
      <c r="BT95" s="118">
        <v>0</v>
      </c>
      <c r="BU95" s="118">
        <v>1</v>
      </c>
      <c r="BV95" s="118">
        <v>2</v>
      </c>
      <c r="BW95" s="118">
        <v>3</v>
      </c>
      <c r="BX95" s="118">
        <v>4</v>
      </c>
      <c r="BY95" s="118">
        <v>6</v>
      </c>
      <c r="BZ95" s="118">
        <v>8</v>
      </c>
      <c r="CA95" s="118">
        <v>12</v>
      </c>
      <c r="CB95" s="118">
        <v>16</v>
      </c>
      <c r="CC95" s="118">
        <v>24</v>
      </c>
      <c r="CD95" s="118"/>
      <c r="CE95" s="118"/>
      <c r="CF95" s="118"/>
      <c r="CG95" s="118"/>
      <c r="CH95" s="118"/>
      <c r="CJ95" s="98"/>
      <c r="CK95" s="98"/>
      <c r="CL95" s="98"/>
      <c r="CM95" s="98"/>
      <c r="CN95" s="98"/>
      <c r="CO95" s="98"/>
      <c r="CP95" s="98"/>
      <c r="CQ95" s="98"/>
      <c r="CR95" s="98"/>
      <c r="CS95" s="98"/>
      <c r="CT95" s="98"/>
      <c r="CU95" s="98"/>
      <c r="CV95" s="98"/>
      <c r="CW95" s="98"/>
      <c r="CX95" s="98"/>
      <c r="CY95" s="98"/>
      <c r="CZ95" s="98">
        <v>24</v>
      </c>
      <c r="DA95" s="98">
        <v>0</v>
      </c>
      <c r="DB95" s="98">
        <v>8</v>
      </c>
      <c r="DC95" s="98">
        <v>1</v>
      </c>
      <c r="DD95" s="98"/>
      <c r="DE95" s="98"/>
      <c r="DF95" s="98">
        <v>1</v>
      </c>
      <c r="DG95" s="98">
        <v>1</v>
      </c>
      <c r="DL95" s="76"/>
      <c r="DM95" s="76"/>
      <c r="DN95" s="77" t="str">
        <f t="shared" si="29"/>
        <v xml:space="preserve">D6.scenario.defInput["i261"] = {  cons:"consCOsum",  title:"冷房時間",  unit:"時間",  text:"夏に冷房は1日に何時間くらい使いますか。", inputType:"sel261", right:"", postfix:"", nodata:"", varType:"Number", min:"", max:"", defaultValue:"-1", d11t:"",d11p:"",d12t:"",d12p:"",d13t:"",d13p:"",d1w:"",d1d:"", d21t:"",d21p:"",d22t:"",d22p:"",d23t:"",d23p:"",d2w:"",d2d:"", d31t:"24",d31p:"0",d32t:"8",d32p:"1",d33t:"",d33p:"",d3w:"1",d3d:"1"}; </v>
      </c>
      <c r="DO95" s="78"/>
      <c r="DP95" s="78"/>
      <c r="DQ95" s="79" t="str">
        <f t="shared" si="30"/>
        <v>D6.scenario.defSelectValue["sel261"]= [ "選んで下さい", "使わない", "1時間", "2時間", "3時間", "4時間", "6時間", "8時間", "12時間", "16時間", "24時間" ];</v>
      </c>
      <c r="DR95" s="80"/>
      <c r="DS95" s="80"/>
      <c r="DT95" s="80" t="str">
        <f t="shared" si="31"/>
        <v>D6.scenario.defSelectData['sel261']= [ '-1', '0', '1', '2', '3', '4', '6', '8', '12', '16', '24' ];</v>
      </c>
    </row>
    <row r="96" spans="1:124" s="75" customFormat="1" ht="43.5" customHeight="1" x14ac:dyDescent="0.15">
      <c r="A96" s="66"/>
      <c r="B96" s="99" t="s">
        <v>2954</v>
      </c>
      <c r="C96" s="106" t="s">
        <v>2861</v>
      </c>
      <c r="D96" s="118" t="s">
        <v>2861</v>
      </c>
      <c r="E96" s="98" t="s">
        <v>3054</v>
      </c>
      <c r="F96" s="106"/>
      <c r="G96" s="118"/>
      <c r="H96" s="106" t="s">
        <v>2862</v>
      </c>
      <c r="I96" s="118" t="s">
        <v>2862</v>
      </c>
      <c r="J96" s="106" t="str">
        <f t="shared" si="28"/>
        <v>sel262</v>
      </c>
      <c r="K96" s="118" t="str">
        <f t="shared" si="32"/>
        <v>sel262</v>
      </c>
      <c r="L96" s="99"/>
      <c r="M96" s="99"/>
      <c r="N96" s="99"/>
      <c r="O96" s="98" t="s">
        <v>1892</v>
      </c>
      <c r="P96" s="99"/>
      <c r="Q96" s="99"/>
      <c r="R96" s="98">
        <v>-1</v>
      </c>
      <c r="S96" s="66"/>
      <c r="T96" s="66"/>
      <c r="U96" s="101" t="str">
        <f t="shared" si="33"/>
        <v>sel262</v>
      </c>
      <c r="V96" s="106" t="s">
        <v>2274</v>
      </c>
      <c r="W96" s="106" t="s">
        <v>3673</v>
      </c>
      <c r="X96" s="106" t="s">
        <v>3473</v>
      </c>
      <c r="Y96" s="106" t="s">
        <v>3474</v>
      </c>
      <c r="Z96" s="106" t="s">
        <v>3475</v>
      </c>
      <c r="AA96" s="106" t="s">
        <v>3476</v>
      </c>
      <c r="AB96" s="106"/>
      <c r="AC96" s="106"/>
      <c r="AD96" s="106"/>
      <c r="AE96" s="106"/>
      <c r="AF96" s="106"/>
      <c r="AG96" s="106"/>
      <c r="AH96" s="106"/>
      <c r="AI96" s="106"/>
      <c r="AJ96" s="106"/>
      <c r="AK96" s="106"/>
      <c r="AL96" s="118" t="s">
        <v>2274</v>
      </c>
      <c r="AM96" s="118" t="s">
        <v>3673</v>
      </c>
      <c r="AN96" s="118" t="s">
        <v>3473</v>
      </c>
      <c r="AO96" s="148" t="s">
        <v>3474</v>
      </c>
      <c r="AP96" s="148" t="s">
        <v>3475</v>
      </c>
      <c r="AQ96" s="148" t="s">
        <v>3476</v>
      </c>
      <c r="AR96" s="118"/>
      <c r="AS96" s="118"/>
      <c r="AT96" s="118"/>
      <c r="AU96" s="118"/>
      <c r="AV96" s="118"/>
      <c r="AW96" s="118"/>
      <c r="AX96" s="118"/>
      <c r="AY96" s="118"/>
      <c r="AZ96" s="118"/>
      <c r="BA96" s="118"/>
      <c r="BB96" s="66"/>
      <c r="BC96" s="106">
        <v>-1</v>
      </c>
      <c r="BD96" s="106">
        <v>0</v>
      </c>
      <c r="BE96" s="106">
        <v>1</v>
      </c>
      <c r="BF96" s="106">
        <v>2</v>
      </c>
      <c r="BG96" s="106">
        <v>3</v>
      </c>
      <c r="BH96" s="106">
        <v>4</v>
      </c>
      <c r="BI96" s="106"/>
      <c r="BJ96" s="106"/>
      <c r="BK96" s="106"/>
      <c r="BL96" s="106"/>
      <c r="BM96" s="106"/>
      <c r="BN96" s="106"/>
      <c r="BO96" s="106"/>
      <c r="BP96" s="106"/>
      <c r="BQ96" s="106"/>
      <c r="BR96" s="106"/>
      <c r="BS96" s="118">
        <v>-1</v>
      </c>
      <c r="BT96" s="118">
        <v>0</v>
      </c>
      <c r="BU96" s="118">
        <v>1</v>
      </c>
      <c r="BV96" s="118">
        <v>2</v>
      </c>
      <c r="BW96" s="118">
        <v>3</v>
      </c>
      <c r="BX96" s="118">
        <v>4</v>
      </c>
      <c r="BY96" s="118"/>
      <c r="BZ96" s="118"/>
      <c r="CA96" s="118"/>
      <c r="CB96" s="118"/>
      <c r="CC96" s="118"/>
      <c r="CD96" s="118"/>
      <c r="CE96" s="118"/>
      <c r="CF96" s="118"/>
      <c r="CG96" s="118"/>
      <c r="CH96" s="118"/>
      <c r="CJ96" s="98"/>
      <c r="CK96" s="98"/>
      <c r="CL96" s="98"/>
      <c r="CM96" s="98"/>
      <c r="CN96" s="98"/>
      <c r="CO96" s="98"/>
      <c r="CP96" s="98"/>
      <c r="CQ96" s="98"/>
      <c r="CR96" s="98"/>
      <c r="CS96" s="98"/>
      <c r="CT96" s="98"/>
      <c r="CU96" s="98"/>
      <c r="CV96" s="98"/>
      <c r="CW96" s="98"/>
      <c r="CX96" s="98"/>
      <c r="CY96" s="98"/>
      <c r="CZ96" s="98"/>
      <c r="DA96" s="98"/>
      <c r="DB96" s="98"/>
      <c r="DC96" s="98"/>
      <c r="DD96" s="98"/>
      <c r="DE96" s="98"/>
      <c r="DF96" s="98"/>
      <c r="DG96" s="98"/>
      <c r="DL96" s="76"/>
      <c r="DM96" s="76"/>
      <c r="DN96" s="77" t="str">
        <f t="shared" si="29"/>
        <v xml:space="preserve">D6.scenario.defInput["i262"] = {  cons:"consCOsum",  title:"冷房時間帯",  unit:"",  text:"主にいつの時間帯に冷房を使いますか", inputType:"sel262", right:"", postfix:"", nodata:"", varType:"Number", min:"", max:"", defaultValue:"-1", d11t:"",d11p:"",d12t:"",d12p:"",d13t:"",d13p:"",d1w:"",d1d:"", d21t:"",d21p:"",d22t:"",d22p:"",d23t:"",d23p:"",d2w:"",d2d:"", d31t:"",d31p:"",d32t:"",d32p:"",d33t:"",d33p:"",d3w:"",d3d:""}; </v>
      </c>
      <c r="DO96" s="78"/>
      <c r="DP96" s="78"/>
      <c r="DQ96" s="79" t="str">
        <f t="shared" si="30"/>
        <v>D6.scenario.defSelectValue["sel262"]= [ "選んで下さい", "使わない", "朝", "昼", "夕方", "夜" ];</v>
      </c>
      <c r="DR96" s="80"/>
      <c r="DS96" s="80"/>
      <c r="DT96" s="80" t="str">
        <f t="shared" si="31"/>
        <v>D6.scenario.defSelectData['sel262']= [ '-1', '0', '1', '2', '3', '4' ];</v>
      </c>
    </row>
    <row r="97" spans="1:124" s="75" customFormat="1" ht="43.5" customHeight="1" x14ac:dyDescent="0.15">
      <c r="A97" s="66"/>
      <c r="B97" s="99" t="s">
        <v>2955</v>
      </c>
      <c r="C97" s="106" t="s">
        <v>1955</v>
      </c>
      <c r="D97" s="118" t="s">
        <v>1955</v>
      </c>
      <c r="E97" s="98" t="s">
        <v>3054</v>
      </c>
      <c r="F97" s="106" t="s">
        <v>1934</v>
      </c>
      <c r="G97" s="118" t="s">
        <v>1934</v>
      </c>
      <c r="H97" s="106" t="s">
        <v>1956</v>
      </c>
      <c r="I97" s="118" t="s">
        <v>1956</v>
      </c>
      <c r="J97" s="106" t="str">
        <f t="shared" si="28"/>
        <v>sel263</v>
      </c>
      <c r="K97" s="118" t="str">
        <f t="shared" si="32"/>
        <v>sel263</v>
      </c>
      <c r="L97" s="99"/>
      <c r="M97" s="99"/>
      <c r="N97" s="99"/>
      <c r="O97" s="98" t="s">
        <v>1892</v>
      </c>
      <c r="P97" s="99"/>
      <c r="Q97" s="99"/>
      <c r="R97" s="98">
        <v>-1</v>
      </c>
      <c r="S97" s="66"/>
      <c r="T97" s="66"/>
      <c r="U97" s="101" t="str">
        <f t="shared" si="33"/>
        <v>sel263</v>
      </c>
      <c r="V97" s="106" t="s">
        <v>2274</v>
      </c>
      <c r="W97" s="108" t="s">
        <v>2572</v>
      </c>
      <c r="X97" s="106" t="s">
        <v>2030</v>
      </c>
      <c r="Y97" s="108" t="s">
        <v>2031</v>
      </c>
      <c r="Z97" s="106" t="s">
        <v>2059</v>
      </c>
      <c r="AA97" s="108" t="s">
        <v>2060</v>
      </c>
      <c r="AB97" s="106" t="s">
        <v>2061</v>
      </c>
      <c r="AC97" s="108" t="s">
        <v>2062</v>
      </c>
      <c r="AD97" s="106" t="s">
        <v>2000</v>
      </c>
      <c r="AE97" s="106"/>
      <c r="AF97" s="106"/>
      <c r="AG97" s="106"/>
      <c r="AH97" s="106"/>
      <c r="AI97" s="106"/>
      <c r="AJ97" s="106"/>
      <c r="AK97" s="106"/>
      <c r="AL97" s="118" t="s">
        <v>2274</v>
      </c>
      <c r="AM97" s="120" t="s">
        <v>2572</v>
      </c>
      <c r="AN97" s="118" t="s">
        <v>2030</v>
      </c>
      <c r="AO97" s="149" t="s">
        <v>2031</v>
      </c>
      <c r="AP97" s="148" t="s">
        <v>2059</v>
      </c>
      <c r="AQ97" s="149" t="s">
        <v>2060</v>
      </c>
      <c r="AR97" s="118" t="s">
        <v>2061</v>
      </c>
      <c r="AS97" s="120" t="s">
        <v>2062</v>
      </c>
      <c r="AT97" s="148" t="s">
        <v>2000</v>
      </c>
      <c r="AU97" s="118"/>
      <c r="AV97" s="118"/>
      <c r="AW97" s="118"/>
      <c r="AX97" s="118"/>
      <c r="AY97" s="118"/>
      <c r="AZ97" s="118"/>
      <c r="BA97" s="118"/>
      <c r="BB97" s="66"/>
      <c r="BC97" s="106">
        <v>-1</v>
      </c>
      <c r="BD97" s="106">
        <v>24</v>
      </c>
      <c r="BE97" s="106">
        <v>25</v>
      </c>
      <c r="BF97" s="106">
        <v>26</v>
      </c>
      <c r="BG97" s="106">
        <v>27</v>
      </c>
      <c r="BH97" s="106">
        <v>28</v>
      </c>
      <c r="BI97" s="106">
        <v>29</v>
      </c>
      <c r="BJ97" s="106">
        <v>30</v>
      </c>
      <c r="BK97" s="106">
        <v>0</v>
      </c>
      <c r="BL97" s="106"/>
      <c r="BM97" s="106"/>
      <c r="BN97" s="106"/>
      <c r="BO97" s="106"/>
      <c r="BP97" s="106"/>
      <c r="BQ97" s="106"/>
      <c r="BR97" s="106"/>
      <c r="BS97" s="118">
        <v>-1</v>
      </c>
      <c r="BT97" s="118">
        <v>24</v>
      </c>
      <c r="BU97" s="118">
        <v>25</v>
      </c>
      <c r="BV97" s="118">
        <v>26</v>
      </c>
      <c r="BW97" s="118">
        <v>27</v>
      </c>
      <c r="BX97" s="118">
        <v>28</v>
      </c>
      <c r="BY97" s="118">
        <v>29</v>
      </c>
      <c r="BZ97" s="118">
        <v>30</v>
      </c>
      <c r="CA97" s="118">
        <v>0</v>
      </c>
      <c r="CB97" s="118"/>
      <c r="CC97" s="118"/>
      <c r="CD97" s="118"/>
      <c r="CE97" s="118"/>
      <c r="CF97" s="118"/>
      <c r="CG97" s="118"/>
      <c r="CH97" s="118"/>
      <c r="CJ97" s="98">
        <v>28</v>
      </c>
      <c r="CK97" s="98">
        <v>2</v>
      </c>
      <c r="CL97" s="98">
        <v>25</v>
      </c>
      <c r="CM97" s="98">
        <v>1</v>
      </c>
      <c r="CN97" s="98"/>
      <c r="CO97" s="98"/>
      <c r="CP97" s="98">
        <v>1</v>
      </c>
      <c r="CQ97" s="98">
        <v>1</v>
      </c>
      <c r="CR97" s="98"/>
      <c r="CS97" s="98"/>
      <c r="CT97" s="98"/>
      <c r="CU97" s="98"/>
      <c r="CV97" s="98"/>
      <c r="CW97" s="98"/>
      <c r="CX97" s="98"/>
      <c r="CY97" s="98"/>
      <c r="CZ97" s="98">
        <v>28</v>
      </c>
      <c r="DA97" s="98">
        <v>2</v>
      </c>
      <c r="DB97" s="98">
        <v>25</v>
      </c>
      <c r="DC97" s="98">
        <v>1</v>
      </c>
      <c r="DD97" s="98"/>
      <c r="DE97" s="98"/>
      <c r="DF97" s="98">
        <v>1</v>
      </c>
      <c r="DG97" s="98">
        <v>1</v>
      </c>
      <c r="DL97" s="76"/>
      <c r="DM97" s="76"/>
      <c r="DN97" s="77" t="str">
        <f t="shared" si="29"/>
        <v xml:space="preserve">D6.scenario.defInput["i263"] = {  cons:"consCOsum",  title:"冷房設定温度",  unit:"℃",  text:"冷房をするときには何℃に設定しますか。", inputType:"sel263", right:"", postfix:"", nodata:"", varType:"Number", min:"", max:"", defaultValue:"-1", d11t:"28",d11p:"2",d12t:"25",d12p:"1",d13t:"",d13p:"",d1w:"1",d1d:"1", d21t:"",d21p:"",d22t:"",d22p:"",d23t:"",d23p:"",d2w:"",d2d:"", d31t:"28",d31p:"2",d32t:"25",d32p:"1",d33t:"",d33p:"",d3w:"1",d3d:"1"}; </v>
      </c>
      <c r="DO97" s="78"/>
      <c r="DP97" s="78"/>
      <c r="DQ97" s="79" t="str">
        <f t="shared" si="30"/>
        <v>D6.scenario.defSelectValue["sel263"]= [ "選んで下さい", "24℃以下", "25℃", "26℃", "27℃", "28℃", "29℃", "30℃", "使わない" ];</v>
      </c>
      <c r="DR97" s="80"/>
      <c r="DS97" s="80"/>
      <c r="DT97" s="80" t="str">
        <f t="shared" si="31"/>
        <v>D6.scenario.defSelectData['sel263']= [ '-1', '24', '25', '26', '27', '28', '29', '30', '0' ];</v>
      </c>
    </row>
    <row r="98" spans="1:124" s="75" customFormat="1" ht="43.5" customHeight="1" x14ac:dyDescent="0.15">
      <c r="A98" s="66"/>
      <c r="B98" s="99" t="s">
        <v>2569</v>
      </c>
      <c r="C98" s="106" t="s">
        <v>2736</v>
      </c>
      <c r="D98" s="118" t="s">
        <v>2736</v>
      </c>
      <c r="E98" s="98" t="s">
        <v>3054</v>
      </c>
      <c r="F98" s="106" t="s">
        <v>811</v>
      </c>
      <c r="G98" s="118" t="s">
        <v>811</v>
      </c>
      <c r="H98" s="106" t="s">
        <v>2736</v>
      </c>
      <c r="I98" s="118" t="s">
        <v>2736</v>
      </c>
      <c r="J98" s="106" t="str">
        <f t="shared" si="28"/>
        <v>sel264</v>
      </c>
      <c r="K98" s="118" t="str">
        <f t="shared" si="32"/>
        <v>sel264</v>
      </c>
      <c r="L98" s="99"/>
      <c r="M98" s="99"/>
      <c r="N98" s="99"/>
      <c r="O98" s="98" t="s">
        <v>1892</v>
      </c>
      <c r="P98" s="99"/>
      <c r="Q98" s="99"/>
      <c r="R98" s="98">
        <v>-1</v>
      </c>
      <c r="S98" s="66"/>
      <c r="T98" s="66"/>
      <c r="U98" s="101" t="str">
        <f t="shared" si="33"/>
        <v>sel264</v>
      </c>
      <c r="V98" s="106" t="s">
        <v>2274</v>
      </c>
      <c r="W98" s="106" t="s">
        <v>2742</v>
      </c>
      <c r="X98" s="108" t="s">
        <v>2738</v>
      </c>
      <c r="Y98" s="106" t="s">
        <v>2725</v>
      </c>
      <c r="Z98" s="106" t="s">
        <v>2739</v>
      </c>
      <c r="AA98" s="106" t="s">
        <v>2726</v>
      </c>
      <c r="AB98" s="106" t="s">
        <v>2740</v>
      </c>
      <c r="AC98" s="106" t="s">
        <v>2727</v>
      </c>
      <c r="AD98" s="106"/>
      <c r="AE98" s="106"/>
      <c r="AF98" s="106"/>
      <c r="AG98" s="106"/>
      <c r="AH98" s="106"/>
      <c r="AI98" s="106"/>
      <c r="AJ98" s="106"/>
      <c r="AK98" s="106"/>
      <c r="AL98" s="118" t="s">
        <v>2274</v>
      </c>
      <c r="AM98" s="148" t="s">
        <v>2742</v>
      </c>
      <c r="AN98" s="120" t="s">
        <v>2738</v>
      </c>
      <c r="AO98" s="148" t="s">
        <v>2725</v>
      </c>
      <c r="AP98" s="148" t="s">
        <v>2739</v>
      </c>
      <c r="AQ98" s="118" t="s">
        <v>2726</v>
      </c>
      <c r="AR98" s="118" t="s">
        <v>2740</v>
      </c>
      <c r="AS98" s="118" t="s">
        <v>2727</v>
      </c>
      <c r="AT98" s="118"/>
      <c r="AU98" s="118"/>
      <c r="AV98" s="118"/>
      <c r="AW98" s="118"/>
      <c r="AX98" s="118"/>
      <c r="AY98" s="118"/>
      <c r="AZ98" s="118"/>
      <c r="BA98" s="118"/>
      <c r="BB98" s="66"/>
      <c r="BC98" s="106">
        <v>-1</v>
      </c>
      <c r="BD98" s="106">
        <v>0</v>
      </c>
      <c r="BE98" s="106">
        <v>1</v>
      </c>
      <c r="BF98" s="106">
        <v>2</v>
      </c>
      <c r="BG98" s="106">
        <v>3</v>
      </c>
      <c r="BH98" s="106">
        <v>4</v>
      </c>
      <c r="BI98" s="106">
        <v>5</v>
      </c>
      <c r="BJ98" s="106">
        <v>6</v>
      </c>
      <c r="BK98" s="106"/>
      <c r="BL98" s="106"/>
      <c r="BM98" s="106"/>
      <c r="BN98" s="106"/>
      <c r="BO98" s="106"/>
      <c r="BP98" s="106"/>
      <c r="BQ98" s="106"/>
      <c r="BR98" s="106"/>
      <c r="BS98" s="118">
        <v>-1</v>
      </c>
      <c r="BT98" s="118">
        <v>0</v>
      </c>
      <c r="BU98" s="118">
        <v>1</v>
      </c>
      <c r="BV98" s="118">
        <v>2</v>
      </c>
      <c r="BW98" s="118">
        <v>3</v>
      </c>
      <c r="BX98" s="118">
        <v>4</v>
      </c>
      <c r="BY98" s="118">
        <v>5</v>
      </c>
      <c r="BZ98" s="118">
        <v>6</v>
      </c>
      <c r="CA98" s="118"/>
      <c r="CB98" s="118"/>
      <c r="CC98" s="118"/>
      <c r="CD98" s="118"/>
      <c r="CE98" s="118"/>
      <c r="CF98" s="118"/>
      <c r="CG98" s="118"/>
      <c r="CH98" s="118"/>
      <c r="CJ98" s="98"/>
      <c r="CK98" s="98"/>
      <c r="CL98" s="98"/>
      <c r="CM98" s="98"/>
      <c r="CN98" s="98"/>
      <c r="CO98" s="98"/>
      <c r="CP98" s="98"/>
      <c r="CQ98" s="98"/>
      <c r="CR98" s="98"/>
      <c r="CS98" s="98"/>
      <c r="CT98" s="98"/>
      <c r="CU98" s="98"/>
      <c r="CV98" s="98"/>
      <c r="CW98" s="98"/>
      <c r="CX98" s="98"/>
      <c r="CY98" s="98"/>
      <c r="CZ98" s="98"/>
      <c r="DA98" s="98"/>
      <c r="DB98" s="98"/>
      <c r="DC98" s="98"/>
      <c r="DD98" s="98"/>
      <c r="DE98" s="98"/>
      <c r="DF98" s="98"/>
      <c r="DG98" s="98"/>
      <c r="DL98" s="76"/>
      <c r="DM98" s="76"/>
      <c r="DN98" s="77" t="str">
        <f t="shared" si="29"/>
        <v xml:space="preserve">D6.scenario.defInput["i264"] = {  cons:"consCOsum",  title:"冷房する期間（除湿含む）",  unit:"ヶ月",  text:"冷房する期間（除湿含む）", inputType:"sel264", right:"", postfix:"", nodata:"", varType:"Number", min:"", max:"", defaultValue:"-1", d11t:"",d11p:"",d12t:"",d12p:"",d13t:"",d13p:"",d1w:"",d1d:"", d21t:"",d21p:"",d22t:"",d22p:"",d23t:"",d23p:"",d2w:"",d2d:"", d31t:"",d31p:"",d32t:"",d32p:"",d33t:"",d33p:"",d3w:"",d3d:""}; </v>
      </c>
      <c r="DO98" s="78"/>
      <c r="DP98" s="78"/>
      <c r="DQ98" s="79" t="str">
        <f t="shared" si="30"/>
        <v>D6.scenario.defSelectValue["sel264"]= [ "選んで下さい", "冷房をしない", "1ヶ月", "2ヶ月", "3ヶ月", "4ヶ月", "5ヶ月", "6ヶ月" ];</v>
      </c>
      <c r="DR98" s="80"/>
      <c r="DS98" s="80"/>
      <c r="DT98" s="80" t="str">
        <f t="shared" si="31"/>
        <v>D6.scenario.defSelectData['sel264']= [ '-1', '0', '1', '2', '3', '4', '5', '6' ];</v>
      </c>
    </row>
    <row r="99" spans="1:124" s="75" customFormat="1" ht="43.5" customHeight="1" x14ac:dyDescent="0.15">
      <c r="B99" s="99" t="s">
        <v>2570</v>
      </c>
      <c r="C99" s="106" t="s">
        <v>3220</v>
      </c>
      <c r="D99" s="118" t="s">
        <v>3220</v>
      </c>
      <c r="E99" s="98" t="s">
        <v>3221</v>
      </c>
      <c r="F99" s="106"/>
      <c r="G99" s="118"/>
      <c r="H99" s="106" t="s">
        <v>2914</v>
      </c>
      <c r="I99" s="118" t="s">
        <v>2914</v>
      </c>
      <c r="J99" s="106" t="str">
        <f t="shared" si="28"/>
        <v>sel265</v>
      </c>
      <c r="K99" s="118" t="str">
        <f t="shared" si="32"/>
        <v>sel265</v>
      </c>
      <c r="L99" s="99"/>
      <c r="M99" s="99"/>
      <c r="N99" s="99"/>
      <c r="O99" s="98" t="s">
        <v>1892</v>
      </c>
      <c r="P99" s="99"/>
      <c r="Q99" s="99"/>
      <c r="R99" s="98">
        <v>-1</v>
      </c>
      <c r="T99" s="66"/>
      <c r="U99" s="101" t="str">
        <f t="shared" si="33"/>
        <v>sel265</v>
      </c>
      <c r="V99" s="106" t="s">
        <v>2274</v>
      </c>
      <c r="W99" s="106" t="s">
        <v>3219</v>
      </c>
      <c r="X99" s="106" t="s">
        <v>2915</v>
      </c>
      <c r="Y99" s="106" t="s">
        <v>4436</v>
      </c>
      <c r="Z99" s="106" t="s">
        <v>2917</v>
      </c>
      <c r="AA99" s="106" t="s">
        <v>2918</v>
      </c>
      <c r="AB99" s="106"/>
      <c r="AC99" s="106"/>
      <c r="AD99" s="106"/>
      <c r="AE99" s="106"/>
      <c r="AF99" s="106"/>
      <c r="AG99" s="106"/>
      <c r="AH99" s="106"/>
      <c r="AI99" s="106"/>
      <c r="AJ99" s="106"/>
      <c r="AK99" s="106"/>
      <c r="AL99" s="118" t="s">
        <v>2274</v>
      </c>
      <c r="AM99" s="148" t="s">
        <v>3219</v>
      </c>
      <c r="AN99" s="148" t="s">
        <v>2915</v>
      </c>
      <c r="AO99" s="148" t="s">
        <v>2916</v>
      </c>
      <c r="AP99" s="148" t="s">
        <v>2917</v>
      </c>
      <c r="AQ99" s="148" t="s">
        <v>2918</v>
      </c>
      <c r="AR99" s="118"/>
      <c r="AS99" s="118"/>
      <c r="AT99" s="118"/>
      <c r="AU99" s="118"/>
      <c r="AV99" s="118"/>
      <c r="AW99" s="118"/>
      <c r="AX99" s="118"/>
      <c r="AY99" s="118"/>
      <c r="AZ99" s="118"/>
      <c r="BA99" s="118"/>
      <c r="BB99" s="66"/>
      <c r="BC99" s="106">
        <v>-1</v>
      </c>
      <c r="BD99" s="106">
        <v>1</v>
      </c>
      <c r="BE99" s="106">
        <v>2</v>
      </c>
      <c r="BF99" s="106">
        <v>3</v>
      </c>
      <c r="BG99" s="106">
        <v>4</v>
      </c>
      <c r="BH99" s="106">
        <v>5</v>
      </c>
      <c r="BI99" s="106"/>
      <c r="BJ99" s="106"/>
      <c r="BK99" s="106"/>
      <c r="BL99" s="106"/>
      <c r="BM99" s="106"/>
      <c r="BN99" s="106"/>
      <c r="BO99" s="106"/>
      <c r="BP99" s="106"/>
      <c r="BQ99" s="106"/>
      <c r="BR99" s="106"/>
      <c r="BS99" s="118">
        <v>-1</v>
      </c>
      <c r="BT99" s="118">
        <v>1</v>
      </c>
      <c r="BU99" s="118">
        <v>2</v>
      </c>
      <c r="BV99" s="118">
        <v>3</v>
      </c>
      <c r="BW99" s="118">
        <v>4</v>
      </c>
      <c r="BX99" s="118">
        <v>5</v>
      </c>
      <c r="BY99" s="118"/>
      <c r="BZ99" s="118"/>
      <c r="CA99" s="118"/>
      <c r="CB99" s="118"/>
      <c r="CC99" s="118"/>
      <c r="CD99" s="118"/>
      <c r="CE99" s="118"/>
      <c r="CF99" s="118"/>
      <c r="CG99" s="118"/>
      <c r="CH99" s="118"/>
      <c r="CJ99" s="98"/>
      <c r="CK99" s="98"/>
      <c r="CL99" s="98"/>
      <c r="CM99" s="98"/>
      <c r="CN99" s="98"/>
      <c r="CO99" s="98"/>
      <c r="CP99" s="98"/>
      <c r="CQ99" s="98"/>
      <c r="CR99" s="98"/>
      <c r="CS99" s="98"/>
      <c r="CT99" s="98"/>
      <c r="CU99" s="98"/>
      <c r="CV99" s="98"/>
      <c r="CW99" s="98"/>
      <c r="CX99" s="98"/>
      <c r="CY99" s="98"/>
      <c r="CZ99" s="98"/>
      <c r="DA99" s="98"/>
      <c r="DB99" s="98"/>
      <c r="DC99" s="98"/>
      <c r="DD99" s="98"/>
      <c r="DE99" s="98"/>
      <c r="DF99" s="98"/>
      <c r="DG99" s="98"/>
      <c r="DL99" s="76"/>
      <c r="DM99" s="76"/>
      <c r="DN99" s="77" t="str">
        <f t="shared" si="29"/>
        <v xml:space="preserve">D6.scenario.defInput["i265"] = {  cons:"consCOsum",  title:"部屋の暑さ",  unit:"",  text:"その部屋は暑いですか", inputType:"sel265", right:"", postfix:"", nodata:"", varType:"Number", min:"", max:"", defaultValue:"-1", d11t:"",d11p:"",d12t:"",d12p:"",d13t:"",d13p:"",d1w:"",d1d:"", d21t:"",d21p:"",d22t:"",d22p:"",d23t:"",d23p:"",d2w:"",d2d:"", d31t:"",d31p:"",d32t:"",d32p:"",d33t:"",d33p:"",d3w:"",d3d:""}; </v>
      </c>
      <c r="DO99" s="78"/>
      <c r="DP99" s="78"/>
      <c r="DQ99" s="79" t="str">
        <f t="shared" si="30"/>
        <v>D6.scenario.defSelectValue["sel265"]= [ "選んで下さい", "冷房すると暑さは感じない", "やや暑い", "なかなか涼しくならない", "冷房しても暑い", "冷房はしない" ];</v>
      </c>
      <c r="DR99" s="80"/>
      <c r="DS99" s="80"/>
      <c r="DT99" s="80" t="str">
        <f t="shared" si="31"/>
        <v>D6.scenario.defSelectData['sel265']= [ '-1', '1', '2', '3', '4', '5' ];</v>
      </c>
    </row>
    <row r="100" spans="1:124" s="75" customFormat="1" ht="43.5" customHeight="1" x14ac:dyDescent="0.15">
      <c r="B100" s="99" t="s">
        <v>2956</v>
      </c>
      <c r="C100" s="106" t="s">
        <v>4437</v>
      </c>
      <c r="D100" s="118" t="s">
        <v>2788</v>
      </c>
      <c r="E100" s="98" t="s">
        <v>3054</v>
      </c>
      <c r="F100" s="106"/>
      <c r="G100" s="118"/>
      <c r="H100" s="106" t="s">
        <v>2577</v>
      </c>
      <c r="I100" s="118" t="s">
        <v>2577</v>
      </c>
      <c r="J100" s="106" t="str">
        <f t="shared" si="28"/>
        <v>sel266</v>
      </c>
      <c r="K100" s="118" t="str">
        <f t="shared" si="32"/>
        <v>sel266</v>
      </c>
      <c r="L100" s="99"/>
      <c r="M100" s="99"/>
      <c r="N100" s="99"/>
      <c r="O100" s="98" t="s">
        <v>1892</v>
      </c>
      <c r="P100" s="99"/>
      <c r="Q100" s="99"/>
      <c r="R100" s="98">
        <v>-1</v>
      </c>
      <c r="T100" s="66"/>
      <c r="U100" s="101" t="str">
        <f t="shared" si="33"/>
        <v>sel266</v>
      </c>
      <c r="V100" s="106" t="s">
        <v>2274</v>
      </c>
      <c r="W100" s="106" t="s">
        <v>2578</v>
      </c>
      <c r="X100" s="106" t="s">
        <v>2579</v>
      </c>
      <c r="Y100" s="106" t="s">
        <v>2580</v>
      </c>
      <c r="Z100" s="106" t="s">
        <v>293</v>
      </c>
      <c r="AA100" s="106"/>
      <c r="AB100" s="106"/>
      <c r="AC100" s="106"/>
      <c r="AD100" s="106"/>
      <c r="AE100" s="106"/>
      <c r="AF100" s="106"/>
      <c r="AG100" s="106"/>
      <c r="AH100" s="106"/>
      <c r="AI100" s="106"/>
      <c r="AJ100" s="106"/>
      <c r="AK100" s="106"/>
      <c r="AL100" s="118" t="s">
        <v>2274</v>
      </c>
      <c r="AM100" s="148" t="s">
        <v>2578</v>
      </c>
      <c r="AN100" s="148" t="s">
        <v>2579</v>
      </c>
      <c r="AO100" s="148" t="s">
        <v>2580</v>
      </c>
      <c r="AP100" s="118" t="s">
        <v>293</v>
      </c>
      <c r="AQ100" s="118"/>
      <c r="AR100" s="118"/>
      <c r="AS100" s="118"/>
      <c r="AT100" s="118"/>
      <c r="AU100" s="118"/>
      <c r="AV100" s="118"/>
      <c r="AW100" s="118"/>
      <c r="AX100" s="118"/>
      <c r="AY100" s="118"/>
      <c r="AZ100" s="118"/>
      <c r="BA100" s="118"/>
      <c r="BB100" s="66"/>
      <c r="BC100" s="106">
        <v>-1</v>
      </c>
      <c r="BD100" s="106">
        <v>1</v>
      </c>
      <c r="BE100" s="106">
        <v>2</v>
      </c>
      <c r="BF100" s="106">
        <v>3</v>
      </c>
      <c r="BG100" s="106">
        <v>4</v>
      </c>
      <c r="BH100" s="106"/>
      <c r="BI100" s="106"/>
      <c r="BJ100" s="106"/>
      <c r="BK100" s="106"/>
      <c r="BL100" s="106"/>
      <c r="BM100" s="106"/>
      <c r="BN100" s="106"/>
      <c r="BO100" s="106"/>
      <c r="BP100" s="106"/>
      <c r="BQ100" s="106"/>
      <c r="BR100" s="106"/>
      <c r="BS100" s="118">
        <v>-1</v>
      </c>
      <c r="BT100" s="118">
        <v>1</v>
      </c>
      <c r="BU100" s="118">
        <v>2</v>
      </c>
      <c r="BV100" s="118">
        <v>3</v>
      </c>
      <c r="BW100" s="118">
        <v>4</v>
      </c>
      <c r="BX100" s="118"/>
      <c r="BY100" s="118"/>
      <c r="BZ100" s="118"/>
      <c r="CA100" s="118"/>
      <c r="CB100" s="118"/>
      <c r="CC100" s="118"/>
      <c r="CD100" s="118"/>
      <c r="CE100" s="118"/>
      <c r="CF100" s="118"/>
      <c r="CG100" s="118"/>
      <c r="CH100" s="118"/>
      <c r="CJ100" s="98"/>
      <c r="CK100" s="98"/>
      <c r="CL100" s="98"/>
      <c r="CM100" s="98"/>
      <c r="CN100" s="98"/>
      <c r="CO100" s="98"/>
      <c r="CP100" s="98"/>
      <c r="CQ100" s="98"/>
      <c r="CR100" s="98"/>
      <c r="CS100" s="98"/>
      <c r="CT100" s="98"/>
      <c r="CU100" s="98"/>
      <c r="CV100" s="98"/>
      <c r="CW100" s="98"/>
      <c r="CX100" s="98"/>
      <c r="CY100" s="98"/>
      <c r="CZ100" s="98"/>
      <c r="DA100" s="98"/>
      <c r="DB100" s="98"/>
      <c r="DC100" s="98"/>
      <c r="DD100" s="98"/>
      <c r="DE100" s="98"/>
      <c r="DF100" s="98"/>
      <c r="DG100" s="98"/>
      <c r="DL100" s="76"/>
      <c r="DM100" s="76"/>
      <c r="DN100" s="77" t="str">
        <f t="shared" si="29"/>
        <v xml:space="preserve">D6.scenario.defInput["i266"] = {  cons:"consCOsum",  title:"日射の流入の有無",  unit:"",  text:"夏の朝や夕方に日光が部屋に入りますか", inputType:"sel266", right:"", postfix:"", nodata:"", varType:"Number", min:"", max:"", defaultValue:"-1", d11t:"",d11p:"",d12t:"",d12p:"",d13t:"",d13p:"",d1w:"",d1d:"", d21t:"",d21p:"",d22t:"",d22p:"",d23t:"",d23p:"",d2w:"",d2d:"", d31t:"",d31p:"",d32t:"",d32p:"",d33t:"",d33p:"",d3w:"",d3d:""}; </v>
      </c>
      <c r="DO100" s="78"/>
      <c r="DP100" s="78"/>
      <c r="DQ100" s="79" t="str">
        <f t="shared" si="30"/>
        <v>D6.scenario.defSelectValue["sel266"]= [ "選んで下さい", "よく入る", "少しはいる", "入らない", "わからない" ];</v>
      </c>
      <c r="DR100" s="80"/>
      <c r="DS100" s="80"/>
      <c r="DT100" s="80" t="str">
        <f t="shared" si="31"/>
        <v>D6.scenario.defSelectData['sel266']= [ '-1', '1', '2', '3', '4' ];</v>
      </c>
    </row>
    <row r="101" spans="1:124" s="75" customFormat="1" ht="43.5" customHeight="1" x14ac:dyDescent="0.15">
      <c r="B101" s="99" t="s">
        <v>2957</v>
      </c>
      <c r="C101" s="106" t="s">
        <v>2317</v>
      </c>
      <c r="D101" s="118" t="s">
        <v>2317</v>
      </c>
      <c r="E101" s="98" t="s">
        <v>3054</v>
      </c>
      <c r="F101" s="106"/>
      <c r="G101" s="118"/>
      <c r="H101" s="106" t="s">
        <v>2318</v>
      </c>
      <c r="I101" s="118" t="s">
        <v>2318</v>
      </c>
      <c r="J101" s="106" t="str">
        <f t="shared" si="28"/>
        <v>sel267</v>
      </c>
      <c r="K101" s="118" t="str">
        <f t="shared" si="32"/>
        <v>sel267</v>
      </c>
      <c r="L101" s="99"/>
      <c r="M101" s="99"/>
      <c r="N101" s="99"/>
      <c r="O101" s="98" t="s">
        <v>1892</v>
      </c>
      <c r="P101" s="99"/>
      <c r="Q101" s="99"/>
      <c r="R101" s="98">
        <v>-1</v>
      </c>
      <c r="T101" s="66"/>
      <c r="U101" s="101" t="str">
        <f t="shared" si="33"/>
        <v>sel267</v>
      </c>
      <c r="V101" s="106" t="s">
        <v>2274</v>
      </c>
      <c r="W101" s="106" t="s">
        <v>2319</v>
      </c>
      <c r="X101" s="106" t="s">
        <v>2320</v>
      </c>
      <c r="Y101" s="106" t="s">
        <v>2321</v>
      </c>
      <c r="Z101" s="106" t="s">
        <v>2322</v>
      </c>
      <c r="AA101" s="106"/>
      <c r="AB101" s="106"/>
      <c r="AC101" s="106"/>
      <c r="AD101" s="106"/>
      <c r="AE101" s="106"/>
      <c r="AF101" s="106"/>
      <c r="AG101" s="106"/>
      <c r="AH101" s="106"/>
      <c r="AI101" s="106"/>
      <c r="AJ101" s="106"/>
      <c r="AK101" s="106"/>
      <c r="AL101" s="118" t="s">
        <v>2274</v>
      </c>
      <c r="AM101" s="148" t="s">
        <v>2319</v>
      </c>
      <c r="AN101" s="148" t="s">
        <v>2320</v>
      </c>
      <c r="AO101" s="148" t="s">
        <v>2321</v>
      </c>
      <c r="AP101" s="148" t="s">
        <v>2322</v>
      </c>
      <c r="AQ101" s="118"/>
      <c r="AR101" s="118"/>
      <c r="AS101" s="118"/>
      <c r="AT101" s="118"/>
      <c r="AU101" s="118"/>
      <c r="AV101" s="118"/>
      <c r="AW101" s="118"/>
      <c r="AX101" s="118"/>
      <c r="AY101" s="118"/>
      <c r="AZ101" s="118"/>
      <c r="BA101" s="118"/>
      <c r="BB101" s="66"/>
      <c r="BC101" s="106">
        <v>-1</v>
      </c>
      <c r="BD101" s="106">
        <v>1</v>
      </c>
      <c r="BE101" s="106">
        <v>2</v>
      </c>
      <c r="BF101" s="106">
        <v>3</v>
      </c>
      <c r="BG101" s="106">
        <v>4</v>
      </c>
      <c r="BH101" s="106"/>
      <c r="BI101" s="106"/>
      <c r="BJ101" s="106"/>
      <c r="BK101" s="106"/>
      <c r="BL101" s="106"/>
      <c r="BM101" s="106"/>
      <c r="BN101" s="106"/>
      <c r="BO101" s="106"/>
      <c r="BP101" s="106"/>
      <c r="BQ101" s="106"/>
      <c r="BR101" s="106"/>
      <c r="BS101" s="118">
        <v>-1</v>
      </c>
      <c r="BT101" s="118">
        <v>1</v>
      </c>
      <c r="BU101" s="118">
        <v>2</v>
      </c>
      <c r="BV101" s="118">
        <v>3</v>
      </c>
      <c r="BW101" s="118">
        <v>4</v>
      </c>
      <c r="BX101" s="118"/>
      <c r="BY101" s="118"/>
      <c r="BZ101" s="118"/>
      <c r="CA101" s="118"/>
      <c r="CB101" s="118"/>
      <c r="CC101" s="118"/>
      <c r="CD101" s="118"/>
      <c r="CE101" s="118"/>
      <c r="CF101" s="118"/>
      <c r="CG101" s="118"/>
      <c r="CH101" s="118"/>
      <c r="CJ101" s="98">
        <v>4</v>
      </c>
      <c r="CK101" s="98">
        <v>0</v>
      </c>
      <c r="CL101" s="98">
        <v>2</v>
      </c>
      <c r="CM101" s="98">
        <v>1</v>
      </c>
      <c r="CN101" s="98">
        <v>1</v>
      </c>
      <c r="CO101" s="98">
        <v>2</v>
      </c>
      <c r="CP101" s="98">
        <v>1</v>
      </c>
      <c r="CQ101" s="98">
        <v>1</v>
      </c>
      <c r="CR101" s="98"/>
      <c r="CS101" s="98"/>
      <c r="CT101" s="98"/>
      <c r="CU101" s="98"/>
      <c r="CV101" s="98"/>
      <c r="CW101" s="98"/>
      <c r="CX101" s="98"/>
      <c r="CY101" s="98"/>
      <c r="CZ101" s="98">
        <v>4</v>
      </c>
      <c r="DA101" s="98">
        <v>0</v>
      </c>
      <c r="DB101" s="98">
        <v>2</v>
      </c>
      <c r="DC101" s="98">
        <v>1</v>
      </c>
      <c r="DD101" s="98">
        <v>1</v>
      </c>
      <c r="DE101" s="98">
        <v>2</v>
      </c>
      <c r="DF101" s="98">
        <v>1</v>
      </c>
      <c r="DG101" s="98">
        <v>1</v>
      </c>
      <c r="DL101" s="76"/>
      <c r="DM101" s="76"/>
      <c r="DN101" s="77" t="str">
        <f t="shared" si="29"/>
        <v xml:space="preserve">D6.scenario.defInput["i267"] = {  cons:"consCOsum",  title:"日射カット",  unit:"",  text:"西日や朝日が入ると部屋が暑くなります。日射が入らないように工夫していますか", inputType:"sel267", right:"", postfix:"", nodata:"", varType:"Number", min:"", max:"", defaultValue:"-1", d11t:"4",d11p:"0",d12t:"2",d12p:"1",d13t:"1",d13p:"2",d1w:"1",d1d:"1", d21t:"",d21p:"",d22t:"",d22p:"",d23t:"",d23p:"",d2w:"",d2d:"", d31t:"4",d31p:"0",d32t:"2",d32p:"1",d33t:"1",d33p:"2",d3w:"1",d3d:"1"}; </v>
      </c>
      <c r="DO101" s="78"/>
      <c r="DP101" s="78"/>
      <c r="DQ101" s="79" t="str">
        <f t="shared" si="30"/>
        <v>D6.scenario.defSelectValue["sel267"]= [ "選んで下さい", "常にしている", "だいたいしている", "時々している", "していない" ];</v>
      </c>
      <c r="DR101" s="80"/>
      <c r="DS101" s="80"/>
      <c r="DT101" s="80" t="str">
        <f t="shared" si="31"/>
        <v>D6.scenario.defSelectData['sel267']= [ '-1', '1', '2', '3', '4' ];</v>
      </c>
    </row>
    <row r="102" spans="1:124" s="75" customFormat="1" ht="43.5" customHeight="1" x14ac:dyDescent="0.15">
      <c r="B102" s="99" t="s">
        <v>2958</v>
      </c>
      <c r="C102" s="106" t="s">
        <v>2315</v>
      </c>
      <c r="D102" s="118" t="s">
        <v>2315</v>
      </c>
      <c r="E102" s="98" t="s">
        <v>3054</v>
      </c>
      <c r="F102" s="106"/>
      <c r="G102" s="118"/>
      <c r="H102" s="106" t="s">
        <v>2316</v>
      </c>
      <c r="I102" s="118" t="s">
        <v>2316</v>
      </c>
      <c r="J102" s="106" t="str">
        <f t="shared" si="28"/>
        <v>sel268</v>
      </c>
      <c r="K102" s="118" t="str">
        <f t="shared" si="32"/>
        <v>sel268</v>
      </c>
      <c r="L102" s="99"/>
      <c r="M102" s="99"/>
      <c r="N102" s="99"/>
      <c r="O102" s="98" t="s">
        <v>1892</v>
      </c>
      <c r="P102" s="99"/>
      <c r="Q102" s="99"/>
      <c r="R102" s="98">
        <v>-1</v>
      </c>
      <c r="T102" s="66"/>
      <c r="U102" s="101" t="str">
        <f t="shared" si="33"/>
        <v>sel268</v>
      </c>
      <c r="V102" s="106" t="s">
        <v>2274</v>
      </c>
      <c r="W102" s="106" t="s">
        <v>2319</v>
      </c>
      <c r="X102" s="106" t="s">
        <v>2320</v>
      </c>
      <c r="Y102" s="106" t="s">
        <v>2321</v>
      </c>
      <c r="Z102" s="106" t="s">
        <v>2322</v>
      </c>
      <c r="AA102" s="106"/>
      <c r="AB102" s="106"/>
      <c r="AC102" s="106"/>
      <c r="AD102" s="106"/>
      <c r="AE102" s="106"/>
      <c r="AF102" s="106"/>
      <c r="AG102" s="106"/>
      <c r="AH102" s="106"/>
      <c r="AI102" s="106"/>
      <c r="AJ102" s="106"/>
      <c r="AK102" s="106"/>
      <c r="AL102" s="118" t="s">
        <v>2274</v>
      </c>
      <c r="AM102" s="148" t="s">
        <v>2319</v>
      </c>
      <c r="AN102" s="148" t="s">
        <v>2320</v>
      </c>
      <c r="AO102" s="148" t="s">
        <v>2321</v>
      </c>
      <c r="AP102" s="148" t="s">
        <v>2322</v>
      </c>
      <c r="AQ102" s="118"/>
      <c r="AR102" s="118"/>
      <c r="AS102" s="118"/>
      <c r="AT102" s="118"/>
      <c r="AU102" s="118"/>
      <c r="AV102" s="118"/>
      <c r="AW102" s="118"/>
      <c r="AX102" s="118"/>
      <c r="AY102" s="118"/>
      <c r="AZ102" s="118"/>
      <c r="BA102" s="118"/>
      <c r="BB102" s="66"/>
      <c r="BC102" s="106">
        <v>-1</v>
      </c>
      <c r="BD102" s="106">
        <v>1</v>
      </c>
      <c r="BE102" s="106">
        <v>2</v>
      </c>
      <c r="BF102" s="106">
        <v>3</v>
      </c>
      <c r="BG102" s="106">
        <v>4</v>
      </c>
      <c r="BH102" s="106"/>
      <c r="BI102" s="106"/>
      <c r="BJ102" s="106"/>
      <c r="BK102" s="106"/>
      <c r="BL102" s="106"/>
      <c r="BM102" s="106"/>
      <c r="BN102" s="106"/>
      <c r="BO102" s="106"/>
      <c r="BP102" s="106"/>
      <c r="BQ102" s="106"/>
      <c r="BR102" s="106"/>
      <c r="BS102" s="118">
        <v>-1</v>
      </c>
      <c r="BT102" s="118">
        <v>1</v>
      </c>
      <c r="BU102" s="118">
        <v>2</v>
      </c>
      <c r="BV102" s="118">
        <v>3</v>
      </c>
      <c r="BW102" s="118">
        <v>4</v>
      </c>
      <c r="BX102" s="118"/>
      <c r="BY102" s="118"/>
      <c r="BZ102" s="118"/>
      <c r="CA102" s="118"/>
      <c r="CB102" s="118"/>
      <c r="CC102" s="118"/>
      <c r="CD102" s="118"/>
      <c r="CE102" s="118"/>
      <c r="CF102" s="118"/>
      <c r="CG102" s="118"/>
      <c r="CH102" s="118"/>
      <c r="CJ102" s="98"/>
      <c r="CK102" s="98"/>
      <c r="CL102" s="98"/>
      <c r="CM102" s="98"/>
      <c r="CN102" s="98"/>
      <c r="CO102" s="98"/>
      <c r="CP102" s="98"/>
      <c r="CQ102" s="98"/>
      <c r="CR102" s="98"/>
      <c r="CS102" s="98"/>
      <c r="CT102" s="98"/>
      <c r="CU102" s="98"/>
      <c r="CV102" s="98"/>
      <c r="CW102" s="98"/>
      <c r="CX102" s="98"/>
      <c r="CY102" s="98"/>
      <c r="CZ102" s="98">
        <v>4</v>
      </c>
      <c r="DA102" s="98">
        <v>0</v>
      </c>
      <c r="DB102" s="98">
        <v>2</v>
      </c>
      <c r="DC102" s="98">
        <v>1</v>
      </c>
      <c r="DD102" s="98">
        <v>1</v>
      </c>
      <c r="DE102" s="98">
        <v>2</v>
      </c>
      <c r="DF102" s="98">
        <v>1</v>
      </c>
      <c r="DG102" s="98">
        <v>1</v>
      </c>
      <c r="DL102" s="76"/>
      <c r="DM102" s="76"/>
      <c r="DN102" s="77" t="str">
        <f t="shared" si="29"/>
        <v xml:space="preserve">D6.scenario.defInput["i268"] = {  cons:"consCOsum",  title:"扇風機利用",  unit:"",  text:"扇風機を活用するなどしてエアコンをなるべく使わないようにしていますか", inputType:"sel268", right:"", postfix:"", nodata:"", varType:"Number", min:"", max:"", defaultValue:"-1", d11t:"",d11p:"",d12t:"",d12p:"",d13t:"",d13p:"",d1w:"",d1d:"", d21t:"",d21p:"",d22t:"",d22p:"",d23t:"",d23p:"",d2w:"",d2d:"", d31t:"4",d31p:"0",d32t:"2",d32p:"1",d33t:"1",d33p:"2",d3w:"1",d3d:"1"}; </v>
      </c>
      <c r="DO102" s="78"/>
      <c r="DP102" s="78"/>
      <c r="DQ102" s="79" t="str">
        <f t="shared" si="30"/>
        <v>D6.scenario.defSelectValue["sel268"]= [ "選んで下さい", "常にしている", "だいたいしている", "時々している", "していない" ];</v>
      </c>
      <c r="DR102" s="80"/>
      <c r="DS102" s="80"/>
      <c r="DT102" s="80" t="str">
        <f t="shared" si="31"/>
        <v>D6.scenario.defSelectData['sel268']= [ '-1', '1', '2', '3', '4' ];</v>
      </c>
    </row>
    <row r="103" spans="1:124" s="75" customFormat="1" ht="43.5" customHeight="1" x14ac:dyDescent="0.15">
      <c r="A103" s="66"/>
      <c r="B103" s="99" t="s">
        <v>3033</v>
      </c>
      <c r="C103" s="106" t="s">
        <v>1936</v>
      </c>
      <c r="D103" s="118" t="s">
        <v>1936</v>
      </c>
      <c r="E103" s="98" t="s">
        <v>3041</v>
      </c>
      <c r="F103" s="106" t="s">
        <v>1926</v>
      </c>
      <c r="G103" s="118" t="s">
        <v>1926</v>
      </c>
      <c r="H103" s="106" t="s">
        <v>2860</v>
      </c>
      <c r="I103" s="118" t="s">
        <v>2860</v>
      </c>
      <c r="J103" s="106" t="str">
        <f t="shared" si="28"/>
        <v>sel271</v>
      </c>
      <c r="K103" s="118" t="str">
        <f t="shared" si="32"/>
        <v>sel271</v>
      </c>
      <c r="L103" s="99"/>
      <c r="M103" s="99"/>
      <c r="N103" s="99"/>
      <c r="O103" s="98" t="s">
        <v>1892</v>
      </c>
      <c r="P103" s="99"/>
      <c r="Q103" s="99"/>
      <c r="R103" s="98">
        <v>-1</v>
      </c>
      <c r="S103" s="66"/>
      <c r="T103" s="66"/>
      <c r="U103" s="101" t="str">
        <f t="shared" ref="U103:U110" si="34">J103</f>
        <v>sel271</v>
      </c>
      <c r="V103" s="106" t="s">
        <v>2274</v>
      </c>
      <c r="W103" s="106" t="s">
        <v>2000</v>
      </c>
      <c r="X103" s="106" t="s">
        <v>1958</v>
      </c>
      <c r="Y103" s="106" t="s">
        <v>1959</v>
      </c>
      <c r="Z103" s="106" t="s">
        <v>1960</v>
      </c>
      <c r="AA103" s="106" t="s">
        <v>1961</v>
      </c>
      <c r="AB103" s="106" t="s">
        <v>1962</v>
      </c>
      <c r="AC103" s="106" t="s">
        <v>1963</v>
      </c>
      <c r="AD103" s="106" t="s">
        <v>1964</v>
      </c>
      <c r="AE103" s="106" t="s">
        <v>1965</v>
      </c>
      <c r="AF103" s="106" t="s">
        <v>1966</v>
      </c>
      <c r="AG103" s="106"/>
      <c r="AH103" s="106"/>
      <c r="AI103" s="106"/>
      <c r="AJ103" s="106"/>
      <c r="AK103" s="106"/>
      <c r="AL103" s="118" t="s">
        <v>2274</v>
      </c>
      <c r="AM103" s="118" t="s">
        <v>2000</v>
      </c>
      <c r="AN103" s="118" t="s">
        <v>1958</v>
      </c>
      <c r="AO103" s="148" t="s">
        <v>1959</v>
      </c>
      <c r="AP103" s="148" t="s">
        <v>1960</v>
      </c>
      <c r="AQ103" s="148" t="s">
        <v>1961</v>
      </c>
      <c r="AR103" s="148" t="s">
        <v>1962</v>
      </c>
      <c r="AS103" s="118" t="s">
        <v>1963</v>
      </c>
      <c r="AT103" s="118" t="s">
        <v>1964</v>
      </c>
      <c r="AU103" s="118" t="s">
        <v>1965</v>
      </c>
      <c r="AV103" s="118" t="s">
        <v>1966</v>
      </c>
      <c r="AW103" s="118"/>
      <c r="AX103" s="118"/>
      <c r="AY103" s="118"/>
      <c r="AZ103" s="118"/>
      <c r="BA103" s="118"/>
      <c r="BB103" s="66"/>
      <c r="BC103" s="106">
        <v>-1</v>
      </c>
      <c r="BD103" s="106">
        <v>0</v>
      </c>
      <c r="BE103" s="106">
        <v>1</v>
      </c>
      <c r="BF103" s="106">
        <v>2</v>
      </c>
      <c r="BG103" s="106">
        <v>3</v>
      </c>
      <c r="BH103" s="106">
        <v>4</v>
      </c>
      <c r="BI103" s="106">
        <v>6</v>
      </c>
      <c r="BJ103" s="106">
        <v>8</v>
      </c>
      <c r="BK103" s="106">
        <v>12</v>
      </c>
      <c r="BL103" s="106">
        <v>16</v>
      </c>
      <c r="BM103" s="106">
        <v>24</v>
      </c>
      <c r="BN103" s="106"/>
      <c r="BO103" s="106"/>
      <c r="BP103" s="106"/>
      <c r="BQ103" s="106"/>
      <c r="BR103" s="106"/>
      <c r="BS103" s="118">
        <v>-1</v>
      </c>
      <c r="BT103" s="118">
        <v>0</v>
      </c>
      <c r="BU103" s="118">
        <v>1</v>
      </c>
      <c r="BV103" s="118">
        <v>2</v>
      </c>
      <c r="BW103" s="118">
        <v>3</v>
      </c>
      <c r="BX103" s="118">
        <v>4</v>
      </c>
      <c r="BY103" s="118">
        <v>6</v>
      </c>
      <c r="BZ103" s="118">
        <v>8</v>
      </c>
      <c r="CA103" s="118">
        <v>12</v>
      </c>
      <c r="CB103" s="118">
        <v>16</v>
      </c>
      <c r="CC103" s="118">
        <v>24</v>
      </c>
      <c r="CD103" s="118"/>
      <c r="CE103" s="118"/>
      <c r="CF103" s="118"/>
      <c r="CG103" s="118"/>
      <c r="CH103" s="118"/>
      <c r="CJ103" s="98"/>
      <c r="CK103" s="98"/>
      <c r="CL103" s="98"/>
      <c r="CM103" s="98"/>
      <c r="CN103" s="98"/>
      <c r="CO103" s="98"/>
      <c r="CP103" s="98"/>
      <c r="CQ103" s="98"/>
      <c r="CR103" s="98"/>
      <c r="CS103" s="98"/>
      <c r="CT103" s="98"/>
      <c r="CU103" s="98"/>
      <c r="CV103" s="98"/>
      <c r="CW103" s="98"/>
      <c r="CX103" s="98"/>
      <c r="CY103" s="98"/>
      <c r="CZ103" s="98">
        <v>10</v>
      </c>
      <c r="DA103" s="98">
        <v>0</v>
      </c>
      <c r="DB103" s="98">
        <v>4</v>
      </c>
      <c r="DC103" s="98">
        <v>1</v>
      </c>
      <c r="DD103" s="98">
        <v>0</v>
      </c>
      <c r="DE103" s="98">
        <v>2</v>
      </c>
      <c r="DF103" s="98">
        <v>1</v>
      </c>
      <c r="DG103" s="98">
        <v>1</v>
      </c>
      <c r="DL103" s="76"/>
      <c r="DM103" s="76"/>
      <c r="DN103" s="77" t="str">
        <f t="shared" si="29"/>
        <v xml:space="preserve">D6.scenario.defInput["i271"] = {  cons:"consACcool",  title:"冷房時間",  unit:"時間",  text:"夏に冷房は1日に何時間くらい使いますか。", inputType:"sel271", right:"", postfix:"", nodata:"", varType:"Number", min:"", max:"", defaultValue:"-1", d11t:"",d11p:"",d12t:"",d12p:"",d13t:"",d13p:"",d1w:"",d1d:"", d21t:"",d21p:"",d22t:"",d22p:"",d23t:"",d23p:"",d2w:"",d2d:"", d31t:"10",d31p:"0",d32t:"4",d32p:"1",d33t:"0",d33p:"2",d3w:"1",d3d:"1"}; </v>
      </c>
      <c r="DO103" s="78"/>
      <c r="DP103" s="78"/>
      <c r="DQ103" s="79" t="str">
        <f t="shared" si="30"/>
        <v>D6.scenario.defSelectValue["sel271"]= [ "選んで下さい", "使わない", "1時間", "2時間", "3時間", "4時間", "6時間", "8時間", "12時間", "16時間", "24時間" ];</v>
      </c>
      <c r="DR103" s="80"/>
      <c r="DS103" s="80"/>
      <c r="DT103" s="80" t="str">
        <f t="shared" si="31"/>
        <v>D6.scenario.defSelectData['sel271']= [ '-1', '0', '1', '2', '3', '4', '6', '8', '12', '16', '24' ];</v>
      </c>
    </row>
    <row r="104" spans="1:124" s="75" customFormat="1" ht="43.5" customHeight="1" x14ac:dyDescent="0.15">
      <c r="A104" s="66"/>
      <c r="B104" s="99" t="s">
        <v>3034</v>
      </c>
      <c r="C104" s="106" t="s">
        <v>2861</v>
      </c>
      <c r="D104" s="118" t="s">
        <v>2861</v>
      </c>
      <c r="E104" s="98" t="s">
        <v>3041</v>
      </c>
      <c r="F104" s="106"/>
      <c r="G104" s="118"/>
      <c r="H104" s="106" t="s">
        <v>2862</v>
      </c>
      <c r="I104" s="118" t="s">
        <v>2862</v>
      </c>
      <c r="J104" s="106" t="str">
        <f t="shared" si="28"/>
        <v>sel272</v>
      </c>
      <c r="K104" s="118" t="str">
        <f t="shared" si="32"/>
        <v>sel272</v>
      </c>
      <c r="L104" s="99"/>
      <c r="M104" s="99"/>
      <c r="N104" s="99"/>
      <c r="O104" s="98" t="s">
        <v>1892</v>
      </c>
      <c r="P104" s="99"/>
      <c r="Q104" s="99"/>
      <c r="R104" s="98">
        <v>-1</v>
      </c>
      <c r="S104" s="66"/>
      <c r="T104" s="66"/>
      <c r="U104" s="101" t="str">
        <f t="shared" si="34"/>
        <v>sel272</v>
      </c>
      <c r="V104" s="106" t="s">
        <v>2274</v>
      </c>
      <c r="W104" s="106" t="s">
        <v>2000</v>
      </c>
      <c r="X104" s="106" t="s">
        <v>3473</v>
      </c>
      <c r="Y104" s="106" t="s">
        <v>3474</v>
      </c>
      <c r="Z104" s="106" t="s">
        <v>3475</v>
      </c>
      <c r="AA104" s="106" t="s">
        <v>3476</v>
      </c>
      <c r="AB104" s="106"/>
      <c r="AC104" s="106"/>
      <c r="AD104" s="106"/>
      <c r="AE104" s="106"/>
      <c r="AF104" s="106"/>
      <c r="AG104" s="106"/>
      <c r="AH104" s="106"/>
      <c r="AI104" s="106"/>
      <c r="AJ104" s="106"/>
      <c r="AK104" s="106"/>
      <c r="AL104" s="118" t="s">
        <v>2274</v>
      </c>
      <c r="AM104" s="118" t="s">
        <v>2000</v>
      </c>
      <c r="AN104" s="118" t="s">
        <v>3473</v>
      </c>
      <c r="AO104" s="118" t="s">
        <v>3474</v>
      </c>
      <c r="AP104" s="148" t="s">
        <v>3475</v>
      </c>
      <c r="AQ104" s="148" t="s">
        <v>3476</v>
      </c>
      <c r="AR104" s="118"/>
      <c r="AS104" s="118"/>
      <c r="AT104" s="118"/>
      <c r="AU104" s="118"/>
      <c r="AV104" s="118"/>
      <c r="AW104" s="118"/>
      <c r="AX104" s="118"/>
      <c r="AY104" s="118"/>
      <c r="AZ104" s="118"/>
      <c r="BA104" s="118"/>
      <c r="BB104" s="66"/>
      <c r="BC104" s="106">
        <v>-1</v>
      </c>
      <c r="BD104" s="106">
        <v>0</v>
      </c>
      <c r="BE104" s="106">
        <v>1</v>
      </c>
      <c r="BF104" s="106">
        <v>2</v>
      </c>
      <c r="BG104" s="106">
        <v>3</v>
      </c>
      <c r="BH104" s="106">
        <v>4</v>
      </c>
      <c r="BI104" s="106"/>
      <c r="BJ104" s="106"/>
      <c r="BK104" s="106"/>
      <c r="BL104" s="106"/>
      <c r="BM104" s="106"/>
      <c r="BN104" s="106"/>
      <c r="BO104" s="106"/>
      <c r="BP104" s="106"/>
      <c r="BQ104" s="106"/>
      <c r="BR104" s="106"/>
      <c r="BS104" s="118">
        <v>-1</v>
      </c>
      <c r="BT104" s="118">
        <v>0</v>
      </c>
      <c r="BU104" s="118">
        <v>1</v>
      </c>
      <c r="BV104" s="118">
        <v>2</v>
      </c>
      <c r="BW104" s="118">
        <v>3</v>
      </c>
      <c r="BX104" s="118">
        <v>4</v>
      </c>
      <c r="BY104" s="118"/>
      <c r="BZ104" s="118"/>
      <c r="CA104" s="118"/>
      <c r="CB104" s="118"/>
      <c r="CC104" s="118"/>
      <c r="CD104" s="118"/>
      <c r="CE104" s="118"/>
      <c r="CF104" s="118"/>
      <c r="CG104" s="118"/>
      <c r="CH104" s="118"/>
      <c r="CJ104" s="98"/>
      <c r="CK104" s="98"/>
      <c r="CL104" s="98"/>
      <c r="CM104" s="98"/>
      <c r="CN104" s="98"/>
      <c r="CO104" s="98"/>
      <c r="CP104" s="98"/>
      <c r="CQ104" s="98"/>
      <c r="CR104" s="98"/>
      <c r="CS104" s="98"/>
      <c r="CT104" s="98"/>
      <c r="CU104" s="98"/>
      <c r="CV104" s="98"/>
      <c r="CW104" s="98"/>
      <c r="CX104" s="98"/>
      <c r="CY104" s="98"/>
      <c r="CZ104" s="98"/>
      <c r="DA104" s="98"/>
      <c r="DB104" s="98"/>
      <c r="DC104" s="98"/>
      <c r="DD104" s="98"/>
      <c r="DE104" s="98"/>
      <c r="DF104" s="98"/>
      <c r="DG104" s="98"/>
      <c r="DL104" s="76"/>
      <c r="DM104" s="76"/>
      <c r="DN104" s="77" t="str">
        <f t="shared" si="29"/>
        <v xml:space="preserve">D6.scenario.defInput["i272"] = {  cons:"consACcool",  title:"冷房時間帯",  unit:"",  text:"主にいつの時間帯に冷房を使いますか", inputType:"sel272", right:"", postfix:"", nodata:"", varType:"Number", min:"", max:"", defaultValue:"-1", d11t:"",d11p:"",d12t:"",d12p:"",d13t:"",d13p:"",d1w:"",d1d:"", d21t:"",d21p:"",d22t:"",d22p:"",d23t:"",d23p:"",d2w:"",d2d:"", d31t:"",d31p:"",d32t:"",d32p:"",d33t:"",d33p:"",d3w:"",d3d:""}; </v>
      </c>
      <c r="DO104" s="78"/>
      <c r="DP104" s="78"/>
      <c r="DQ104" s="79" t="str">
        <f t="shared" si="30"/>
        <v>D6.scenario.defSelectValue["sel272"]= [ "選んで下さい", "使わない", "朝", "昼", "夕方", "夜" ];</v>
      </c>
      <c r="DR104" s="80"/>
      <c r="DS104" s="80"/>
      <c r="DT104" s="80" t="str">
        <f t="shared" si="31"/>
        <v>D6.scenario.defSelectData['sel272']= [ '-1', '0', '1', '2', '3', '4' ];</v>
      </c>
    </row>
    <row r="105" spans="1:124" s="75" customFormat="1" ht="43.5" customHeight="1" x14ac:dyDescent="0.15">
      <c r="A105" s="66"/>
      <c r="B105" s="99" t="s">
        <v>3035</v>
      </c>
      <c r="C105" s="106" t="s">
        <v>1955</v>
      </c>
      <c r="D105" s="118" t="s">
        <v>1955</v>
      </c>
      <c r="E105" s="98" t="s">
        <v>3041</v>
      </c>
      <c r="F105" s="106" t="s">
        <v>1934</v>
      </c>
      <c r="G105" s="118" t="s">
        <v>1934</v>
      </c>
      <c r="H105" s="106" t="s">
        <v>1956</v>
      </c>
      <c r="I105" s="118" t="s">
        <v>1956</v>
      </c>
      <c r="J105" s="106" t="str">
        <f t="shared" si="28"/>
        <v>sel273</v>
      </c>
      <c r="K105" s="118" t="str">
        <f t="shared" si="32"/>
        <v>sel273</v>
      </c>
      <c r="L105" s="99"/>
      <c r="M105" s="99"/>
      <c r="N105" s="99"/>
      <c r="O105" s="98" t="s">
        <v>1892</v>
      </c>
      <c r="P105" s="99"/>
      <c r="Q105" s="99"/>
      <c r="R105" s="98">
        <v>-1</v>
      </c>
      <c r="S105" s="66"/>
      <c r="T105" s="66"/>
      <c r="U105" s="101" t="str">
        <f t="shared" si="34"/>
        <v>sel273</v>
      </c>
      <c r="V105" s="106" t="s">
        <v>2274</v>
      </c>
      <c r="W105" s="108" t="s">
        <v>2572</v>
      </c>
      <c r="X105" s="106" t="s">
        <v>2030</v>
      </c>
      <c r="Y105" s="108" t="s">
        <v>2031</v>
      </c>
      <c r="Z105" s="106" t="s">
        <v>2059</v>
      </c>
      <c r="AA105" s="108" t="s">
        <v>2060</v>
      </c>
      <c r="AB105" s="106" t="s">
        <v>2061</v>
      </c>
      <c r="AC105" s="108" t="s">
        <v>2062</v>
      </c>
      <c r="AD105" s="106" t="s">
        <v>2000</v>
      </c>
      <c r="AE105" s="106"/>
      <c r="AF105" s="106"/>
      <c r="AG105" s="106"/>
      <c r="AH105" s="106"/>
      <c r="AI105" s="106"/>
      <c r="AJ105" s="106"/>
      <c r="AK105" s="106"/>
      <c r="AL105" s="118" t="s">
        <v>2274</v>
      </c>
      <c r="AM105" s="120" t="s">
        <v>2572</v>
      </c>
      <c r="AN105" s="118" t="s">
        <v>2030</v>
      </c>
      <c r="AO105" s="149" t="s">
        <v>2031</v>
      </c>
      <c r="AP105" s="148" t="s">
        <v>2059</v>
      </c>
      <c r="AQ105" s="149" t="s">
        <v>2060</v>
      </c>
      <c r="AR105" s="118" t="s">
        <v>2061</v>
      </c>
      <c r="AS105" s="120" t="s">
        <v>2062</v>
      </c>
      <c r="AT105" s="118" t="s">
        <v>2000</v>
      </c>
      <c r="AU105" s="118"/>
      <c r="AV105" s="118"/>
      <c r="AW105" s="118"/>
      <c r="AX105" s="118"/>
      <c r="AY105" s="118"/>
      <c r="AZ105" s="118"/>
      <c r="BA105" s="118"/>
      <c r="BB105" s="66"/>
      <c r="BC105" s="106">
        <v>-1</v>
      </c>
      <c r="BD105" s="106">
        <v>24</v>
      </c>
      <c r="BE105" s="106">
        <v>25</v>
      </c>
      <c r="BF105" s="106">
        <v>26</v>
      </c>
      <c r="BG105" s="106">
        <v>27</v>
      </c>
      <c r="BH105" s="106">
        <v>28</v>
      </c>
      <c r="BI105" s="106">
        <v>29</v>
      </c>
      <c r="BJ105" s="106">
        <v>30</v>
      </c>
      <c r="BK105" s="106">
        <v>0</v>
      </c>
      <c r="BL105" s="106"/>
      <c r="BM105" s="106"/>
      <c r="BN105" s="106"/>
      <c r="BO105" s="106"/>
      <c r="BP105" s="106"/>
      <c r="BQ105" s="106"/>
      <c r="BR105" s="106"/>
      <c r="BS105" s="118">
        <v>-1</v>
      </c>
      <c r="BT105" s="118">
        <v>24</v>
      </c>
      <c r="BU105" s="118">
        <v>25</v>
      </c>
      <c r="BV105" s="118">
        <v>26</v>
      </c>
      <c r="BW105" s="118">
        <v>27</v>
      </c>
      <c r="BX105" s="118">
        <v>28</v>
      </c>
      <c r="BY105" s="118">
        <v>29</v>
      </c>
      <c r="BZ105" s="118">
        <v>30</v>
      </c>
      <c r="CA105" s="118">
        <v>0</v>
      </c>
      <c r="CB105" s="118"/>
      <c r="CC105" s="118"/>
      <c r="CD105" s="118"/>
      <c r="CE105" s="118"/>
      <c r="CF105" s="118"/>
      <c r="CG105" s="118"/>
      <c r="CH105" s="118"/>
      <c r="CJ105" s="98"/>
      <c r="CK105" s="98"/>
      <c r="CL105" s="98"/>
      <c r="CM105" s="98"/>
      <c r="CN105" s="98"/>
      <c r="CO105" s="98"/>
      <c r="CP105" s="98"/>
      <c r="CQ105" s="98"/>
      <c r="CR105" s="98"/>
      <c r="CS105" s="98"/>
      <c r="CT105" s="98"/>
      <c r="CU105" s="98"/>
      <c r="CV105" s="98"/>
      <c r="CW105" s="98"/>
      <c r="CX105" s="98"/>
      <c r="CY105" s="98"/>
      <c r="CZ105" s="98"/>
      <c r="DA105" s="98"/>
      <c r="DB105" s="98"/>
      <c r="DC105" s="98"/>
      <c r="DD105" s="98"/>
      <c r="DE105" s="98"/>
      <c r="DF105" s="98"/>
      <c r="DG105" s="98"/>
      <c r="DL105" s="76"/>
      <c r="DM105" s="76"/>
      <c r="DN105" s="77" t="str">
        <f t="shared" si="29"/>
        <v xml:space="preserve">D6.scenario.defInput["i273"] = {  cons:"consACcool",  title:"冷房設定温度",  unit:"℃",  text:"冷房をするときには何℃に設定しますか。", inputType:"sel273", right:"", postfix:"", nodata:"", varType:"Number", min:"", max:"", defaultValue:"-1", d11t:"",d11p:"",d12t:"",d12p:"",d13t:"",d13p:"",d1w:"",d1d:"", d21t:"",d21p:"",d22t:"",d22p:"",d23t:"",d23p:"",d2w:"",d2d:"", d31t:"",d31p:"",d32t:"",d32p:"",d33t:"",d33p:"",d3w:"",d3d:""}; </v>
      </c>
      <c r="DO105" s="78"/>
      <c r="DP105" s="78"/>
      <c r="DQ105" s="79" t="str">
        <f t="shared" si="30"/>
        <v>D6.scenario.defSelectValue["sel273"]= [ "選んで下さい", "24℃以下", "25℃", "26℃", "27℃", "28℃", "29℃", "30℃", "使わない" ];</v>
      </c>
      <c r="DR105" s="80"/>
      <c r="DS105" s="80"/>
      <c r="DT105" s="80" t="str">
        <f t="shared" si="31"/>
        <v>D6.scenario.defSelectData['sel273']= [ '-1', '24', '25', '26', '27', '28', '29', '30', '0' ];</v>
      </c>
    </row>
    <row r="106" spans="1:124" s="75" customFormat="1" ht="43.5" customHeight="1" x14ac:dyDescent="0.15">
      <c r="A106" s="66"/>
      <c r="B106" s="99" t="s">
        <v>3036</v>
      </c>
      <c r="C106" s="106" t="s">
        <v>2736</v>
      </c>
      <c r="D106" s="118" t="s">
        <v>2736</v>
      </c>
      <c r="E106" s="98" t="s">
        <v>3041</v>
      </c>
      <c r="F106" s="106" t="s">
        <v>811</v>
      </c>
      <c r="G106" s="118" t="s">
        <v>811</v>
      </c>
      <c r="H106" s="106" t="s">
        <v>2736</v>
      </c>
      <c r="I106" s="118" t="s">
        <v>2736</v>
      </c>
      <c r="J106" s="106" t="str">
        <f t="shared" si="28"/>
        <v>sel274</v>
      </c>
      <c r="K106" s="118" t="str">
        <f t="shared" si="32"/>
        <v>sel274</v>
      </c>
      <c r="L106" s="99"/>
      <c r="M106" s="99"/>
      <c r="N106" s="99"/>
      <c r="O106" s="98" t="s">
        <v>1892</v>
      </c>
      <c r="P106" s="99"/>
      <c r="Q106" s="99"/>
      <c r="R106" s="98">
        <v>-1</v>
      </c>
      <c r="S106" s="66"/>
      <c r="T106" s="66"/>
      <c r="U106" s="101" t="str">
        <f t="shared" si="34"/>
        <v>sel274</v>
      </c>
      <c r="V106" s="106" t="s">
        <v>2274</v>
      </c>
      <c r="W106" s="106" t="s">
        <v>2742</v>
      </c>
      <c r="X106" s="108" t="s">
        <v>2738</v>
      </c>
      <c r="Y106" s="106" t="s">
        <v>2725</v>
      </c>
      <c r="Z106" s="106" t="s">
        <v>2739</v>
      </c>
      <c r="AA106" s="106" t="s">
        <v>2726</v>
      </c>
      <c r="AB106" s="106" t="s">
        <v>2740</v>
      </c>
      <c r="AC106" s="106" t="s">
        <v>2727</v>
      </c>
      <c r="AD106" s="106"/>
      <c r="AE106" s="106"/>
      <c r="AF106" s="106"/>
      <c r="AG106" s="106"/>
      <c r="AH106" s="106"/>
      <c r="AI106" s="106"/>
      <c r="AJ106" s="106"/>
      <c r="AK106" s="106"/>
      <c r="AL106" s="118" t="s">
        <v>2274</v>
      </c>
      <c r="AM106" s="118" t="s">
        <v>2742</v>
      </c>
      <c r="AN106" s="120" t="s">
        <v>2738</v>
      </c>
      <c r="AO106" s="148" t="s">
        <v>2725</v>
      </c>
      <c r="AP106" s="148" t="s">
        <v>2739</v>
      </c>
      <c r="AQ106" s="118" t="s">
        <v>2726</v>
      </c>
      <c r="AR106" s="118" t="s">
        <v>2740</v>
      </c>
      <c r="AS106" s="118" t="s">
        <v>2727</v>
      </c>
      <c r="AT106" s="118"/>
      <c r="AU106" s="118"/>
      <c r="AV106" s="118"/>
      <c r="AW106" s="118"/>
      <c r="AX106" s="118"/>
      <c r="AY106" s="118"/>
      <c r="AZ106" s="118"/>
      <c r="BA106" s="118"/>
      <c r="BB106" s="66"/>
      <c r="BC106" s="106">
        <v>-1</v>
      </c>
      <c r="BD106" s="106">
        <v>0</v>
      </c>
      <c r="BE106" s="106">
        <v>1</v>
      </c>
      <c r="BF106" s="106">
        <v>2</v>
      </c>
      <c r="BG106" s="106">
        <v>3</v>
      </c>
      <c r="BH106" s="106">
        <v>4</v>
      </c>
      <c r="BI106" s="106">
        <v>5</v>
      </c>
      <c r="BJ106" s="106">
        <v>6</v>
      </c>
      <c r="BK106" s="106"/>
      <c r="BL106" s="106"/>
      <c r="BM106" s="106"/>
      <c r="BN106" s="106"/>
      <c r="BO106" s="106"/>
      <c r="BP106" s="106"/>
      <c r="BQ106" s="106"/>
      <c r="BR106" s="106"/>
      <c r="BS106" s="118">
        <v>-1</v>
      </c>
      <c r="BT106" s="118">
        <v>0</v>
      </c>
      <c r="BU106" s="118">
        <v>1</v>
      </c>
      <c r="BV106" s="118">
        <v>2</v>
      </c>
      <c r="BW106" s="118">
        <v>3</v>
      </c>
      <c r="BX106" s="118">
        <v>4</v>
      </c>
      <c r="BY106" s="118">
        <v>5</v>
      </c>
      <c r="BZ106" s="118">
        <v>6</v>
      </c>
      <c r="CA106" s="118"/>
      <c r="CB106" s="118"/>
      <c r="CC106" s="118"/>
      <c r="CD106" s="118"/>
      <c r="CE106" s="118"/>
      <c r="CF106" s="118"/>
      <c r="CG106" s="118"/>
      <c r="CH106" s="118"/>
      <c r="CJ106" s="98"/>
      <c r="CK106" s="98"/>
      <c r="CL106" s="98"/>
      <c r="CM106" s="98"/>
      <c r="CN106" s="98"/>
      <c r="CO106" s="98"/>
      <c r="CP106" s="98"/>
      <c r="CQ106" s="98"/>
      <c r="CR106" s="98"/>
      <c r="CS106" s="98"/>
      <c r="CT106" s="98"/>
      <c r="CU106" s="98"/>
      <c r="CV106" s="98"/>
      <c r="CW106" s="98"/>
      <c r="CX106" s="98"/>
      <c r="CY106" s="98"/>
      <c r="CZ106" s="98"/>
      <c r="DA106" s="98"/>
      <c r="DB106" s="98"/>
      <c r="DC106" s="98"/>
      <c r="DD106" s="98"/>
      <c r="DE106" s="98"/>
      <c r="DF106" s="98"/>
      <c r="DG106" s="98"/>
      <c r="DL106" s="76"/>
      <c r="DM106" s="76"/>
      <c r="DN106" s="77" t="str">
        <f t="shared" si="29"/>
        <v xml:space="preserve">D6.scenario.defInput["i274"] = {  cons:"consACcool",  title:"冷房する期間（除湿含む）",  unit:"ヶ月",  text:"冷房する期間（除湿含む）", inputType:"sel274", right:"", postfix:"", nodata:"", varType:"Number", min:"", max:"", defaultValue:"-1", d11t:"",d11p:"",d12t:"",d12p:"",d13t:"",d13p:"",d1w:"",d1d:"", d21t:"",d21p:"",d22t:"",d22p:"",d23t:"",d23p:"",d2w:"",d2d:"", d31t:"",d31p:"",d32t:"",d32p:"",d33t:"",d33p:"",d3w:"",d3d:""}; </v>
      </c>
      <c r="DO106" s="78"/>
      <c r="DP106" s="78"/>
      <c r="DQ106" s="79" t="str">
        <f t="shared" si="30"/>
        <v>D6.scenario.defSelectValue["sel274"]= [ "選んで下さい", "冷房をしない", "1ヶ月", "2ヶ月", "3ヶ月", "4ヶ月", "5ヶ月", "6ヶ月" ];</v>
      </c>
      <c r="DR106" s="80"/>
      <c r="DS106" s="80"/>
      <c r="DT106" s="80" t="str">
        <f t="shared" si="31"/>
        <v>D6.scenario.defSelectData['sel274']= [ '-1', '0', '1', '2', '3', '4', '5', '6' ];</v>
      </c>
    </row>
    <row r="107" spans="1:124" s="75" customFormat="1" ht="43.5" customHeight="1" x14ac:dyDescent="0.15">
      <c r="B107" s="99" t="s">
        <v>3037</v>
      </c>
      <c r="C107" s="106" t="s">
        <v>3220</v>
      </c>
      <c r="D107" s="118" t="s">
        <v>3220</v>
      </c>
      <c r="E107" s="98" t="s">
        <v>3041</v>
      </c>
      <c r="F107" s="106"/>
      <c r="G107" s="118"/>
      <c r="H107" s="106" t="s">
        <v>2914</v>
      </c>
      <c r="I107" s="118" t="s">
        <v>2914</v>
      </c>
      <c r="J107" s="106" t="str">
        <f t="shared" si="28"/>
        <v>sel275</v>
      </c>
      <c r="K107" s="118" t="str">
        <f t="shared" si="32"/>
        <v>sel275</v>
      </c>
      <c r="L107" s="99"/>
      <c r="M107" s="99"/>
      <c r="N107" s="99"/>
      <c r="O107" s="98" t="s">
        <v>1892</v>
      </c>
      <c r="P107" s="99"/>
      <c r="Q107" s="99"/>
      <c r="R107" s="98">
        <v>-1</v>
      </c>
      <c r="T107" s="66"/>
      <c r="U107" s="101" t="str">
        <f t="shared" si="34"/>
        <v>sel275</v>
      </c>
      <c r="V107" s="106" t="s">
        <v>2274</v>
      </c>
      <c r="W107" s="106" t="s">
        <v>3219</v>
      </c>
      <c r="X107" s="106" t="s">
        <v>2915</v>
      </c>
      <c r="Y107" s="106" t="s">
        <v>2916</v>
      </c>
      <c r="Z107" s="106" t="s">
        <v>2917</v>
      </c>
      <c r="AA107" s="106" t="s">
        <v>2918</v>
      </c>
      <c r="AB107" s="106"/>
      <c r="AC107" s="106"/>
      <c r="AD107" s="106"/>
      <c r="AE107" s="106"/>
      <c r="AF107" s="106"/>
      <c r="AG107" s="106"/>
      <c r="AH107" s="106"/>
      <c r="AI107" s="106"/>
      <c r="AJ107" s="106"/>
      <c r="AK107" s="106"/>
      <c r="AL107" s="118" t="s">
        <v>2274</v>
      </c>
      <c r="AM107" s="148" t="s">
        <v>3219</v>
      </c>
      <c r="AN107" s="148" t="s">
        <v>2915</v>
      </c>
      <c r="AO107" s="148" t="s">
        <v>2916</v>
      </c>
      <c r="AP107" s="148" t="s">
        <v>2917</v>
      </c>
      <c r="AQ107" s="118" t="s">
        <v>2918</v>
      </c>
      <c r="AR107" s="118"/>
      <c r="AS107" s="118"/>
      <c r="AT107" s="118"/>
      <c r="AU107" s="118"/>
      <c r="AV107" s="118"/>
      <c r="AW107" s="118"/>
      <c r="AX107" s="118"/>
      <c r="AY107" s="118"/>
      <c r="AZ107" s="118"/>
      <c r="BA107" s="118"/>
      <c r="BB107" s="66"/>
      <c r="BC107" s="106">
        <v>-1</v>
      </c>
      <c r="BD107" s="106">
        <v>1</v>
      </c>
      <c r="BE107" s="106">
        <v>2</v>
      </c>
      <c r="BF107" s="106">
        <v>3</v>
      </c>
      <c r="BG107" s="106">
        <v>4</v>
      </c>
      <c r="BH107" s="106">
        <v>5</v>
      </c>
      <c r="BI107" s="106"/>
      <c r="BJ107" s="106"/>
      <c r="BK107" s="106"/>
      <c r="BL107" s="106"/>
      <c r="BM107" s="106"/>
      <c r="BN107" s="106"/>
      <c r="BO107" s="106"/>
      <c r="BP107" s="106"/>
      <c r="BQ107" s="106"/>
      <c r="BR107" s="106"/>
      <c r="BS107" s="118">
        <v>-1</v>
      </c>
      <c r="BT107" s="118">
        <v>1</v>
      </c>
      <c r="BU107" s="118">
        <v>2</v>
      </c>
      <c r="BV107" s="118">
        <v>3</v>
      </c>
      <c r="BW107" s="118">
        <v>4</v>
      </c>
      <c r="BX107" s="118">
        <v>5</v>
      </c>
      <c r="BY107" s="118"/>
      <c r="BZ107" s="118"/>
      <c r="CA107" s="118"/>
      <c r="CB107" s="118"/>
      <c r="CC107" s="118"/>
      <c r="CD107" s="118"/>
      <c r="CE107" s="118"/>
      <c r="CF107" s="118"/>
      <c r="CG107" s="118"/>
      <c r="CH107" s="118"/>
      <c r="CJ107" s="98"/>
      <c r="CK107" s="98"/>
      <c r="CL107" s="98"/>
      <c r="CM107" s="98"/>
      <c r="CN107" s="98"/>
      <c r="CO107" s="98"/>
      <c r="CP107" s="98"/>
      <c r="CQ107" s="98"/>
      <c r="CR107" s="98"/>
      <c r="CS107" s="98"/>
      <c r="CT107" s="98"/>
      <c r="CU107" s="98"/>
      <c r="CV107" s="98"/>
      <c r="CW107" s="98"/>
      <c r="CX107" s="98"/>
      <c r="CY107" s="98"/>
      <c r="CZ107" s="98"/>
      <c r="DA107" s="98"/>
      <c r="DB107" s="98"/>
      <c r="DC107" s="98"/>
      <c r="DD107" s="98"/>
      <c r="DE107" s="98"/>
      <c r="DF107" s="98"/>
      <c r="DG107" s="98"/>
      <c r="DL107" s="76"/>
      <c r="DM107" s="76"/>
      <c r="DN107" s="77" t="str">
        <f t="shared" si="29"/>
        <v xml:space="preserve">D6.scenario.defInput["i275"] = {  cons:"consACcool",  title:"部屋の暑さ",  unit:"",  text:"その部屋は暑いですか", inputType:"sel275", right:"", postfix:"", nodata:"", varType:"Number", min:"", max:"", defaultValue:"-1", d11t:"",d11p:"",d12t:"",d12p:"",d13t:"",d13p:"",d1w:"",d1d:"", d21t:"",d21p:"",d22t:"",d22p:"",d23t:"",d23p:"",d2w:"",d2d:"", d31t:"",d31p:"",d32t:"",d32p:"",d33t:"",d33p:"",d3w:"",d3d:""}; </v>
      </c>
      <c r="DO107" s="78"/>
      <c r="DP107" s="78"/>
      <c r="DQ107" s="79" t="str">
        <f t="shared" si="30"/>
        <v>D6.scenario.defSelectValue["sel275"]= [ "選んで下さい", "冷房すると暑さは感じない", "やや暑い", "なかなか涼しくならなお", "冷房しても暑い", "冷房はしない" ];</v>
      </c>
      <c r="DR107" s="80"/>
      <c r="DS107" s="80"/>
      <c r="DT107" s="80" t="str">
        <f t="shared" si="31"/>
        <v>D6.scenario.defSelectData['sel275']= [ '-1', '1', '2', '3', '4', '5' ];</v>
      </c>
    </row>
    <row r="108" spans="1:124" s="75" customFormat="1" ht="43.5" customHeight="1" x14ac:dyDescent="0.15">
      <c r="B108" s="99" t="s">
        <v>3038</v>
      </c>
      <c r="C108" s="106" t="s">
        <v>2788</v>
      </c>
      <c r="D108" s="118" t="s">
        <v>2788</v>
      </c>
      <c r="E108" s="98" t="s">
        <v>3041</v>
      </c>
      <c r="F108" s="106"/>
      <c r="G108" s="118"/>
      <c r="H108" s="106" t="s">
        <v>2577</v>
      </c>
      <c r="I108" s="118" t="s">
        <v>2577</v>
      </c>
      <c r="J108" s="106" t="str">
        <f t="shared" si="28"/>
        <v>sel276</v>
      </c>
      <c r="K108" s="118" t="str">
        <f t="shared" si="32"/>
        <v>sel276</v>
      </c>
      <c r="L108" s="99"/>
      <c r="M108" s="99"/>
      <c r="N108" s="99"/>
      <c r="O108" s="98" t="s">
        <v>1892</v>
      </c>
      <c r="P108" s="99"/>
      <c r="Q108" s="99"/>
      <c r="R108" s="98">
        <v>-1</v>
      </c>
      <c r="T108" s="66"/>
      <c r="U108" s="101" t="str">
        <f t="shared" si="34"/>
        <v>sel276</v>
      </c>
      <c r="V108" s="106" t="s">
        <v>2274</v>
      </c>
      <c r="W108" s="106" t="s">
        <v>2578</v>
      </c>
      <c r="X108" s="106" t="s">
        <v>2579</v>
      </c>
      <c r="Y108" s="106" t="s">
        <v>2580</v>
      </c>
      <c r="Z108" s="106" t="s">
        <v>293</v>
      </c>
      <c r="AA108" s="106"/>
      <c r="AB108" s="106"/>
      <c r="AC108" s="106"/>
      <c r="AD108" s="106"/>
      <c r="AE108" s="106"/>
      <c r="AF108" s="106"/>
      <c r="AG108" s="106"/>
      <c r="AH108" s="106"/>
      <c r="AI108" s="106"/>
      <c r="AJ108" s="106"/>
      <c r="AK108" s="106"/>
      <c r="AL108" s="118" t="s">
        <v>2274</v>
      </c>
      <c r="AM108" s="148" t="s">
        <v>2578</v>
      </c>
      <c r="AN108" s="148" t="s">
        <v>2579</v>
      </c>
      <c r="AO108" s="148" t="s">
        <v>2580</v>
      </c>
      <c r="AP108" s="148" t="s">
        <v>293</v>
      </c>
      <c r="AQ108" s="118"/>
      <c r="AR108" s="118"/>
      <c r="AS108" s="118"/>
      <c r="AT108" s="118"/>
      <c r="AU108" s="118"/>
      <c r="AV108" s="118"/>
      <c r="AW108" s="118"/>
      <c r="AX108" s="118"/>
      <c r="AY108" s="118"/>
      <c r="AZ108" s="118"/>
      <c r="BA108" s="118"/>
      <c r="BB108" s="66"/>
      <c r="BC108" s="106">
        <v>-1</v>
      </c>
      <c r="BD108" s="106">
        <v>1</v>
      </c>
      <c r="BE108" s="106">
        <v>2</v>
      </c>
      <c r="BF108" s="106">
        <v>3</v>
      </c>
      <c r="BG108" s="106">
        <v>4</v>
      </c>
      <c r="BH108" s="106"/>
      <c r="BI108" s="106"/>
      <c r="BJ108" s="106"/>
      <c r="BK108" s="106"/>
      <c r="BL108" s="106"/>
      <c r="BM108" s="106"/>
      <c r="BN108" s="106"/>
      <c r="BO108" s="106"/>
      <c r="BP108" s="106"/>
      <c r="BQ108" s="106"/>
      <c r="BR108" s="106"/>
      <c r="BS108" s="118">
        <v>-1</v>
      </c>
      <c r="BT108" s="118">
        <v>1</v>
      </c>
      <c r="BU108" s="118">
        <v>2</v>
      </c>
      <c r="BV108" s="118">
        <v>3</v>
      </c>
      <c r="BW108" s="118">
        <v>4</v>
      </c>
      <c r="BX108" s="118"/>
      <c r="BY108" s="118"/>
      <c r="BZ108" s="118"/>
      <c r="CA108" s="118"/>
      <c r="CB108" s="118"/>
      <c r="CC108" s="118"/>
      <c r="CD108" s="118"/>
      <c r="CE108" s="118"/>
      <c r="CF108" s="118"/>
      <c r="CG108" s="118"/>
      <c r="CH108" s="118"/>
      <c r="CJ108" s="98"/>
      <c r="CK108" s="98"/>
      <c r="CL108" s="98"/>
      <c r="CM108" s="98"/>
      <c r="CN108" s="98"/>
      <c r="CO108" s="98"/>
      <c r="CP108" s="98"/>
      <c r="CQ108" s="98"/>
      <c r="CR108" s="98"/>
      <c r="CS108" s="98"/>
      <c r="CT108" s="98"/>
      <c r="CU108" s="98"/>
      <c r="CV108" s="98"/>
      <c r="CW108" s="98"/>
      <c r="CX108" s="98"/>
      <c r="CY108" s="98"/>
      <c r="CZ108" s="98"/>
      <c r="DA108" s="98"/>
      <c r="DB108" s="98"/>
      <c r="DC108" s="98"/>
      <c r="DD108" s="98"/>
      <c r="DE108" s="98"/>
      <c r="DF108" s="98"/>
      <c r="DG108" s="98"/>
      <c r="DL108" s="76"/>
      <c r="DM108" s="76"/>
      <c r="DN108" s="77" t="str">
        <f t="shared" si="29"/>
        <v xml:space="preserve">D6.scenario.defInput["i276"] = {  cons:"consACcool",  title:"日射流入の有無",  unit:"",  text:"夏の朝や夕方に日光が部屋に入りますか", inputType:"sel276", right:"", postfix:"", nodata:"", varType:"Number", min:"", max:"", defaultValue:"-1", d11t:"",d11p:"",d12t:"",d12p:"",d13t:"",d13p:"",d1w:"",d1d:"", d21t:"",d21p:"",d22t:"",d22p:"",d23t:"",d23p:"",d2w:"",d2d:"", d31t:"",d31p:"",d32t:"",d32p:"",d33t:"",d33p:"",d3w:"",d3d:""}; </v>
      </c>
      <c r="DO108" s="78"/>
      <c r="DP108" s="78"/>
      <c r="DQ108" s="79" t="str">
        <f t="shared" si="30"/>
        <v>D6.scenario.defSelectValue["sel276"]= [ "選んで下さい", "よく入る", "少しはいる", "入らない", "わからない" ];</v>
      </c>
      <c r="DR108" s="80"/>
      <c r="DS108" s="80"/>
      <c r="DT108" s="80" t="str">
        <f t="shared" si="31"/>
        <v>D6.scenario.defSelectData['sel276']= [ '-1', '1', '2', '3', '4' ];</v>
      </c>
    </row>
    <row r="109" spans="1:124" s="75" customFormat="1" ht="43.5" customHeight="1" x14ac:dyDescent="0.15">
      <c r="B109" s="99" t="s">
        <v>3039</v>
      </c>
      <c r="C109" s="106" t="s">
        <v>2317</v>
      </c>
      <c r="D109" s="118" t="s">
        <v>2317</v>
      </c>
      <c r="E109" s="98" t="s">
        <v>3041</v>
      </c>
      <c r="F109" s="106"/>
      <c r="G109" s="118"/>
      <c r="H109" s="106" t="s">
        <v>2318</v>
      </c>
      <c r="I109" s="118" t="s">
        <v>2318</v>
      </c>
      <c r="J109" s="106" t="str">
        <f t="shared" si="28"/>
        <v>sel277</v>
      </c>
      <c r="K109" s="118" t="str">
        <f t="shared" si="32"/>
        <v>sel277</v>
      </c>
      <c r="L109" s="99"/>
      <c r="M109" s="99"/>
      <c r="N109" s="99"/>
      <c r="O109" s="98" t="s">
        <v>1892</v>
      </c>
      <c r="P109" s="99"/>
      <c r="Q109" s="99"/>
      <c r="R109" s="98">
        <v>-1</v>
      </c>
      <c r="T109" s="66"/>
      <c r="U109" s="101" t="str">
        <f t="shared" si="34"/>
        <v>sel277</v>
      </c>
      <c r="V109" s="106" t="s">
        <v>2274</v>
      </c>
      <c r="W109" s="106" t="s">
        <v>2319</v>
      </c>
      <c r="X109" s="106" t="s">
        <v>2320</v>
      </c>
      <c r="Y109" s="106" t="s">
        <v>2321</v>
      </c>
      <c r="Z109" s="106" t="s">
        <v>2322</v>
      </c>
      <c r="AA109" s="106"/>
      <c r="AB109" s="106"/>
      <c r="AC109" s="106"/>
      <c r="AD109" s="106"/>
      <c r="AE109" s="106"/>
      <c r="AF109" s="106"/>
      <c r="AG109" s="106"/>
      <c r="AH109" s="106"/>
      <c r="AI109" s="106"/>
      <c r="AJ109" s="106"/>
      <c r="AK109" s="106"/>
      <c r="AL109" s="118" t="s">
        <v>2274</v>
      </c>
      <c r="AM109" s="148" t="s">
        <v>2319</v>
      </c>
      <c r="AN109" s="148" t="s">
        <v>2320</v>
      </c>
      <c r="AO109" s="148" t="s">
        <v>2321</v>
      </c>
      <c r="AP109" s="148" t="s">
        <v>2322</v>
      </c>
      <c r="AQ109" s="118"/>
      <c r="AR109" s="118"/>
      <c r="AS109" s="118"/>
      <c r="AT109" s="118"/>
      <c r="AU109" s="118"/>
      <c r="AV109" s="118"/>
      <c r="AW109" s="118"/>
      <c r="AX109" s="118"/>
      <c r="AY109" s="118"/>
      <c r="AZ109" s="118"/>
      <c r="BA109" s="118"/>
      <c r="BB109" s="66"/>
      <c r="BC109" s="106">
        <v>-1</v>
      </c>
      <c r="BD109" s="106">
        <v>1</v>
      </c>
      <c r="BE109" s="106">
        <v>2</v>
      </c>
      <c r="BF109" s="106">
        <v>3</v>
      </c>
      <c r="BG109" s="106">
        <v>4</v>
      </c>
      <c r="BH109" s="106"/>
      <c r="BI109" s="106"/>
      <c r="BJ109" s="106"/>
      <c r="BK109" s="106"/>
      <c r="BL109" s="106"/>
      <c r="BM109" s="106"/>
      <c r="BN109" s="106"/>
      <c r="BO109" s="106"/>
      <c r="BP109" s="106"/>
      <c r="BQ109" s="106"/>
      <c r="BR109" s="106"/>
      <c r="BS109" s="118">
        <v>-1</v>
      </c>
      <c r="BT109" s="118">
        <v>1</v>
      </c>
      <c r="BU109" s="118">
        <v>2</v>
      </c>
      <c r="BV109" s="118">
        <v>3</v>
      </c>
      <c r="BW109" s="118">
        <v>4</v>
      </c>
      <c r="BX109" s="118"/>
      <c r="BY109" s="118"/>
      <c r="BZ109" s="118"/>
      <c r="CA109" s="118"/>
      <c r="CB109" s="118"/>
      <c r="CC109" s="118"/>
      <c r="CD109" s="118"/>
      <c r="CE109" s="118"/>
      <c r="CF109" s="118"/>
      <c r="CG109" s="118"/>
      <c r="CH109" s="118"/>
      <c r="CJ109" s="98"/>
      <c r="CK109" s="98"/>
      <c r="CL109" s="98"/>
      <c r="CM109" s="98"/>
      <c r="CN109" s="98"/>
      <c r="CO109" s="98"/>
      <c r="CP109" s="98"/>
      <c r="CQ109" s="98"/>
      <c r="CR109" s="98"/>
      <c r="CS109" s="98"/>
      <c r="CT109" s="98"/>
      <c r="CU109" s="98"/>
      <c r="CV109" s="98"/>
      <c r="CW109" s="98"/>
      <c r="CX109" s="98"/>
      <c r="CY109" s="98"/>
      <c r="CZ109" s="98"/>
      <c r="DA109" s="98"/>
      <c r="DB109" s="98"/>
      <c r="DC109" s="98"/>
      <c r="DD109" s="98"/>
      <c r="DE109" s="98"/>
      <c r="DF109" s="98"/>
      <c r="DG109" s="98"/>
      <c r="DL109" s="76"/>
      <c r="DM109" s="76"/>
      <c r="DN109" s="77" t="str">
        <f t="shared" si="29"/>
        <v xml:space="preserve">D6.scenario.defInput["i277"] = {  cons:"consACcool",  title:"日射カット",  unit:"",  text:"西日や朝日が入ると部屋が暑くなります。日射が入らないように工夫していますか", inputType:"sel277", right:"", postfix:"", nodata:"", varType:"Number", min:"", max:"", defaultValue:"-1", d11t:"",d11p:"",d12t:"",d12p:"",d13t:"",d13p:"",d1w:"",d1d:"", d21t:"",d21p:"",d22t:"",d22p:"",d23t:"",d23p:"",d2w:"",d2d:"", d31t:"",d31p:"",d32t:"",d32p:"",d33t:"",d33p:"",d3w:"",d3d:""}; </v>
      </c>
      <c r="DO109" s="78"/>
      <c r="DP109" s="78"/>
      <c r="DQ109" s="79" t="str">
        <f t="shared" si="30"/>
        <v>D6.scenario.defSelectValue["sel277"]= [ "選んで下さい", "常にしている", "だいたいしている", "時々している", "していない" ];</v>
      </c>
      <c r="DR109" s="80"/>
      <c r="DS109" s="80"/>
      <c r="DT109" s="80" t="str">
        <f t="shared" si="31"/>
        <v>D6.scenario.defSelectData['sel277']= [ '-1', '1', '2', '3', '4' ];</v>
      </c>
    </row>
    <row r="110" spans="1:124" s="75" customFormat="1" ht="43.5" customHeight="1" x14ac:dyDescent="0.15">
      <c r="B110" s="99" t="s">
        <v>3040</v>
      </c>
      <c r="C110" s="106" t="s">
        <v>2315</v>
      </c>
      <c r="D110" s="118" t="s">
        <v>2315</v>
      </c>
      <c r="E110" s="98" t="s">
        <v>3041</v>
      </c>
      <c r="F110" s="106"/>
      <c r="G110" s="118"/>
      <c r="H110" s="106" t="s">
        <v>2316</v>
      </c>
      <c r="I110" s="118" t="s">
        <v>2316</v>
      </c>
      <c r="J110" s="106" t="str">
        <f t="shared" si="28"/>
        <v>sel278</v>
      </c>
      <c r="K110" s="118" t="str">
        <f t="shared" si="32"/>
        <v>sel278</v>
      </c>
      <c r="L110" s="99"/>
      <c r="M110" s="99"/>
      <c r="N110" s="99"/>
      <c r="O110" s="98" t="s">
        <v>1892</v>
      </c>
      <c r="P110" s="99"/>
      <c r="Q110" s="99"/>
      <c r="R110" s="98">
        <v>-1</v>
      </c>
      <c r="T110" s="66"/>
      <c r="U110" s="101" t="str">
        <f t="shared" si="34"/>
        <v>sel278</v>
      </c>
      <c r="V110" s="106" t="s">
        <v>2274</v>
      </c>
      <c r="W110" s="106" t="s">
        <v>2319</v>
      </c>
      <c r="X110" s="106" t="s">
        <v>2320</v>
      </c>
      <c r="Y110" s="106" t="s">
        <v>2321</v>
      </c>
      <c r="Z110" s="106" t="s">
        <v>2322</v>
      </c>
      <c r="AA110" s="106"/>
      <c r="AB110" s="106"/>
      <c r="AC110" s="106"/>
      <c r="AD110" s="106"/>
      <c r="AE110" s="106"/>
      <c r="AF110" s="106"/>
      <c r="AG110" s="106"/>
      <c r="AH110" s="106"/>
      <c r="AI110" s="106"/>
      <c r="AJ110" s="106"/>
      <c r="AK110" s="106"/>
      <c r="AL110" s="118" t="s">
        <v>2274</v>
      </c>
      <c r="AM110" s="148" t="s">
        <v>2319</v>
      </c>
      <c r="AN110" s="148" t="s">
        <v>2320</v>
      </c>
      <c r="AO110" s="148" t="s">
        <v>2321</v>
      </c>
      <c r="AP110" s="148" t="s">
        <v>2322</v>
      </c>
      <c r="AQ110" s="118"/>
      <c r="AR110" s="118"/>
      <c r="AS110" s="118"/>
      <c r="AT110" s="118"/>
      <c r="AU110" s="118"/>
      <c r="AV110" s="118"/>
      <c r="AW110" s="118"/>
      <c r="AX110" s="118"/>
      <c r="AY110" s="118"/>
      <c r="AZ110" s="118"/>
      <c r="BA110" s="118"/>
      <c r="BB110" s="66"/>
      <c r="BC110" s="106">
        <v>-1</v>
      </c>
      <c r="BD110" s="106">
        <v>1</v>
      </c>
      <c r="BE110" s="106">
        <v>2</v>
      </c>
      <c r="BF110" s="106">
        <v>3</v>
      </c>
      <c r="BG110" s="106">
        <v>4</v>
      </c>
      <c r="BH110" s="106"/>
      <c r="BI110" s="106"/>
      <c r="BJ110" s="106"/>
      <c r="BK110" s="106"/>
      <c r="BL110" s="106"/>
      <c r="BM110" s="106"/>
      <c r="BN110" s="106"/>
      <c r="BO110" s="106"/>
      <c r="BP110" s="106"/>
      <c r="BQ110" s="106"/>
      <c r="BR110" s="106"/>
      <c r="BS110" s="118">
        <v>-1</v>
      </c>
      <c r="BT110" s="118">
        <v>1</v>
      </c>
      <c r="BU110" s="118">
        <v>2</v>
      </c>
      <c r="BV110" s="118">
        <v>3</v>
      </c>
      <c r="BW110" s="118">
        <v>4</v>
      </c>
      <c r="BX110" s="118"/>
      <c r="BY110" s="118"/>
      <c r="BZ110" s="118"/>
      <c r="CA110" s="118"/>
      <c r="CB110" s="118"/>
      <c r="CC110" s="118"/>
      <c r="CD110" s="118"/>
      <c r="CE110" s="118"/>
      <c r="CF110" s="118"/>
      <c r="CG110" s="118"/>
      <c r="CH110" s="118"/>
      <c r="CJ110" s="98"/>
      <c r="CK110" s="98"/>
      <c r="CL110" s="98"/>
      <c r="CM110" s="98"/>
      <c r="CN110" s="98"/>
      <c r="CO110" s="98"/>
      <c r="CP110" s="98"/>
      <c r="CQ110" s="98"/>
      <c r="CR110" s="98"/>
      <c r="CS110" s="98"/>
      <c r="CT110" s="98"/>
      <c r="CU110" s="98"/>
      <c r="CV110" s="98"/>
      <c r="CW110" s="98"/>
      <c r="CX110" s="98"/>
      <c r="CY110" s="98"/>
      <c r="CZ110" s="98"/>
      <c r="DA110" s="98"/>
      <c r="DB110" s="98"/>
      <c r="DC110" s="98"/>
      <c r="DD110" s="98"/>
      <c r="DE110" s="98"/>
      <c r="DF110" s="98"/>
      <c r="DG110" s="98"/>
      <c r="DL110" s="76"/>
      <c r="DM110" s="76"/>
      <c r="DN110" s="77" t="str">
        <f t="shared" si="29"/>
        <v xml:space="preserve">D6.scenario.defInput["i278"] = {  cons:"consACcool",  title:"扇風機利用",  unit:"",  text:"扇風機を活用するなどしてエアコンをなるべく使わないようにしていますか", inputType:"sel278", right:"", postfix:"", nodata:"", varType:"Number", min:"", max:"", defaultValue:"-1", d11t:"",d11p:"",d12t:"",d12p:"",d13t:"",d13p:"",d1w:"",d1d:"", d21t:"",d21p:"",d22t:"",d22p:"",d23t:"",d23p:"",d2w:"",d2d:"", d31t:"",d31p:"",d32t:"",d32p:"",d33t:"",d33p:"",d3w:"",d3d:""}; </v>
      </c>
      <c r="DO110" s="78"/>
      <c r="DP110" s="78"/>
      <c r="DQ110" s="79" t="str">
        <f t="shared" si="30"/>
        <v>D6.scenario.defSelectValue["sel278"]= [ "選んで下さい", "常にしている", "だいたいしている", "時々している", "していない" ];</v>
      </c>
      <c r="DR110" s="80"/>
      <c r="DS110" s="80"/>
      <c r="DT110" s="80" t="str">
        <f t="shared" si="31"/>
        <v>D6.scenario.defSelectData['sel278']= [ '-1', '1', '2', '3', '4' ];</v>
      </c>
    </row>
    <row r="111" spans="1:124" s="75" customFormat="1" ht="43.5" customHeight="1" x14ac:dyDescent="0.15">
      <c r="A111" s="66"/>
      <c r="B111" s="99" t="s">
        <v>2936</v>
      </c>
      <c r="C111" s="106" t="s">
        <v>2500</v>
      </c>
      <c r="D111" s="118" t="s">
        <v>2500</v>
      </c>
      <c r="E111" s="98" t="s">
        <v>3097</v>
      </c>
      <c r="F111" s="106"/>
      <c r="G111" s="118"/>
      <c r="H111" s="106" t="s">
        <v>2499</v>
      </c>
      <c r="I111" s="118" t="s">
        <v>2499</v>
      </c>
      <c r="J111" s="106" t="str">
        <f t="shared" si="28"/>
        <v>sel281</v>
      </c>
      <c r="K111" s="118" t="str">
        <f t="shared" si="32"/>
        <v>sel281</v>
      </c>
      <c r="L111" s="99"/>
      <c r="M111" s="99"/>
      <c r="N111" s="99"/>
      <c r="O111" s="98" t="s">
        <v>1892</v>
      </c>
      <c r="P111" s="99"/>
      <c r="Q111" s="99"/>
      <c r="R111" s="98">
        <v>-1</v>
      </c>
      <c r="S111" s="66"/>
      <c r="T111" s="66"/>
      <c r="U111" s="101" t="str">
        <f t="shared" si="33"/>
        <v>sel281</v>
      </c>
      <c r="V111" s="106" t="s">
        <v>2274</v>
      </c>
      <c r="W111" s="106" t="s">
        <v>2497</v>
      </c>
      <c r="X111" s="108" t="s">
        <v>2498</v>
      </c>
      <c r="Y111" s="106"/>
      <c r="Z111" s="106"/>
      <c r="AA111" s="106"/>
      <c r="AB111" s="106"/>
      <c r="AC111" s="106"/>
      <c r="AD111" s="106"/>
      <c r="AE111" s="106"/>
      <c r="AF111" s="106"/>
      <c r="AG111" s="106"/>
      <c r="AH111" s="106"/>
      <c r="AI111" s="106"/>
      <c r="AJ111" s="106"/>
      <c r="AK111" s="106"/>
      <c r="AL111" s="118" t="s">
        <v>2274</v>
      </c>
      <c r="AM111" s="148" t="s">
        <v>2497</v>
      </c>
      <c r="AN111" s="149" t="s">
        <v>2498</v>
      </c>
      <c r="AO111" s="118"/>
      <c r="AP111" s="118"/>
      <c r="AQ111" s="118"/>
      <c r="AR111" s="118"/>
      <c r="AS111" s="118"/>
      <c r="AT111" s="118"/>
      <c r="AU111" s="118"/>
      <c r="AV111" s="118"/>
      <c r="AW111" s="118"/>
      <c r="AX111" s="118"/>
      <c r="AY111" s="118"/>
      <c r="AZ111" s="118"/>
      <c r="BA111" s="118"/>
      <c r="BB111" s="66"/>
      <c r="BC111" s="106">
        <v>-1</v>
      </c>
      <c r="BD111" s="106">
        <v>1</v>
      </c>
      <c r="BE111" s="106">
        <v>2</v>
      </c>
      <c r="BF111" s="106"/>
      <c r="BG111" s="106"/>
      <c r="BH111" s="106"/>
      <c r="BI111" s="106"/>
      <c r="BJ111" s="106"/>
      <c r="BK111" s="106"/>
      <c r="BL111" s="106"/>
      <c r="BM111" s="106"/>
      <c r="BN111" s="106"/>
      <c r="BO111" s="106"/>
      <c r="BP111" s="106"/>
      <c r="BQ111" s="106"/>
      <c r="BR111" s="106"/>
      <c r="BS111" s="118">
        <v>-1</v>
      </c>
      <c r="BT111" s="118">
        <v>1</v>
      </c>
      <c r="BU111" s="118">
        <v>2</v>
      </c>
      <c r="BV111" s="118"/>
      <c r="BW111" s="118"/>
      <c r="BX111" s="118"/>
      <c r="BY111" s="118"/>
      <c r="BZ111" s="118"/>
      <c r="CA111" s="118"/>
      <c r="CB111" s="118"/>
      <c r="CC111" s="118"/>
      <c r="CD111" s="118"/>
      <c r="CE111" s="118"/>
      <c r="CF111" s="118"/>
      <c r="CG111" s="118"/>
      <c r="CH111" s="118"/>
      <c r="CJ111" s="98"/>
      <c r="CK111" s="98"/>
      <c r="CL111" s="98"/>
      <c r="CM111" s="98"/>
      <c r="CN111" s="98"/>
      <c r="CO111" s="98"/>
      <c r="CP111" s="98"/>
      <c r="CQ111" s="98"/>
      <c r="CR111" s="98"/>
      <c r="CS111" s="98"/>
      <c r="CT111" s="98"/>
      <c r="CU111" s="98"/>
      <c r="CV111" s="98"/>
      <c r="CW111" s="98"/>
      <c r="CX111" s="98"/>
      <c r="CY111" s="98"/>
      <c r="CZ111" s="98"/>
      <c r="DA111" s="98"/>
      <c r="DB111" s="98"/>
      <c r="DC111" s="98"/>
      <c r="DD111" s="98"/>
      <c r="DE111" s="98"/>
      <c r="DF111" s="98"/>
      <c r="DG111" s="98"/>
      <c r="DL111" s="76"/>
      <c r="DM111" s="76"/>
      <c r="DN111" s="77" t="str">
        <f t="shared" si="29"/>
        <v xml:space="preserve">D6.scenario.defInput["i281"] = {  cons:"consHTcold",  title:"セントラルヒーティング",  unit:"",  text:"セントラルヒーティングですか", inputType:"sel281", right:"", postfix:"", nodata:"", varType:"Number", min:"", max:"", defaultValue:"-1", d11t:"",d11p:"",d12t:"",d12p:"",d13t:"",d13p:"",d1w:"",d1d:"", d21t:"",d21p:"",d22t:"",d22p:"",d23t:"",d23p:"",d2w:"",d2d:"", d31t:"",d31p:"",d32t:"",d32p:"",d33t:"",d33p:"",d3w:"",d3d:""}; </v>
      </c>
      <c r="DO111" s="78"/>
      <c r="DP111" s="78"/>
      <c r="DQ111" s="79" t="str">
        <f t="shared" si="30"/>
        <v>D6.scenario.defSelectValue["sel281"]= [ "選んで下さい", "はい", "いいえ" ];</v>
      </c>
      <c r="DR111" s="80"/>
      <c r="DS111" s="80"/>
      <c r="DT111" s="80" t="str">
        <f t="shared" si="31"/>
        <v>D6.scenario.defSelectData['sel281']= [ '-1', '1', '2' ];</v>
      </c>
    </row>
    <row r="112" spans="1:124" s="75" customFormat="1" ht="43.5" customHeight="1" x14ac:dyDescent="0.15">
      <c r="A112" s="66"/>
      <c r="B112" s="99" t="s">
        <v>2937</v>
      </c>
      <c r="C112" s="106" t="s">
        <v>2501</v>
      </c>
      <c r="D112" s="118" t="s">
        <v>2501</v>
      </c>
      <c r="E112" s="98" t="s">
        <v>3097</v>
      </c>
      <c r="F112" s="106"/>
      <c r="G112" s="118"/>
      <c r="H112" s="106" t="s">
        <v>2502</v>
      </c>
      <c r="I112" s="118" t="s">
        <v>2502</v>
      </c>
      <c r="J112" s="106" t="str">
        <f t="shared" si="28"/>
        <v>sel282</v>
      </c>
      <c r="K112" s="118" t="str">
        <f t="shared" si="32"/>
        <v>sel282</v>
      </c>
      <c r="L112" s="99"/>
      <c r="M112" s="99"/>
      <c r="N112" s="99"/>
      <c r="O112" s="98" t="s">
        <v>1892</v>
      </c>
      <c r="P112" s="99"/>
      <c r="Q112" s="99"/>
      <c r="R112" s="98">
        <v>-1</v>
      </c>
      <c r="S112" s="66"/>
      <c r="T112" s="66"/>
      <c r="U112" s="101" t="str">
        <f t="shared" si="33"/>
        <v>sel282</v>
      </c>
      <c r="V112" s="106" t="s">
        <v>2274</v>
      </c>
      <c r="W112" s="106" t="s">
        <v>2020</v>
      </c>
      <c r="X112" s="106" t="s">
        <v>2520</v>
      </c>
      <c r="Y112" s="106" t="s">
        <v>2521</v>
      </c>
      <c r="Z112" s="106" t="s">
        <v>2019</v>
      </c>
      <c r="AA112" s="106" t="s">
        <v>2523</v>
      </c>
      <c r="AB112" s="106" t="s">
        <v>2522</v>
      </c>
      <c r="AC112" s="106"/>
      <c r="AD112" s="106"/>
      <c r="AE112" s="106"/>
      <c r="AF112" s="106"/>
      <c r="AG112" s="106"/>
      <c r="AH112" s="106"/>
      <c r="AI112" s="106"/>
      <c r="AJ112" s="106"/>
      <c r="AK112" s="106"/>
      <c r="AL112" s="118" t="s">
        <v>2274</v>
      </c>
      <c r="AM112" s="148" t="s">
        <v>2020</v>
      </c>
      <c r="AN112" s="118" t="s">
        <v>2520</v>
      </c>
      <c r="AO112" s="118" t="s">
        <v>2521</v>
      </c>
      <c r="AP112" s="118" t="s">
        <v>2019</v>
      </c>
      <c r="AQ112" s="118" t="s">
        <v>2523</v>
      </c>
      <c r="AR112" s="118" t="s">
        <v>2522</v>
      </c>
      <c r="AS112" s="118"/>
      <c r="AT112" s="118"/>
      <c r="AU112" s="118"/>
      <c r="AV112" s="118"/>
      <c r="AW112" s="118"/>
      <c r="AX112" s="118"/>
      <c r="AY112" s="118"/>
      <c r="AZ112" s="118"/>
      <c r="BA112" s="118"/>
      <c r="BB112" s="66"/>
      <c r="BC112" s="106">
        <v>-1</v>
      </c>
      <c r="BD112" s="106">
        <v>1</v>
      </c>
      <c r="BE112" s="106">
        <v>2</v>
      </c>
      <c r="BF112" s="106">
        <v>3</v>
      </c>
      <c r="BG112" s="106">
        <v>4</v>
      </c>
      <c r="BH112" s="106">
        <v>5</v>
      </c>
      <c r="BI112" s="106">
        <v>6</v>
      </c>
      <c r="BJ112" s="106"/>
      <c r="BK112" s="106"/>
      <c r="BL112" s="106"/>
      <c r="BM112" s="106"/>
      <c r="BN112" s="106"/>
      <c r="BO112" s="106"/>
      <c r="BP112" s="106"/>
      <c r="BQ112" s="106"/>
      <c r="BR112" s="106"/>
      <c r="BS112" s="118">
        <v>-1</v>
      </c>
      <c r="BT112" s="118">
        <v>1</v>
      </c>
      <c r="BU112" s="118">
        <v>2</v>
      </c>
      <c r="BV112" s="118">
        <v>3</v>
      </c>
      <c r="BW112" s="118">
        <v>4</v>
      </c>
      <c r="BX112" s="118">
        <v>5</v>
      </c>
      <c r="BY112" s="118">
        <v>6</v>
      </c>
      <c r="BZ112" s="118"/>
      <c r="CA112" s="118"/>
      <c r="CB112" s="118"/>
      <c r="CC112" s="118"/>
      <c r="CD112" s="118"/>
      <c r="CE112" s="118"/>
      <c r="CF112" s="118"/>
      <c r="CG112" s="118"/>
      <c r="CH112" s="118"/>
      <c r="CJ112" s="98"/>
      <c r="CK112" s="98"/>
      <c r="CL112" s="98"/>
      <c r="CM112" s="98"/>
      <c r="CN112" s="98"/>
      <c r="CO112" s="98"/>
      <c r="CP112" s="98"/>
      <c r="CQ112" s="98"/>
      <c r="CR112" s="98"/>
      <c r="CS112" s="98"/>
      <c r="CT112" s="98"/>
      <c r="CU112" s="98"/>
      <c r="CV112" s="98"/>
      <c r="CW112" s="98"/>
      <c r="CX112" s="98"/>
      <c r="CY112" s="98"/>
      <c r="CZ112" s="98"/>
      <c r="DA112" s="98"/>
      <c r="DB112" s="98"/>
      <c r="DC112" s="98"/>
      <c r="DD112" s="98"/>
      <c r="DE112" s="98"/>
      <c r="DF112" s="98"/>
      <c r="DG112" s="98"/>
      <c r="DL112" s="76"/>
      <c r="DM112" s="76"/>
      <c r="DN112" s="77" t="str">
        <f t="shared" si="29"/>
        <v xml:space="preserve">D6.scenario.defInput["i282"] = {  cons:"consHTcold",  title:"セントラル熱源",  unit:"",  text:"セントラルヒーティングの熱源は", inputType:"sel282", right:"", postfix:"", nodata:"", varType:"Number", min:"", max:"", defaultValue:"-1", d11t:"",d11p:"",d12t:"",d12p:"",d13t:"",d13p:"",d1w:"",d1d:"", d21t:"",d21p:"",d22t:"",d22p:"",d23t:"",d23p:"",d2w:"",d2d:"", d31t:"",d31p:"",d32t:"",d32p:"",d33t:"",d33p:"",d3w:"",d3d:""}; </v>
      </c>
      <c r="DO112" s="78"/>
      <c r="DP112" s="78"/>
      <c r="DQ112" s="79" t="str">
        <f t="shared" si="30"/>
        <v>D6.scenario.defSelectValue["sel282"]= [ "選んで下さい", "灯油", "電気", "電気（ヒートポンプ）", "ガス", "ハイブリッド（ヒートポンプ＋ガス）", "地域熱供給" ];</v>
      </c>
      <c r="DR112" s="80"/>
      <c r="DS112" s="80"/>
      <c r="DT112" s="80" t="str">
        <f t="shared" si="31"/>
        <v>D6.scenario.defSelectData['sel282']= [ '-1', '1', '2', '3', '4', '5', '6' ];</v>
      </c>
    </row>
    <row r="113" spans="1:124" s="75" customFormat="1" ht="43.5" customHeight="1" x14ac:dyDescent="0.15">
      <c r="A113" s="66"/>
      <c r="B113" s="99" t="s">
        <v>2938</v>
      </c>
      <c r="C113" s="106" t="s">
        <v>2566</v>
      </c>
      <c r="D113" s="118" t="s">
        <v>2566</v>
      </c>
      <c r="E113" s="98" t="s">
        <v>3097</v>
      </c>
      <c r="F113" s="106"/>
      <c r="G113" s="118"/>
      <c r="H113" s="106" t="s">
        <v>2540</v>
      </c>
      <c r="I113" s="118" t="s">
        <v>2540</v>
      </c>
      <c r="J113" s="106" t="str">
        <f t="shared" si="28"/>
        <v>sel283</v>
      </c>
      <c r="K113" s="118" t="str">
        <f t="shared" si="32"/>
        <v>sel283</v>
      </c>
      <c r="L113" s="99"/>
      <c r="M113" s="99"/>
      <c r="N113" s="99"/>
      <c r="O113" s="98" t="s">
        <v>1892</v>
      </c>
      <c r="P113" s="99"/>
      <c r="Q113" s="99"/>
      <c r="R113" s="98">
        <v>-1</v>
      </c>
      <c r="S113" s="66"/>
      <c r="T113" s="66"/>
      <c r="U113" s="101" t="str">
        <f t="shared" si="33"/>
        <v>sel283</v>
      </c>
      <c r="V113" s="106" t="s">
        <v>2274</v>
      </c>
      <c r="W113" s="106" t="s">
        <v>2541</v>
      </c>
      <c r="X113" s="106" t="s">
        <v>2542</v>
      </c>
      <c r="Y113" s="106"/>
      <c r="Z113" s="106"/>
      <c r="AA113" s="106"/>
      <c r="AB113" s="106"/>
      <c r="AC113" s="106"/>
      <c r="AD113" s="106"/>
      <c r="AE113" s="106"/>
      <c r="AF113" s="106"/>
      <c r="AG113" s="106"/>
      <c r="AH113" s="106"/>
      <c r="AI113" s="106"/>
      <c r="AJ113" s="106"/>
      <c r="AK113" s="106"/>
      <c r="AL113" s="118" t="s">
        <v>2274</v>
      </c>
      <c r="AM113" s="148" t="s">
        <v>2541</v>
      </c>
      <c r="AN113" s="118" t="s">
        <v>2542</v>
      </c>
      <c r="AO113" s="118"/>
      <c r="AP113" s="118"/>
      <c r="AQ113" s="118"/>
      <c r="AR113" s="118"/>
      <c r="AS113" s="118"/>
      <c r="AT113" s="118"/>
      <c r="AU113" s="118"/>
      <c r="AV113" s="118"/>
      <c r="AW113" s="118"/>
      <c r="AX113" s="118"/>
      <c r="AY113" s="118"/>
      <c r="AZ113" s="118"/>
      <c r="BA113" s="118"/>
      <c r="BB113" s="66"/>
      <c r="BC113" s="106">
        <v>-1</v>
      </c>
      <c r="BD113" s="106">
        <v>1</v>
      </c>
      <c r="BE113" s="106">
        <v>2</v>
      </c>
      <c r="BF113" s="106"/>
      <c r="BG113" s="106"/>
      <c r="BH113" s="106"/>
      <c r="BI113" s="106"/>
      <c r="BJ113" s="106"/>
      <c r="BK113" s="106"/>
      <c r="BL113" s="106"/>
      <c r="BM113" s="106"/>
      <c r="BN113" s="106"/>
      <c r="BO113" s="106"/>
      <c r="BP113" s="106"/>
      <c r="BQ113" s="106"/>
      <c r="BR113" s="106"/>
      <c r="BS113" s="118">
        <v>-1</v>
      </c>
      <c r="BT113" s="118">
        <v>1</v>
      </c>
      <c r="BU113" s="118">
        <v>2</v>
      </c>
      <c r="BV113" s="118"/>
      <c r="BW113" s="118"/>
      <c r="BX113" s="118"/>
      <c r="BY113" s="118"/>
      <c r="BZ113" s="118"/>
      <c r="CA113" s="118"/>
      <c r="CB113" s="118"/>
      <c r="CC113" s="118"/>
      <c r="CD113" s="118"/>
      <c r="CE113" s="118"/>
      <c r="CF113" s="118"/>
      <c r="CG113" s="118"/>
      <c r="CH113" s="118"/>
      <c r="CJ113" s="98"/>
      <c r="CK113" s="98"/>
      <c r="CL113" s="98"/>
      <c r="CM113" s="98"/>
      <c r="CN113" s="98"/>
      <c r="CO113" s="98"/>
      <c r="CP113" s="98"/>
      <c r="CQ113" s="98"/>
      <c r="CR113" s="98"/>
      <c r="CS113" s="98"/>
      <c r="CT113" s="98"/>
      <c r="CU113" s="98"/>
      <c r="CV113" s="98"/>
      <c r="CW113" s="98"/>
      <c r="CX113" s="98"/>
      <c r="CY113" s="98"/>
      <c r="CZ113" s="98"/>
      <c r="DA113" s="98"/>
      <c r="DB113" s="98"/>
      <c r="DC113" s="98"/>
      <c r="DD113" s="98"/>
      <c r="DE113" s="98"/>
      <c r="DF113" s="98"/>
      <c r="DG113" s="98"/>
      <c r="DL113" s="76"/>
      <c r="DM113" s="76"/>
      <c r="DN113" s="77" t="str">
        <f t="shared" si="29"/>
        <v xml:space="preserve">D6.scenario.defInput["i283"] = {  cons:"consHTcold",  title:"セントラル専用熱源",  unit:"",  text:"セントラルの熱源機と風呂の熱源は別ですか", inputType:"sel283", right:"", postfix:"", nodata:"", varType:"Number", min:"", max:"", defaultValue:"-1", d11t:"",d11p:"",d12t:"",d12p:"",d13t:"",d13p:"",d1w:"",d1d:"", d21t:"",d21p:"",d22t:"",d22p:"",d23t:"",d23p:"",d2w:"",d2d:"", d31t:"",d31p:"",d32t:"",d32p:"",d33t:"",d33p:"",d3w:"",d3d:""}; </v>
      </c>
      <c r="DO113" s="78"/>
      <c r="DP113" s="78"/>
      <c r="DQ113" s="79" t="str">
        <f t="shared" si="30"/>
        <v>D6.scenario.defSelectValue["sel283"]= [ "選んで下さい", "セントラル専用", "風呂と共用" ];</v>
      </c>
      <c r="DR113" s="80"/>
      <c r="DS113" s="80"/>
      <c r="DT113" s="80" t="str">
        <f t="shared" si="31"/>
        <v>D6.scenario.defSelectData['sel283']= [ '-1', '1', '2' ];</v>
      </c>
    </row>
    <row r="114" spans="1:124" s="75" customFormat="1" ht="43.5" customHeight="1" x14ac:dyDescent="0.15">
      <c r="A114" s="66"/>
      <c r="B114" s="99" t="s">
        <v>2939</v>
      </c>
      <c r="C114" s="106" t="s">
        <v>2543</v>
      </c>
      <c r="D114" s="118" t="s">
        <v>2543</v>
      </c>
      <c r="E114" s="98" t="s">
        <v>3097</v>
      </c>
      <c r="F114" s="106"/>
      <c r="G114" s="118"/>
      <c r="H114" s="106" t="s">
        <v>2544</v>
      </c>
      <c r="I114" s="118" t="s">
        <v>2544</v>
      </c>
      <c r="J114" s="106" t="str">
        <f t="shared" si="28"/>
        <v>sel284</v>
      </c>
      <c r="K114" s="118" t="str">
        <f t="shared" si="32"/>
        <v>sel284</v>
      </c>
      <c r="L114" s="99"/>
      <c r="M114" s="99"/>
      <c r="N114" s="99"/>
      <c r="O114" s="98" t="s">
        <v>1892</v>
      </c>
      <c r="P114" s="99"/>
      <c r="Q114" s="99"/>
      <c r="R114" s="98">
        <v>-1</v>
      </c>
      <c r="S114" s="66"/>
      <c r="T114" s="66"/>
      <c r="U114" s="101" t="str">
        <f t="shared" si="33"/>
        <v>sel284</v>
      </c>
      <c r="V114" s="106" t="s">
        <v>2274</v>
      </c>
      <c r="W114" s="106" t="s">
        <v>2545</v>
      </c>
      <c r="X114" s="106" t="s">
        <v>2546</v>
      </c>
      <c r="Y114" s="106" t="s">
        <v>2547</v>
      </c>
      <c r="Z114" s="106" t="s">
        <v>2548</v>
      </c>
      <c r="AA114" s="106" t="s">
        <v>2549</v>
      </c>
      <c r="AB114" s="106" t="s">
        <v>2550</v>
      </c>
      <c r="AC114" s="106" t="s">
        <v>2551</v>
      </c>
      <c r="AD114" s="106" t="s">
        <v>2552</v>
      </c>
      <c r="AE114" s="106"/>
      <c r="AF114" s="106"/>
      <c r="AG114" s="106"/>
      <c r="AH114" s="106"/>
      <c r="AI114" s="106"/>
      <c r="AJ114" s="106"/>
      <c r="AK114" s="106"/>
      <c r="AL114" s="118" t="s">
        <v>2274</v>
      </c>
      <c r="AM114" s="148" t="s">
        <v>2545</v>
      </c>
      <c r="AN114" s="118" t="s">
        <v>2546</v>
      </c>
      <c r="AO114" s="118" t="s">
        <v>2547</v>
      </c>
      <c r="AP114" s="118" t="s">
        <v>2548</v>
      </c>
      <c r="AQ114" s="118" t="s">
        <v>2549</v>
      </c>
      <c r="AR114" s="118" t="s">
        <v>2550</v>
      </c>
      <c r="AS114" s="148" t="s">
        <v>2551</v>
      </c>
      <c r="AT114" s="148" t="s">
        <v>2552</v>
      </c>
      <c r="AU114" s="118"/>
      <c r="AV114" s="118"/>
      <c r="AW114" s="118"/>
      <c r="AX114" s="118"/>
      <c r="AY114" s="118"/>
      <c r="AZ114" s="118"/>
      <c r="BA114" s="118"/>
      <c r="BB114" s="66"/>
      <c r="BC114" s="106">
        <v>-1</v>
      </c>
      <c r="BD114" s="106">
        <v>0</v>
      </c>
      <c r="BE114" s="106">
        <v>1</v>
      </c>
      <c r="BF114" s="106">
        <v>2</v>
      </c>
      <c r="BG114" s="106">
        <v>3</v>
      </c>
      <c r="BH114" s="106">
        <v>4</v>
      </c>
      <c r="BI114" s="106">
        <v>5</v>
      </c>
      <c r="BJ114" s="106">
        <v>6</v>
      </c>
      <c r="BK114" s="106">
        <v>8</v>
      </c>
      <c r="BL114" s="106"/>
      <c r="BM114" s="106"/>
      <c r="BN114" s="106"/>
      <c r="BO114" s="106"/>
      <c r="BP114" s="106"/>
      <c r="BQ114" s="106"/>
      <c r="BR114" s="106"/>
      <c r="BS114" s="118">
        <v>-1</v>
      </c>
      <c r="BT114" s="118">
        <v>0</v>
      </c>
      <c r="BU114" s="118">
        <v>1</v>
      </c>
      <c r="BV114" s="118">
        <v>2</v>
      </c>
      <c r="BW114" s="118">
        <v>3</v>
      </c>
      <c r="BX114" s="118">
        <v>4</v>
      </c>
      <c r="BY114" s="118">
        <v>5</v>
      </c>
      <c r="BZ114" s="118">
        <v>6</v>
      </c>
      <c r="CA114" s="118">
        <v>8</v>
      </c>
      <c r="CB114" s="118"/>
      <c r="CC114" s="118"/>
      <c r="CD114" s="118"/>
      <c r="CE114" s="118"/>
      <c r="CF114" s="118"/>
      <c r="CG114" s="118"/>
      <c r="CH114" s="118"/>
      <c r="CJ114" s="98"/>
      <c r="CK114" s="98"/>
      <c r="CL114" s="98"/>
      <c r="CM114" s="98"/>
      <c r="CN114" s="98"/>
      <c r="CO114" s="98"/>
      <c r="CP114" s="98"/>
      <c r="CQ114" s="98"/>
      <c r="CR114" s="98"/>
      <c r="CS114" s="98"/>
      <c r="CT114" s="98"/>
      <c r="CU114" s="98"/>
      <c r="CV114" s="98"/>
      <c r="CW114" s="98"/>
      <c r="CX114" s="98"/>
      <c r="CY114" s="98"/>
      <c r="CZ114" s="98"/>
      <c r="DA114" s="98"/>
      <c r="DB114" s="98"/>
      <c r="DC114" s="98"/>
      <c r="DD114" s="98"/>
      <c r="DE114" s="98"/>
      <c r="DF114" s="98"/>
      <c r="DG114" s="98"/>
      <c r="DL114" s="76"/>
      <c r="DM114" s="76"/>
      <c r="DN114" s="77" t="str">
        <f t="shared" si="29"/>
        <v xml:space="preserve">D6.scenario.defInput["i284"] = {  cons:"consHTcold",  title:"セントラル暖房期間",  unit:"",  text:"セントラル暖房を使う期間は", inputType:"sel284", right:"", postfix:"", nodata:"", varType:"Number", min:"", max:"", defaultValue:"-1", d11t:"",d11p:"",d12t:"",d12p:"",d13t:"",d13p:"",d1w:"",d1d:"", d21t:"",d21p:"",d22t:"",d22p:"",d23t:"",d23p:"",d2w:"",d2d:"", d31t:"",d31p:"",d32t:"",d32p:"",d33t:"",d33p:"",d3w:"",d3d:""}; </v>
      </c>
      <c r="DO114" s="78"/>
      <c r="DP114" s="78"/>
      <c r="DQ114" s="79" t="str">
        <f t="shared" si="30"/>
        <v>D6.scenario.defSelectValue["sel284"]= [ "選んで下さい", "使わない", "1ヶ月", "2ヶ月", "3ヶ月", "4ヶ月", "5ヶ月", "6ヶ月", "8ヶ月" ];</v>
      </c>
      <c r="DR114" s="80"/>
      <c r="DS114" s="80"/>
      <c r="DT114" s="80" t="str">
        <f t="shared" si="31"/>
        <v>D6.scenario.defSelectData['sel284']= [ '-1', '0', '1', '2', '3', '4', '5', '6', '8' ];</v>
      </c>
    </row>
    <row r="115" spans="1:124" s="75" customFormat="1" ht="43.5" customHeight="1" x14ac:dyDescent="0.15">
      <c r="A115" s="66"/>
      <c r="B115" s="99" t="s">
        <v>2940</v>
      </c>
      <c r="C115" s="106" t="s">
        <v>2553</v>
      </c>
      <c r="D115" s="118" t="s">
        <v>2553</v>
      </c>
      <c r="E115" s="98" t="s">
        <v>3053</v>
      </c>
      <c r="F115" s="106"/>
      <c r="G115" s="118"/>
      <c r="H115" s="106" t="s">
        <v>2554</v>
      </c>
      <c r="I115" s="118" t="s">
        <v>2554</v>
      </c>
      <c r="J115" s="106" t="str">
        <f t="shared" si="28"/>
        <v>sel285</v>
      </c>
      <c r="K115" s="118" t="str">
        <f t="shared" si="32"/>
        <v>sel285</v>
      </c>
      <c r="L115" s="99"/>
      <c r="M115" s="99"/>
      <c r="N115" s="99"/>
      <c r="O115" s="98" t="s">
        <v>1892</v>
      </c>
      <c r="P115" s="99"/>
      <c r="Q115" s="99"/>
      <c r="R115" s="98">
        <v>-1</v>
      </c>
      <c r="S115" s="66"/>
      <c r="T115" s="66"/>
      <c r="U115" s="101" t="str">
        <f t="shared" si="33"/>
        <v>sel285</v>
      </c>
      <c r="V115" s="106" t="s">
        <v>2274</v>
      </c>
      <c r="W115" s="106" t="s">
        <v>2497</v>
      </c>
      <c r="X115" s="108" t="s">
        <v>2498</v>
      </c>
      <c r="Y115" s="106"/>
      <c r="Z115" s="106"/>
      <c r="AA115" s="106"/>
      <c r="AB115" s="106"/>
      <c r="AC115" s="106"/>
      <c r="AD115" s="106"/>
      <c r="AE115" s="106"/>
      <c r="AF115" s="106"/>
      <c r="AG115" s="106"/>
      <c r="AH115" s="106"/>
      <c r="AI115" s="106"/>
      <c r="AJ115" s="106"/>
      <c r="AK115" s="106"/>
      <c r="AL115" s="118" t="s">
        <v>2274</v>
      </c>
      <c r="AM115" s="118" t="s">
        <v>2497</v>
      </c>
      <c r="AN115" s="149" t="s">
        <v>2498</v>
      </c>
      <c r="AO115" s="118"/>
      <c r="AP115" s="118"/>
      <c r="AQ115" s="118"/>
      <c r="AR115" s="118"/>
      <c r="AS115" s="118"/>
      <c r="AT115" s="118"/>
      <c r="AU115" s="118"/>
      <c r="AV115" s="118"/>
      <c r="AW115" s="118"/>
      <c r="AX115" s="118"/>
      <c r="AY115" s="118"/>
      <c r="AZ115" s="118"/>
      <c r="BA115" s="118"/>
      <c r="BB115" s="66"/>
      <c r="BC115" s="106">
        <v>-1</v>
      </c>
      <c r="BD115" s="106">
        <v>1</v>
      </c>
      <c r="BE115" s="106">
        <v>2</v>
      </c>
      <c r="BF115" s="106"/>
      <c r="BG115" s="106"/>
      <c r="BH115" s="106"/>
      <c r="BI115" s="106"/>
      <c r="BJ115" s="106"/>
      <c r="BK115" s="106"/>
      <c r="BL115" s="106"/>
      <c r="BM115" s="106"/>
      <c r="BN115" s="106"/>
      <c r="BO115" s="106"/>
      <c r="BP115" s="106"/>
      <c r="BQ115" s="106"/>
      <c r="BR115" s="106"/>
      <c r="BS115" s="118">
        <v>-1</v>
      </c>
      <c r="BT115" s="118">
        <v>1</v>
      </c>
      <c r="BU115" s="118">
        <v>2</v>
      </c>
      <c r="BV115" s="118"/>
      <c r="BW115" s="118"/>
      <c r="BX115" s="118"/>
      <c r="BY115" s="118"/>
      <c r="BZ115" s="118"/>
      <c r="CA115" s="118"/>
      <c r="CB115" s="118"/>
      <c r="CC115" s="118"/>
      <c r="CD115" s="118"/>
      <c r="CE115" s="118"/>
      <c r="CF115" s="118"/>
      <c r="CG115" s="118"/>
      <c r="CH115" s="118"/>
      <c r="CJ115" s="98">
        <v>2</v>
      </c>
      <c r="CK115" s="98">
        <v>0</v>
      </c>
      <c r="CL115" s="98">
        <v>1</v>
      </c>
      <c r="CM115" s="98">
        <v>2</v>
      </c>
      <c r="CN115" s="98"/>
      <c r="CO115" s="98"/>
      <c r="CP115" s="98">
        <v>1</v>
      </c>
      <c r="CQ115" s="98">
        <v>0</v>
      </c>
      <c r="CR115" s="98">
        <v>2</v>
      </c>
      <c r="CS115" s="98">
        <v>0</v>
      </c>
      <c r="CT115" s="98">
        <v>1</v>
      </c>
      <c r="CU115" s="98">
        <v>2</v>
      </c>
      <c r="CV115" s="98"/>
      <c r="CW115" s="98"/>
      <c r="CX115" s="98">
        <v>1</v>
      </c>
      <c r="CY115" s="98">
        <v>0</v>
      </c>
      <c r="CZ115" s="98"/>
      <c r="DA115" s="98"/>
      <c r="DB115" s="98"/>
      <c r="DC115" s="98"/>
      <c r="DD115" s="98"/>
      <c r="DE115" s="98"/>
      <c r="DF115" s="98"/>
      <c r="DG115" s="98"/>
      <c r="DL115" s="76"/>
      <c r="DM115" s="76"/>
      <c r="DN115" s="77" t="str">
        <f t="shared" si="29"/>
        <v xml:space="preserve">D6.scenario.defInput["i285"] = {  cons:"consHTsum",  title:"熱交換換気",  unit:"",  text:"熱交換式の換気ですか", inputType:"sel285", right:"", postfix:"", nodata:"", varType:"Number", min:"", max:"", defaultValue:"-1", d11t:"2",d11p:"0",d12t:"1",d12p:"2",d13t:"",d13p:"",d1w:"1",d1d:"0", d21t:"2",d21p:"0",d22t:"1",d22p:"2",d23t:"",d23p:"",d2w:"1",d2d:"0", d31t:"",d31p:"",d32t:"",d32p:"",d33t:"",d33p:"",d3w:"",d3d:""}; </v>
      </c>
      <c r="DO115" s="78"/>
      <c r="DP115" s="78"/>
      <c r="DQ115" s="79" t="str">
        <f t="shared" si="30"/>
        <v>D6.scenario.defSelectValue["sel285"]= [ "選んで下さい", "はい", "いいえ" ];</v>
      </c>
      <c r="DR115" s="80"/>
      <c r="DS115" s="80"/>
      <c r="DT115" s="80" t="str">
        <f t="shared" si="31"/>
        <v>D6.scenario.defSelectData['sel285']= [ '-1', '1', '2' ];</v>
      </c>
    </row>
    <row r="116" spans="1:124" s="75" customFormat="1" ht="43.5" customHeight="1" x14ac:dyDescent="0.15">
      <c r="A116" s="66"/>
      <c r="B116" s="99" t="s">
        <v>2941</v>
      </c>
      <c r="C116" s="106" t="s">
        <v>2503</v>
      </c>
      <c r="D116" s="118" t="s">
        <v>2503</v>
      </c>
      <c r="E116" s="98" t="s">
        <v>3097</v>
      </c>
      <c r="F116" s="106"/>
      <c r="G116" s="118"/>
      <c r="H116" s="106" t="s">
        <v>2504</v>
      </c>
      <c r="I116" s="118" t="s">
        <v>2504</v>
      </c>
      <c r="J116" s="106" t="str">
        <f t="shared" si="28"/>
        <v>sel286</v>
      </c>
      <c r="K116" s="118" t="str">
        <f t="shared" si="32"/>
        <v>sel286</v>
      </c>
      <c r="L116" s="99"/>
      <c r="M116" s="99"/>
      <c r="N116" s="99"/>
      <c r="O116" s="98" t="s">
        <v>1892</v>
      </c>
      <c r="P116" s="99"/>
      <c r="Q116" s="99"/>
      <c r="R116" s="98">
        <v>-1</v>
      </c>
      <c r="S116" s="66"/>
      <c r="T116" s="66"/>
      <c r="U116" s="101" t="str">
        <f t="shared" si="33"/>
        <v>sel286</v>
      </c>
      <c r="V116" s="106" t="s">
        <v>2274</v>
      </c>
      <c r="W116" s="106" t="s">
        <v>2497</v>
      </c>
      <c r="X116" s="108" t="s">
        <v>2498</v>
      </c>
      <c r="Y116" s="106"/>
      <c r="Z116" s="106"/>
      <c r="AA116" s="106"/>
      <c r="AB116" s="106"/>
      <c r="AC116" s="106"/>
      <c r="AD116" s="106"/>
      <c r="AE116" s="106"/>
      <c r="AF116" s="106"/>
      <c r="AG116" s="106"/>
      <c r="AH116" s="106"/>
      <c r="AI116" s="106"/>
      <c r="AJ116" s="106"/>
      <c r="AK116" s="106"/>
      <c r="AL116" s="118" t="s">
        <v>2274</v>
      </c>
      <c r="AM116" s="118" t="s">
        <v>2497</v>
      </c>
      <c r="AN116" s="149" t="s">
        <v>2498</v>
      </c>
      <c r="AO116" s="118"/>
      <c r="AP116" s="118"/>
      <c r="AQ116" s="118"/>
      <c r="AR116" s="118"/>
      <c r="AS116" s="118"/>
      <c r="AT116" s="118"/>
      <c r="AU116" s="118"/>
      <c r="AV116" s="118"/>
      <c r="AW116" s="118"/>
      <c r="AX116" s="118"/>
      <c r="AY116" s="118"/>
      <c r="AZ116" s="118"/>
      <c r="BA116" s="118"/>
      <c r="BB116" s="66"/>
      <c r="BC116" s="106">
        <v>-1</v>
      </c>
      <c r="BD116" s="106">
        <v>1</v>
      </c>
      <c r="BE116" s="106">
        <v>2</v>
      </c>
      <c r="BF116" s="106"/>
      <c r="BG116" s="106"/>
      <c r="BH116" s="106"/>
      <c r="BI116" s="106"/>
      <c r="BJ116" s="106"/>
      <c r="BK116" s="106"/>
      <c r="BL116" s="106"/>
      <c r="BM116" s="106"/>
      <c r="BN116" s="106"/>
      <c r="BO116" s="106"/>
      <c r="BP116" s="106"/>
      <c r="BQ116" s="106"/>
      <c r="BR116" s="106"/>
      <c r="BS116" s="118">
        <v>-1</v>
      </c>
      <c r="BT116" s="118">
        <v>1</v>
      </c>
      <c r="BU116" s="118">
        <v>2</v>
      </c>
      <c r="BV116" s="118"/>
      <c r="BW116" s="118"/>
      <c r="BX116" s="118"/>
      <c r="BY116" s="118"/>
      <c r="BZ116" s="118"/>
      <c r="CA116" s="118"/>
      <c r="CB116" s="118"/>
      <c r="CC116" s="118"/>
      <c r="CD116" s="118"/>
      <c r="CE116" s="118"/>
      <c r="CF116" s="118"/>
      <c r="CG116" s="118"/>
      <c r="CH116" s="118"/>
      <c r="CJ116" s="98"/>
      <c r="CK116" s="98"/>
      <c r="CL116" s="98"/>
      <c r="CM116" s="98"/>
      <c r="CN116" s="98"/>
      <c r="CO116" s="98"/>
      <c r="CP116" s="98"/>
      <c r="CQ116" s="98"/>
      <c r="CR116" s="98"/>
      <c r="CS116" s="98"/>
      <c r="CT116" s="98"/>
      <c r="CU116" s="98"/>
      <c r="CV116" s="98"/>
      <c r="CW116" s="98"/>
      <c r="CX116" s="98"/>
      <c r="CY116" s="98"/>
      <c r="CZ116" s="98"/>
      <c r="DA116" s="98"/>
      <c r="DB116" s="98"/>
      <c r="DC116" s="98"/>
      <c r="DD116" s="98"/>
      <c r="DE116" s="98"/>
      <c r="DF116" s="98"/>
      <c r="DG116" s="98"/>
      <c r="DL116" s="76"/>
      <c r="DM116" s="76"/>
      <c r="DN116" s="77" t="str">
        <f t="shared" si="29"/>
        <v xml:space="preserve">D6.scenario.defInput["i286"] = {  cons:"consHTcold",  title:"ロードヒーティング",  unit:"",  text:"ロードヒーティングを使っていますか", inputType:"sel286", right:"", postfix:"", nodata:"", varType:"Number", min:"", max:"", defaultValue:"-1", d11t:"",d11p:"",d12t:"",d12p:"",d13t:"",d13p:"",d1w:"",d1d:"", d21t:"",d21p:"",d22t:"",d22p:"",d23t:"",d23p:"",d2w:"",d2d:"", d31t:"",d31p:"",d32t:"",d32p:"",d33t:"",d33p:"",d3w:"",d3d:""}; </v>
      </c>
      <c r="DO116" s="78"/>
      <c r="DP116" s="78"/>
      <c r="DQ116" s="79" t="str">
        <f t="shared" si="30"/>
        <v>D6.scenario.defSelectValue["sel286"]= [ "選んで下さい", "はい", "いいえ" ];</v>
      </c>
      <c r="DR116" s="80"/>
      <c r="DS116" s="80"/>
      <c r="DT116" s="80" t="str">
        <f t="shared" si="31"/>
        <v>D6.scenario.defSelectData['sel286']= [ '-1', '1', '2' ];</v>
      </c>
    </row>
    <row r="117" spans="1:124" s="75" customFormat="1" ht="43.5" customHeight="1" x14ac:dyDescent="0.15">
      <c r="A117" s="66"/>
      <c r="B117" s="99" t="s">
        <v>2942</v>
      </c>
      <c r="C117" s="106" t="s">
        <v>2505</v>
      </c>
      <c r="D117" s="118" t="s">
        <v>2505</v>
      </c>
      <c r="E117" s="98" t="s">
        <v>3097</v>
      </c>
      <c r="F117" s="106"/>
      <c r="G117" s="118"/>
      <c r="H117" s="106" t="s">
        <v>2506</v>
      </c>
      <c r="I117" s="118" t="s">
        <v>2506</v>
      </c>
      <c r="J117" s="106" t="str">
        <f t="shared" si="28"/>
        <v>sel287</v>
      </c>
      <c r="K117" s="118" t="str">
        <f t="shared" si="32"/>
        <v>sel287</v>
      </c>
      <c r="L117" s="99"/>
      <c r="M117" s="99"/>
      <c r="N117" s="99"/>
      <c r="O117" s="98" t="s">
        <v>1892</v>
      </c>
      <c r="P117" s="99"/>
      <c r="Q117" s="99"/>
      <c r="R117" s="98">
        <v>-1</v>
      </c>
      <c r="S117" s="66"/>
      <c r="T117" s="66"/>
      <c r="U117" s="101" t="str">
        <f t="shared" si="33"/>
        <v>sel287</v>
      </c>
      <c r="V117" s="106" t="s">
        <v>2274</v>
      </c>
      <c r="W117" s="106" t="s">
        <v>2020</v>
      </c>
      <c r="X117" s="106" t="s">
        <v>2520</v>
      </c>
      <c r="Y117" s="106" t="s">
        <v>2521</v>
      </c>
      <c r="Z117" s="106" t="s">
        <v>2019</v>
      </c>
      <c r="AA117" s="106" t="s">
        <v>2523</v>
      </c>
      <c r="AB117" s="106" t="s">
        <v>2522</v>
      </c>
      <c r="AC117" s="106"/>
      <c r="AD117" s="106"/>
      <c r="AE117" s="106"/>
      <c r="AF117" s="106"/>
      <c r="AG117" s="106"/>
      <c r="AH117" s="106"/>
      <c r="AI117" s="106"/>
      <c r="AJ117" s="106"/>
      <c r="AK117" s="106"/>
      <c r="AL117" s="118" t="s">
        <v>2274</v>
      </c>
      <c r="AM117" s="148" t="s">
        <v>2020</v>
      </c>
      <c r="AN117" s="118" t="s">
        <v>2520</v>
      </c>
      <c r="AO117" s="118" t="s">
        <v>2521</v>
      </c>
      <c r="AP117" s="118" t="s">
        <v>2019</v>
      </c>
      <c r="AQ117" s="118" t="s">
        <v>2523</v>
      </c>
      <c r="AR117" s="118" t="s">
        <v>2522</v>
      </c>
      <c r="AS117" s="118"/>
      <c r="AT117" s="118"/>
      <c r="AU117" s="118"/>
      <c r="AV117" s="118"/>
      <c r="AW117" s="118"/>
      <c r="AX117" s="118"/>
      <c r="AY117" s="118"/>
      <c r="AZ117" s="118"/>
      <c r="BA117" s="118"/>
      <c r="BB117" s="66"/>
      <c r="BC117" s="106">
        <v>-1</v>
      </c>
      <c r="BD117" s="106">
        <v>1</v>
      </c>
      <c r="BE117" s="106">
        <v>2</v>
      </c>
      <c r="BF117" s="106">
        <v>3</v>
      </c>
      <c r="BG117" s="106">
        <v>4</v>
      </c>
      <c r="BH117" s="106">
        <v>5</v>
      </c>
      <c r="BI117" s="106">
        <v>6</v>
      </c>
      <c r="BJ117" s="106"/>
      <c r="BK117" s="106"/>
      <c r="BL117" s="106"/>
      <c r="BM117" s="106"/>
      <c r="BN117" s="106"/>
      <c r="BO117" s="106"/>
      <c r="BP117" s="106"/>
      <c r="BQ117" s="106"/>
      <c r="BR117" s="106"/>
      <c r="BS117" s="118">
        <v>-1</v>
      </c>
      <c r="BT117" s="118">
        <v>1</v>
      </c>
      <c r="BU117" s="118">
        <v>2</v>
      </c>
      <c r="BV117" s="118">
        <v>3</v>
      </c>
      <c r="BW117" s="118">
        <v>4</v>
      </c>
      <c r="BX117" s="118">
        <v>5</v>
      </c>
      <c r="BY117" s="118">
        <v>6</v>
      </c>
      <c r="BZ117" s="118"/>
      <c r="CA117" s="118"/>
      <c r="CB117" s="118"/>
      <c r="CC117" s="118"/>
      <c r="CD117" s="118"/>
      <c r="CE117" s="118"/>
      <c r="CF117" s="118"/>
      <c r="CG117" s="118"/>
      <c r="CH117" s="118"/>
      <c r="CJ117" s="98"/>
      <c r="CK117" s="98"/>
      <c r="CL117" s="98"/>
      <c r="CM117" s="98"/>
      <c r="CN117" s="98"/>
      <c r="CO117" s="98"/>
      <c r="CP117" s="98"/>
      <c r="CQ117" s="98"/>
      <c r="CR117" s="98"/>
      <c r="CS117" s="98"/>
      <c r="CT117" s="98"/>
      <c r="CU117" s="98"/>
      <c r="CV117" s="98"/>
      <c r="CW117" s="98"/>
      <c r="CX117" s="98"/>
      <c r="CY117" s="98"/>
      <c r="CZ117" s="98"/>
      <c r="DA117" s="98"/>
      <c r="DB117" s="98"/>
      <c r="DC117" s="98"/>
      <c r="DD117" s="98"/>
      <c r="DE117" s="98"/>
      <c r="DF117" s="98"/>
      <c r="DG117" s="98"/>
      <c r="DL117" s="76"/>
      <c r="DM117" s="76"/>
      <c r="DN117" s="77" t="str">
        <f t="shared" si="29"/>
        <v xml:space="preserve">D6.scenario.defInput["i287"] = {  cons:"consHTcold",  title:"ロードヒーティング熱源",  unit:"",  text:"ロードヒーティングの熱源", inputType:"sel287", right:"", postfix:"", nodata:"", varType:"Number", min:"", max:"", defaultValue:"-1", d11t:"",d11p:"",d12t:"",d12p:"",d13t:"",d13p:"",d1w:"",d1d:"", d21t:"",d21p:"",d22t:"",d22p:"",d23t:"",d23p:"",d2w:"",d2d:"", d31t:"",d31p:"",d32t:"",d32p:"",d33t:"",d33p:"",d3w:"",d3d:""}; </v>
      </c>
      <c r="DO117" s="78"/>
      <c r="DP117" s="78"/>
      <c r="DQ117" s="79" t="str">
        <f t="shared" si="30"/>
        <v>D6.scenario.defSelectValue["sel287"]= [ "選んで下さい", "灯油", "電気", "電気（ヒートポンプ）", "ガス", "ハイブリッド（ヒートポンプ＋ガス）", "地域熱供給" ];</v>
      </c>
      <c r="DR117" s="80"/>
      <c r="DS117" s="80"/>
      <c r="DT117" s="80" t="str">
        <f t="shared" si="31"/>
        <v>D6.scenario.defSelectData['sel287']= [ '-1', '1', '2', '3', '4', '5', '6' ];</v>
      </c>
    </row>
    <row r="118" spans="1:124" s="75" customFormat="1" ht="43.5" customHeight="1" x14ac:dyDescent="0.15">
      <c r="A118" s="66"/>
      <c r="B118" s="99" t="s">
        <v>2943</v>
      </c>
      <c r="C118" s="106" t="s">
        <v>2507</v>
      </c>
      <c r="D118" s="118" t="s">
        <v>2507</v>
      </c>
      <c r="E118" s="98" t="s">
        <v>3097</v>
      </c>
      <c r="F118" s="106"/>
      <c r="G118" s="118"/>
      <c r="H118" s="106" t="s">
        <v>2507</v>
      </c>
      <c r="I118" s="118" t="s">
        <v>2507</v>
      </c>
      <c r="J118" s="106" t="str">
        <f t="shared" si="28"/>
        <v>sel288</v>
      </c>
      <c r="K118" s="118" t="str">
        <f t="shared" si="32"/>
        <v>sel288</v>
      </c>
      <c r="L118" s="99"/>
      <c r="M118" s="99"/>
      <c r="N118" s="99"/>
      <c r="O118" s="98" t="s">
        <v>1892</v>
      </c>
      <c r="P118" s="99"/>
      <c r="Q118" s="99"/>
      <c r="R118" s="98">
        <v>-1</v>
      </c>
      <c r="S118" s="66"/>
      <c r="T118" s="66"/>
      <c r="U118" s="101" t="str">
        <f t="shared" si="33"/>
        <v>sel288</v>
      </c>
      <c r="V118" s="106" t="s">
        <v>2274</v>
      </c>
      <c r="W118" s="106" t="s">
        <v>2526</v>
      </c>
      <c r="X118" s="108" t="s">
        <v>2527</v>
      </c>
      <c r="Y118" s="106" t="s">
        <v>2528</v>
      </c>
      <c r="Z118" s="106" t="s">
        <v>2529</v>
      </c>
      <c r="AA118" s="106" t="s">
        <v>2530</v>
      </c>
      <c r="AB118" s="106" t="s">
        <v>2531</v>
      </c>
      <c r="AC118" s="106" t="s">
        <v>2532</v>
      </c>
      <c r="AD118" s="106" t="s">
        <v>2533</v>
      </c>
      <c r="AE118" s="106"/>
      <c r="AF118" s="106"/>
      <c r="AG118" s="106"/>
      <c r="AH118" s="106"/>
      <c r="AI118" s="106"/>
      <c r="AJ118" s="106"/>
      <c r="AK118" s="106"/>
      <c r="AL118" s="118" t="s">
        <v>2274</v>
      </c>
      <c r="AM118" s="118" t="s">
        <v>2526</v>
      </c>
      <c r="AN118" s="120" t="s">
        <v>2527</v>
      </c>
      <c r="AO118" s="118" t="s">
        <v>2528</v>
      </c>
      <c r="AP118" s="118" t="s">
        <v>2529</v>
      </c>
      <c r="AQ118" s="118" t="s">
        <v>2530</v>
      </c>
      <c r="AR118" s="118" t="s">
        <v>2531</v>
      </c>
      <c r="AS118" s="118" t="s">
        <v>2532</v>
      </c>
      <c r="AT118" s="118" t="s">
        <v>2533</v>
      </c>
      <c r="AU118" s="118"/>
      <c r="AV118" s="118"/>
      <c r="AW118" s="118"/>
      <c r="AX118" s="118"/>
      <c r="AY118" s="118"/>
      <c r="AZ118" s="118"/>
      <c r="BA118" s="118"/>
      <c r="BB118" s="66"/>
      <c r="BC118" s="106">
        <v>-1</v>
      </c>
      <c r="BD118" s="106">
        <v>3</v>
      </c>
      <c r="BE118" s="106">
        <v>7</v>
      </c>
      <c r="BF118" s="106">
        <v>10</v>
      </c>
      <c r="BG118" s="106">
        <v>15</v>
      </c>
      <c r="BH118" s="106">
        <v>30</v>
      </c>
      <c r="BI118" s="106">
        <v>50</v>
      </c>
      <c r="BJ118" s="106">
        <v>65</v>
      </c>
      <c r="BK118" s="106">
        <v>100</v>
      </c>
      <c r="BL118" s="106"/>
      <c r="BM118" s="106"/>
      <c r="BN118" s="106"/>
      <c r="BO118" s="106"/>
      <c r="BP118" s="106"/>
      <c r="BQ118" s="106"/>
      <c r="BR118" s="106"/>
      <c r="BS118" s="118">
        <v>-1</v>
      </c>
      <c r="BT118" s="118">
        <v>3</v>
      </c>
      <c r="BU118" s="118">
        <v>7</v>
      </c>
      <c r="BV118" s="118">
        <v>10</v>
      </c>
      <c r="BW118" s="118">
        <v>15</v>
      </c>
      <c r="BX118" s="118">
        <v>30</v>
      </c>
      <c r="BY118" s="118">
        <v>50</v>
      </c>
      <c r="BZ118" s="118">
        <v>65</v>
      </c>
      <c r="CA118" s="118">
        <v>100</v>
      </c>
      <c r="CB118" s="118"/>
      <c r="CC118" s="118"/>
      <c r="CD118" s="118"/>
      <c r="CE118" s="118"/>
      <c r="CF118" s="118"/>
      <c r="CG118" s="118"/>
      <c r="CH118" s="118"/>
      <c r="CJ118" s="98"/>
      <c r="CK118" s="98"/>
      <c r="CL118" s="98"/>
      <c r="CM118" s="98"/>
      <c r="CN118" s="98"/>
      <c r="CO118" s="98"/>
      <c r="CP118" s="98"/>
      <c r="CQ118" s="98"/>
      <c r="CR118" s="98"/>
      <c r="CS118" s="98"/>
      <c r="CT118" s="98"/>
      <c r="CU118" s="98"/>
      <c r="CV118" s="98"/>
      <c r="CW118" s="98"/>
      <c r="CX118" s="98"/>
      <c r="CY118" s="98"/>
      <c r="CZ118" s="98"/>
      <c r="DA118" s="98"/>
      <c r="DB118" s="98"/>
      <c r="DC118" s="98"/>
      <c r="DD118" s="98"/>
      <c r="DE118" s="98"/>
      <c r="DF118" s="98"/>
      <c r="DG118" s="98"/>
      <c r="DL118" s="76"/>
      <c r="DM118" s="76"/>
      <c r="DN118" s="77" t="str">
        <f t="shared" si="29"/>
        <v xml:space="preserve">D6.scenario.defInput["i288"] = {  cons:"consHTcold",  title:"ロードヒーティング面積",  unit:"",  text:"ロードヒーティング面積", inputType:"sel288", right:"", postfix:"", nodata:"", varType:"Number", min:"", max:"", defaultValue:"-1", d11t:"",d11p:"",d12t:"",d12p:"",d13t:"",d13p:"",d1w:"",d1d:"", d21t:"",d21p:"",d22t:"",d22p:"",d23t:"",d23p:"",d2w:"",d2d:"", d31t:"",d31p:"",d32t:"",d32p:"",d33t:"",d33p:"",d3w:"",d3d:""}; </v>
      </c>
      <c r="DO118" s="78"/>
      <c r="DP118" s="78"/>
      <c r="DQ118" s="79" t="str">
        <f t="shared" si="30"/>
        <v>D6.scenario.defSelectValue["sel288"]= [ "選んで下さい", "1坪（3m2)", "2坪（7m2)", "3坪（10m2)", "5坪（15m2)", "10坪（30m2)", "15坪（50m2)", "20坪（65m2)", "30坪（100m2)" ];</v>
      </c>
      <c r="DR118" s="80"/>
      <c r="DS118" s="80"/>
      <c r="DT118" s="80" t="str">
        <f t="shared" si="31"/>
        <v>D6.scenario.defSelectData['sel288']= [ '-1', '3', '7', '10', '15', '30', '50', '65', '100' ];</v>
      </c>
    </row>
    <row r="119" spans="1:124" s="75" customFormat="1" ht="43.5" customHeight="1" x14ac:dyDescent="0.15">
      <c r="A119" s="66"/>
      <c r="B119" s="99" t="s">
        <v>2944</v>
      </c>
      <c r="C119" s="106" t="s">
        <v>2525</v>
      </c>
      <c r="D119" s="118" t="s">
        <v>2525</v>
      </c>
      <c r="E119" s="98" t="s">
        <v>3097</v>
      </c>
      <c r="F119" s="106"/>
      <c r="G119" s="118"/>
      <c r="H119" s="106" t="s">
        <v>2524</v>
      </c>
      <c r="I119" s="118" t="s">
        <v>2524</v>
      </c>
      <c r="J119" s="106" t="str">
        <f t="shared" si="28"/>
        <v>sel289</v>
      </c>
      <c r="K119" s="118" t="str">
        <f t="shared" si="32"/>
        <v>sel289</v>
      </c>
      <c r="L119" s="99"/>
      <c r="M119" s="99"/>
      <c r="N119" s="99"/>
      <c r="O119" s="98" t="s">
        <v>1892</v>
      </c>
      <c r="P119" s="99"/>
      <c r="Q119" s="99"/>
      <c r="R119" s="98">
        <v>-1</v>
      </c>
      <c r="S119" s="66"/>
      <c r="T119" s="66"/>
      <c r="U119" s="101" t="str">
        <f t="shared" si="33"/>
        <v>sel289</v>
      </c>
      <c r="V119" s="106" t="s">
        <v>2274</v>
      </c>
      <c r="W119" s="106" t="s">
        <v>2534</v>
      </c>
      <c r="X119" s="108" t="s">
        <v>2535</v>
      </c>
      <c r="Y119" s="106" t="s">
        <v>4558</v>
      </c>
      <c r="Z119" s="106" t="s">
        <v>4559</v>
      </c>
      <c r="AA119" s="106" t="s">
        <v>2538</v>
      </c>
      <c r="AB119" s="106" t="s">
        <v>2539</v>
      </c>
      <c r="AC119" s="106"/>
      <c r="AD119" s="106"/>
      <c r="AE119" s="106"/>
      <c r="AF119" s="106"/>
      <c r="AG119" s="106"/>
      <c r="AH119" s="106"/>
      <c r="AI119" s="106"/>
      <c r="AJ119" s="106"/>
      <c r="AK119" s="106"/>
      <c r="AL119" s="118" t="s">
        <v>2274</v>
      </c>
      <c r="AM119" s="118" t="s">
        <v>2534</v>
      </c>
      <c r="AN119" s="120" t="s">
        <v>2535</v>
      </c>
      <c r="AO119" s="118" t="s">
        <v>2536</v>
      </c>
      <c r="AP119" s="118" t="s">
        <v>2537</v>
      </c>
      <c r="AQ119" s="118" t="s">
        <v>2538</v>
      </c>
      <c r="AR119" s="118" t="s">
        <v>2539</v>
      </c>
      <c r="AS119" s="118"/>
      <c r="AT119" s="118"/>
      <c r="AU119" s="118"/>
      <c r="AV119" s="118"/>
      <c r="AW119" s="118"/>
      <c r="AX119" s="118"/>
      <c r="AY119" s="118"/>
      <c r="AZ119" s="118"/>
      <c r="BA119" s="118"/>
      <c r="BB119" s="66"/>
      <c r="BC119" s="106">
        <v>-1</v>
      </c>
      <c r="BD119" s="106">
        <v>2</v>
      </c>
      <c r="BE119" s="106">
        <v>6</v>
      </c>
      <c r="BF119" s="106">
        <v>12</v>
      </c>
      <c r="BG119" s="106">
        <v>30</v>
      </c>
      <c r="BH119" s="106">
        <v>50</v>
      </c>
      <c r="BI119" s="106">
        <v>100</v>
      </c>
      <c r="BJ119" s="106"/>
      <c r="BK119" s="106"/>
      <c r="BL119" s="106"/>
      <c r="BM119" s="106"/>
      <c r="BN119" s="106"/>
      <c r="BO119" s="106"/>
      <c r="BP119" s="106"/>
      <c r="BQ119" s="106"/>
      <c r="BR119" s="106"/>
      <c r="BS119" s="118">
        <v>-1</v>
      </c>
      <c r="BT119" s="118">
        <v>2</v>
      </c>
      <c r="BU119" s="118">
        <v>6</v>
      </c>
      <c r="BV119" s="118">
        <v>12</v>
      </c>
      <c r="BW119" s="118">
        <v>30</v>
      </c>
      <c r="BX119" s="118">
        <v>50</v>
      </c>
      <c r="BY119" s="118">
        <v>100</v>
      </c>
      <c r="BZ119" s="118"/>
      <c r="CA119" s="118"/>
      <c r="CB119" s="118"/>
      <c r="CC119" s="118"/>
      <c r="CD119" s="118"/>
      <c r="CE119" s="118"/>
      <c r="CF119" s="118"/>
      <c r="CG119" s="118"/>
      <c r="CH119" s="118"/>
      <c r="CJ119" s="98"/>
      <c r="CK119" s="98"/>
      <c r="CL119" s="98"/>
      <c r="CM119" s="98"/>
      <c r="CN119" s="98"/>
      <c r="CO119" s="98"/>
      <c r="CP119" s="98"/>
      <c r="CQ119" s="98"/>
      <c r="CR119" s="98"/>
      <c r="CS119" s="98"/>
      <c r="CT119" s="98"/>
      <c r="CU119" s="98"/>
      <c r="CV119" s="98"/>
      <c r="CW119" s="98"/>
      <c r="CX119" s="98"/>
      <c r="CY119" s="98"/>
      <c r="CZ119" s="98"/>
      <c r="DA119" s="98"/>
      <c r="DB119" s="98"/>
      <c r="DC119" s="98"/>
      <c r="DD119" s="98"/>
      <c r="DE119" s="98"/>
      <c r="DF119" s="98"/>
      <c r="DG119" s="98"/>
      <c r="DL119" s="76"/>
      <c r="DM119" s="76"/>
      <c r="DN119" s="77" t="str">
        <f t="shared" si="29"/>
        <v xml:space="preserve">D6.scenario.defInput["i289"] = {  cons:"consHTcold",  title:"ロードヒーティング利用頻度",  unit:"",  text:"ロードヒーティング利用頻度", inputType:"sel289", right:"", postfix:"", nodata:"", varType:"Number", min:"", max:"", defaultValue:"-1", d11t:"",d11p:"",d12t:"",d12p:"",d13t:"",d13p:"",d1w:"",d1d:"", d21t:"",d21p:"",d22t:"",d22p:"",d23t:"",d23p:"",d2w:"",d2d:"", d31t:"",d31p:"",d32t:"",d32p:"",d33t:"",d33p:"",d3w:"",d3d:""}; </v>
      </c>
      <c r="DO119" s="78"/>
      <c r="DP119" s="78"/>
      <c r="DQ119" s="79" t="str">
        <f t="shared" si="30"/>
        <v>D6.scenario.defSelectValue["sel289"]= [ "選んで下さい", "年2-3日", "月に1日くらい", "月に2-3日", "週に2-3日", "センサーで常時ON", "センサーなしで常時ON" ];</v>
      </c>
      <c r="DR119" s="80"/>
      <c r="DS119" s="80"/>
      <c r="DT119" s="80" t="str">
        <f t="shared" si="31"/>
        <v>D6.scenario.defSelectData['sel289']= [ '-1', '2', '6', '12', '30', '50', '100' ];</v>
      </c>
    </row>
    <row r="120" spans="1:124" s="75" customFormat="1" ht="43.5" customHeight="1" x14ac:dyDescent="0.15">
      <c r="A120" s="66"/>
      <c r="B120" s="99" t="s">
        <v>2945</v>
      </c>
      <c r="C120" s="106" t="s">
        <v>2555</v>
      </c>
      <c r="D120" s="118" t="s">
        <v>2555</v>
      </c>
      <c r="E120" s="98" t="s">
        <v>3097</v>
      </c>
      <c r="F120" s="106"/>
      <c r="G120" s="118"/>
      <c r="H120" s="106" t="s">
        <v>2556</v>
      </c>
      <c r="I120" s="118" t="s">
        <v>2556</v>
      </c>
      <c r="J120" s="106" t="str">
        <f t="shared" si="28"/>
        <v>sel290</v>
      </c>
      <c r="K120" s="118" t="str">
        <f t="shared" si="32"/>
        <v>sel290</v>
      </c>
      <c r="L120" s="99"/>
      <c r="M120" s="99"/>
      <c r="N120" s="99"/>
      <c r="O120" s="98" t="s">
        <v>1892</v>
      </c>
      <c r="P120" s="99"/>
      <c r="Q120" s="99"/>
      <c r="R120" s="98">
        <v>-1</v>
      </c>
      <c r="S120" s="66"/>
      <c r="T120" s="66"/>
      <c r="U120" s="101" t="str">
        <f t="shared" si="33"/>
        <v>sel290</v>
      </c>
      <c r="V120" s="106" t="s">
        <v>2274</v>
      </c>
      <c r="W120" s="106" t="s">
        <v>2497</v>
      </c>
      <c r="X120" s="106" t="s">
        <v>2498</v>
      </c>
      <c r="Y120" s="108"/>
      <c r="Z120" s="106"/>
      <c r="AA120" s="106"/>
      <c r="AB120" s="106"/>
      <c r="AC120" s="106"/>
      <c r="AD120" s="106"/>
      <c r="AE120" s="106"/>
      <c r="AF120" s="106"/>
      <c r="AG120" s="106"/>
      <c r="AH120" s="106"/>
      <c r="AI120" s="106"/>
      <c r="AJ120" s="106"/>
      <c r="AK120" s="106"/>
      <c r="AL120" s="118" t="s">
        <v>2274</v>
      </c>
      <c r="AM120" s="118" t="s">
        <v>2497</v>
      </c>
      <c r="AN120" s="148" t="s">
        <v>2498</v>
      </c>
      <c r="AO120" s="120"/>
      <c r="AP120" s="118"/>
      <c r="AQ120" s="118"/>
      <c r="AR120" s="118"/>
      <c r="AS120" s="118"/>
      <c r="AT120" s="118"/>
      <c r="AU120" s="118"/>
      <c r="AV120" s="118"/>
      <c r="AW120" s="118"/>
      <c r="AX120" s="118"/>
      <c r="AY120" s="118"/>
      <c r="AZ120" s="118"/>
      <c r="BA120" s="118"/>
      <c r="BB120" s="66"/>
      <c r="BC120" s="106">
        <v>-1</v>
      </c>
      <c r="BD120" s="106">
        <v>1</v>
      </c>
      <c r="BE120" s="106">
        <v>2</v>
      </c>
      <c r="BF120" s="106"/>
      <c r="BG120" s="106"/>
      <c r="BH120" s="106"/>
      <c r="BI120" s="106"/>
      <c r="BJ120" s="106"/>
      <c r="BK120" s="106"/>
      <c r="BL120" s="106"/>
      <c r="BM120" s="106"/>
      <c r="BN120" s="106"/>
      <c r="BO120" s="106"/>
      <c r="BP120" s="106"/>
      <c r="BQ120" s="106"/>
      <c r="BR120" s="106"/>
      <c r="BS120" s="118">
        <v>-1</v>
      </c>
      <c r="BT120" s="118">
        <v>1</v>
      </c>
      <c r="BU120" s="118">
        <v>2</v>
      </c>
      <c r="BV120" s="118"/>
      <c r="BW120" s="118"/>
      <c r="BX120" s="118"/>
      <c r="BY120" s="118"/>
      <c r="BZ120" s="118"/>
      <c r="CA120" s="118"/>
      <c r="CB120" s="118"/>
      <c r="CC120" s="118"/>
      <c r="CD120" s="118"/>
      <c r="CE120" s="118"/>
      <c r="CF120" s="118"/>
      <c r="CG120" s="118"/>
      <c r="CH120" s="118"/>
      <c r="CJ120" s="98"/>
      <c r="CK120" s="98"/>
      <c r="CL120" s="98"/>
      <c r="CM120" s="98"/>
      <c r="CN120" s="98"/>
      <c r="CO120" s="98"/>
      <c r="CP120" s="98"/>
      <c r="CQ120" s="98"/>
      <c r="CR120" s="98"/>
      <c r="CS120" s="98"/>
      <c r="CT120" s="98"/>
      <c r="CU120" s="98"/>
      <c r="CV120" s="98"/>
      <c r="CW120" s="98"/>
      <c r="CX120" s="98"/>
      <c r="CY120" s="98"/>
      <c r="CZ120" s="98"/>
      <c r="DA120" s="98"/>
      <c r="DB120" s="98"/>
      <c r="DC120" s="98"/>
      <c r="DD120" s="98"/>
      <c r="DE120" s="98"/>
      <c r="DF120" s="98"/>
      <c r="DG120" s="98"/>
      <c r="DL120" s="76"/>
      <c r="DM120" s="76"/>
      <c r="DN120" s="77" t="str">
        <f t="shared" si="29"/>
        <v xml:space="preserve">D6.scenario.defInput["i290"] = {  cons:"consHTcold",  title:"ルーフヒーティングの利用",  unit:"",  text:"ルーフヒーティングを使っていますか", inputType:"sel290", right:"", postfix:"", nodata:"", varType:"Number", min:"", max:"", defaultValue:"-1", d11t:"",d11p:"",d12t:"",d12p:"",d13t:"",d13p:"",d1w:"",d1d:"", d21t:"",d21p:"",d22t:"",d22p:"",d23t:"",d23p:"",d2w:"",d2d:"", d31t:"",d31p:"",d32t:"",d32p:"",d33t:"",d33p:"",d3w:"",d3d:""}; </v>
      </c>
      <c r="DO120" s="78"/>
      <c r="DP120" s="78"/>
      <c r="DQ120" s="79" t="str">
        <f t="shared" si="30"/>
        <v>D6.scenario.defSelectValue["sel290"]= [ "選んで下さい", "はい", "いいえ" ];</v>
      </c>
      <c r="DR120" s="80"/>
      <c r="DS120" s="80"/>
      <c r="DT120" s="80" t="str">
        <f t="shared" si="31"/>
        <v>D6.scenario.defSelectData['sel290']= [ '-1', '1', '2' ];</v>
      </c>
    </row>
    <row r="121" spans="1:124" s="75" customFormat="1" ht="43.5" customHeight="1" x14ac:dyDescent="0.15">
      <c r="A121" s="66"/>
      <c r="B121" s="99" t="s">
        <v>2946</v>
      </c>
      <c r="C121" s="106" t="s">
        <v>2558</v>
      </c>
      <c r="D121" s="118" t="s">
        <v>2558</v>
      </c>
      <c r="E121" s="98" t="s">
        <v>3097</v>
      </c>
      <c r="F121" s="106"/>
      <c r="G121" s="118"/>
      <c r="H121" s="106" t="s">
        <v>2558</v>
      </c>
      <c r="I121" s="118" t="s">
        <v>2558</v>
      </c>
      <c r="J121" s="106" t="str">
        <f t="shared" si="28"/>
        <v>sel291</v>
      </c>
      <c r="K121" s="118" t="str">
        <f t="shared" si="32"/>
        <v>sel291</v>
      </c>
      <c r="L121" s="99"/>
      <c r="M121" s="99"/>
      <c r="N121" s="99"/>
      <c r="O121" s="98" t="s">
        <v>1892</v>
      </c>
      <c r="P121" s="99"/>
      <c r="Q121" s="99"/>
      <c r="R121" s="98">
        <v>-1</v>
      </c>
      <c r="S121" s="66"/>
      <c r="T121" s="66"/>
      <c r="U121" s="101" t="str">
        <f t="shared" si="33"/>
        <v>sel291</v>
      </c>
      <c r="V121" s="106" t="s">
        <v>2274</v>
      </c>
      <c r="W121" s="106" t="s">
        <v>2562</v>
      </c>
      <c r="X121" s="106" t="s">
        <v>2563</v>
      </c>
      <c r="Y121" s="108"/>
      <c r="Z121" s="106"/>
      <c r="AA121" s="106"/>
      <c r="AB121" s="106"/>
      <c r="AC121" s="106"/>
      <c r="AD121" s="106"/>
      <c r="AE121" s="106"/>
      <c r="AF121" s="106"/>
      <c r="AG121" s="106"/>
      <c r="AH121" s="106"/>
      <c r="AI121" s="106"/>
      <c r="AJ121" s="106"/>
      <c r="AK121" s="106"/>
      <c r="AL121" s="118" t="s">
        <v>2274</v>
      </c>
      <c r="AM121" s="118" t="s">
        <v>2562</v>
      </c>
      <c r="AN121" s="118" t="s">
        <v>2563</v>
      </c>
      <c r="AO121" s="120"/>
      <c r="AP121" s="118"/>
      <c r="AQ121" s="118"/>
      <c r="AR121" s="118"/>
      <c r="AS121" s="118"/>
      <c r="AT121" s="118"/>
      <c r="AU121" s="118"/>
      <c r="AV121" s="118"/>
      <c r="AW121" s="118"/>
      <c r="AX121" s="118"/>
      <c r="AY121" s="118"/>
      <c r="AZ121" s="118"/>
      <c r="BA121" s="118"/>
      <c r="BB121" s="66"/>
      <c r="BC121" s="106">
        <v>-1</v>
      </c>
      <c r="BD121" s="106">
        <v>10</v>
      </c>
      <c r="BE121" s="106">
        <v>30</v>
      </c>
      <c r="BF121" s="106"/>
      <c r="BG121" s="106"/>
      <c r="BH121" s="106"/>
      <c r="BI121" s="106"/>
      <c r="BJ121" s="106"/>
      <c r="BK121" s="106"/>
      <c r="BL121" s="106"/>
      <c r="BM121" s="106"/>
      <c r="BN121" s="106"/>
      <c r="BO121" s="106"/>
      <c r="BP121" s="106"/>
      <c r="BQ121" s="106"/>
      <c r="BR121" s="106"/>
      <c r="BS121" s="118">
        <v>-1</v>
      </c>
      <c r="BT121" s="118">
        <v>10</v>
      </c>
      <c r="BU121" s="118">
        <v>30</v>
      </c>
      <c r="BV121" s="118"/>
      <c r="BW121" s="118"/>
      <c r="BX121" s="118"/>
      <c r="BY121" s="118"/>
      <c r="BZ121" s="118"/>
      <c r="CA121" s="118"/>
      <c r="CB121" s="118"/>
      <c r="CC121" s="118"/>
      <c r="CD121" s="118"/>
      <c r="CE121" s="118"/>
      <c r="CF121" s="118"/>
      <c r="CG121" s="118"/>
      <c r="CH121" s="118"/>
      <c r="CJ121" s="98"/>
      <c r="CK121" s="98"/>
      <c r="CL121" s="98"/>
      <c r="CM121" s="98"/>
      <c r="CN121" s="98"/>
      <c r="CO121" s="98"/>
      <c r="CP121" s="98"/>
      <c r="CQ121" s="98"/>
      <c r="CR121" s="98"/>
      <c r="CS121" s="98"/>
      <c r="CT121" s="98"/>
      <c r="CU121" s="98"/>
      <c r="CV121" s="98"/>
      <c r="CW121" s="98"/>
      <c r="CX121" s="98"/>
      <c r="CY121" s="98"/>
      <c r="CZ121" s="98"/>
      <c r="DA121" s="98"/>
      <c r="DB121" s="98"/>
      <c r="DC121" s="98"/>
      <c r="DD121" s="98"/>
      <c r="DE121" s="98"/>
      <c r="DF121" s="98"/>
      <c r="DG121" s="98"/>
      <c r="DL121" s="76"/>
      <c r="DM121" s="76"/>
      <c r="DN121" s="77" t="str">
        <f t="shared" si="29"/>
        <v xml:space="preserve">D6.scenario.defInput["i291"] = {  cons:"consHTcold",  title:"ルーフヒーティングの対象面積",  unit:"",  text:"ルーフヒーティングの対象面積", inputType:"sel291", right:"", postfix:"", nodata:"", varType:"Number", min:"", max:"", defaultValue:"-1", d11t:"",d11p:"",d12t:"",d12p:"",d13t:"",d13p:"",d1w:"",d1d:"", d21t:"",d21p:"",d22t:"",d22p:"",d23t:"",d23p:"",d2w:"",d2d:"", d31t:"",d31p:"",d32t:"",d32p:"",d33t:"",d33p:"",d3w:"",d3d:""}; </v>
      </c>
      <c r="DO121" s="78"/>
      <c r="DP121" s="78"/>
      <c r="DQ121" s="79" t="str">
        <f t="shared" si="30"/>
        <v>D6.scenario.defSelectValue["sel291"]= [ "選んで下さい", ":樋のまわりのみ", "屋根面全体" ];</v>
      </c>
      <c r="DR121" s="80"/>
      <c r="DS121" s="80"/>
      <c r="DT121" s="80" t="str">
        <f t="shared" si="31"/>
        <v>D6.scenario.defSelectData['sel291']= [ '-1', '10', '30' ];</v>
      </c>
    </row>
    <row r="122" spans="1:124" s="75" customFormat="1" ht="43.5" customHeight="1" x14ac:dyDescent="0.15">
      <c r="A122" s="66"/>
      <c r="B122" s="99" t="s">
        <v>2947</v>
      </c>
      <c r="C122" s="106" t="s">
        <v>2559</v>
      </c>
      <c r="D122" s="118" t="s">
        <v>2559</v>
      </c>
      <c r="E122" s="98" t="s">
        <v>3097</v>
      </c>
      <c r="F122" s="106"/>
      <c r="G122" s="118"/>
      <c r="H122" s="106" t="s">
        <v>2559</v>
      </c>
      <c r="I122" s="118" t="s">
        <v>2559</v>
      </c>
      <c r="J122" s="106" t="str">
        <f t="shared" si="28"/>
        <v>sel292</v>
      </c>
      <c r="K122" s="118" t="str">
        <f t="shared" si="32"/>
        <v>sel292</v>
      </c>
      <c r="L122" s="99"/>
      <c r="M122" s="99"/>
      <c r="N122" s="99"/>
      <c r="O122" s="98" t="s">
        <v>1892</v>
      </c>
      <c r="P122" s="99"/>
      <c r="Q122" s="99"/>
      <c r="R122" s="98">
        <v>-1</v>
      </c>
      <c r="S122" s="66"/>
      <c r="T122" s="66"/>
      <c r="U122" s="101" t="str">
        <f t="shared" si="33"/>
        <v>sel292</v>
      </c>
      <c r="V122" s="106" t="s">
        <v>2274</v>
      </c>
      <c r="W122" s="106" t="s">
        <v>2020</v>
      </c>
      <c r="X122" s="106" t="s">
        <v>2520</v>
      </c>
      <c r="Y122" s="108" t="s">
        <v>2521</v>
      </c>
      <c r="Z122" s="106" t="s">
        <v>2019</v>
      </c>
      <c r="AA122" s="106" t="s">
        <v>2560</v>
      </c>
      <c r="AB122" s="106" t="s">
        <v>2561</v>
      </c>
      <c r="AC122" s="106" t="s">
        <v>2522</v>
      </c>
      <c r="AD122" s="106"/>
      <c r="AE122" s="106"/>
      <c r="AF122" s="106"/>
      <c r="AG122" s="106"/>
      <c r="AH122" s="106"/>
      <c r="AI122" s="106"/>
      <c r="AJ122" s="106"/>
      <c r="AK122" s="106"/>
      <c r="AL122" s="118" t="s">
        <v>2274</v>
      </c>
      <c r="AM122" s="118" t="s">
        <v>2020</v>
      </c>
      <c r="AN122" s="118" t="s">
        <v>2520</v>
      </c>
      <c r="AO122" s="120" t="s">
        <v>2521</v>
      </c>
      <c r="AP122" s="118" t="s">
        <v>2019</v>
      </c>
      <c r="AQ122" s="118" t="s">
        <v>2560</v>
      </c>
      <c r="AR122" s="118" t="s">
        <v>2561</v>
      </c>
      <c r="AS122" s="118" t="s">
        <v>2522</v>
      </c>
      <c r="AT122" s="118"/>
      <c r="AU122" s="118"/>
      <c r="AV122" s="118"/>
      <c r="AW122" s="118"/>
      <c r="AX122" s="118"/>
      <c r="AY122" s="118"/>
      <c r="AZ122" s="118"/>
      <c r="BA122" s="118"/>
      <c r="BB122" s="66"/>
      <c r="BC122" s="106">
        <v>-1</v>
      </c>
      <c r="BD122" s="106">
        <v>1</v>
      </c>
      <c r="BE122" s="106">
        <v>2</v>
      </c>
      <c r="BF122" s="106">
        <v>3</v>
      </c>
      <c r="BG122" s="106">
        <v>4</v>
      </c>
      <c r="BH122" s="106">
        <v>5</v>
      </c>
      <c r="BI122" s="106">
        <v>6</v>
      </c>
      <c r="BJ122" s="106"/>
      <c r="BK122" s="106"/>
      <c r="BL122" s="106"/>
      <c r="BM122" s="106"/>
      <c r="BN122" s="106"/>
      <c r="BO122" s="106"/>
      <c r="BP122" s="106"/>
      <c r="BQ122" s="106"/>
      <c r="BR122" s="106"/>
      <c r="BS122" s="118">
        <v>-1</v>
      </c>
      <c r="BT122" s="118">
        <v>1</v>
      </c>
      <c r="BU122" s="118">
        <v>2</v>
      </c>
      <c r="BV122" s="118">
        <v>3</v>
      </c>
      <c r="BW122" s="118">
        <v>4</v>
      </c>
      <c r="BX122" s="118">
        <v>5</v>
      </c>
      <c r="BY122" s="118">
        <v>6</v>
      </c>
      <c r="BZ122" s="118"/>
      <c r="CA122" s="118"/>
      <c r="CB122" s="118"/>
      <c r="CC122" s="118"/>
      <c r="CD122" s="118"/>
      <c r="CE122" s="118"/>
      <c r="CF122" s="118"/>
      <c r="CG122" s="118"/>
      <c r="CH122" s="118"/>
      <c r="CJ122" s="98"/>
      <c r="CK122" s="98"/>
      <c r="CL122" s="98"/>
      <c r="CM122" s="98"/>
      <c r="CN122" s="98"/>
      <c r="CO122" s="98"/>
      <c r="CP122" s="98"/>
      <c r="CQ122" s="98"/>
      <c r="CR122" s="98"/>
      <c r="CS122" s="98"/>
      <c r="CT122" s="98"/>
      <c r="CU122" s="98"/>
      <c r="CV122" s="98"/>
      <c r="CW122" s="98"/>
      <c r="CX122" s="98"/>
      <c r="CY122" s="98"/>
      <c r="CZ122" s="98"/>
      <c r="DA122" s="98"/>
      <c r="DB122" s="98"/>
      <c r="DC122" s="98"/>
      <c r="DD122" s="98"/>
      <c r="DE122" s="98"/>
      <c r="DF122" s="98"/>
      <c r="DG122" s="98"/>
      <c r="DL122" s="76"/>
      <c r="DM122" s="76"/>
      <c r="DN122" s="77" t="str">
        <f t="shared" si="29"/>
        <v xml:space="preserve">D6.scenario.defInput["i292"] = {  cons:"consHTcold",  title:"ルーフヒーティングの熱源",  unit:"",  text:"ルーフヒーティングの熱源", inputType:"sel292", right:"", postfix:"", nodata:"", varType:"Number", min:"", max:"", defaultValue:"-1", d11t:"",d11p:"",d12t:"",d12p:"",d13t:"",d13p:"",d1w:"",d1d:"", d21t:"",d21p:"",d22t:"",d22p:"",d23t:"",d23p:"",d2w:"",d2d:"", d31t:"",d31p:"",d32t:"",d32p:"",d33t:"",d33p:"",d3w:"",d3d:""}; </v>
      </c>
      <c r="DO122" s="78"/>
      <c r="DP122" s="78"/>
      <c r="DQ122" s="79" t="str">
        <f t="shared" si="30"/>
        <v>D6.scenario.defSelectValue["sel292"]= [ "選んで下さい", "灯油", "電気", "電気（ヒートポンプ）", "ガス", "コジェネ（ガス）", "コジェネ（灯油）", "地域熱供給" ];</v>
      </c>
      <c r="DR122" s="80"/>
      <c r="DS122" s="80"/>
      <c r="DT122" s="80" t="str">
        <f t="shared" si="31"/>
        <v>D6.scenario.defSelectData['sel292']= [ '-1', '1', '2', '3', '4', '5', '6' ];</v>
      </c>
    </row>
    <row r="123" spans="1:124" s="75" customFormat="1" ht="43.5" customHeight="1" x14ac:dyDescent="0.15">
      <c r="A123" s="66"/>
      <c r="B123" s="99" t="s">
        <v>2948</v>
      </c>
      <c r="C123" s="106" t="s">
        <v>2564</v>
      </c>
      <c r="D123" s="118" t="s">
        <v>2564</v>
      </c>
      <c r="E123" s="98" t="s">
        <v>3097</v>
      </c>
      <c r="F123" s="106"/>
      <c r="G123" s="118"/>
      <c r="H123" s="106" t="s">
        <v>2565</v>
      </c>
      <c r="I123" s="118" t="s">
        <v>2565</v>
      </c>
      <c r="J123" s="106" t="str">
        <f t="shared" si="28"/>
        <v>sel293</v>
      </c>
      <c r="K123" s="118" t="str">
        <f t="shared" si="32"/>
        <v>sel293</v>
      </c>
      <c r="L123" s="99"/>
      <c r="M123" s="99"/>
      <c r="N123" s="99"/>
      <c r="O123" s="98" t="s">
        <v>1892</v>
      </c>
      <c r="P123" s="99"/>
      <c r="Q123" s="99"/>
      <c r="R123" s="98">
        <v>-1</v>
      </c>
      <c r="S123" s="66"/>
      <c r="T123" s="66"/>
      <c r="U123" s="101" t="str">
        <f t="shared" ref="U123:U128" si="35">J123</f>
        <v>sel293</v>
      </c>
      <c r="V123" s="106" t="s">
        <v>2274</v>
      </c>
      <c r="W123" s="106" t="s">
        <v>2534</v>
      </c>
      <c r="X123" s="108" t="s">
        <v>2535</v>
      </c>
      <c r="Y123" s="106" t="s">
        <v>4558</v>
      </c>
      <c r="Z123" s="106" t="s">
        <v>4559</v>
      </c>
      <c r="AA123" s="106" t="s">
        <v>2538</v>
      </c>
      <c r="AB123" s="106" t="s">
        <v>2539</v>
      </c>
      <c r="AC123" s="106"/>
      <c r="AD123" s="106"/>
      <c r="AE123" s="106"/>
      <c r="AF123" s="106"/>
      <c r="AG123" s="106"/>
      <c r="AH123" s="106"/>
      <c r="AI123" s="106"/>
      <c r="AJ123" s="106"/>
      <c r="AK123" s="106"/>
      <c r="AL123" s="118" t="s">
        <v>2274</v>
      </c>
      <c r="AM123" s="118" t="s">
        <v>2534</v>
      </c>
      <c r="AN123" s="120" t="s">
        <v>2535</v>
      </c>
      <c r="AO123" s="118" t="s">
        <v>2536</v>
      </c>
      <c r="AP123" s="118" t="s">
        <v>2537</v>
      </c>
      <c r="AQ123" s="118" t="s">
        <v>2538</v>
      </c>
      <c r="AR123" s="118" t="s">
        <v>2539</v>
      </c>
      <c r="AS123" s="118"/>
      <c r="AT123" s="118"/>
      <c r="AU123" s="118"/>
      <c r="AV123" s="118"/>
      <c r="AW123" s="118"/>
      <c r="AX123" s="118"/>
      <c r="AY123" s="118"/>
      <c r="AZ123" s="118"/>
      <c r="BA123" s="118"/>
      <c r="BB123" s="66"/>
      <c r="BC123" s="106">
        <v>-1</v>
      </c>
      <c r="BD123" s="106">
        <v>2</v>
      </c>
      <c r="BE123" s="106">
        <v>6</v>
      </c>
      <c r="BF123" s="106">
        <v>15</v>
      </c>
      <c r="BG123" s="106">
        <v>30</v>
      </c>
      <c r="BH123" s="106">
        <v>50</v>
      </c>
      <c r="BI123" s="106">
        <v>100</v>
      </c>
      <c r="BJ123" s="106"/>
      <c r="BK123" s="106"/>
      <c r="BL123" s="106"/>
      <c r="BM123" s="106"/>
      <c r="BN123" s="106"/>
      <c r="BO123" s="106"/>
      <c r="BP123" s="106"/>
      <c r="BQ123" s="106"/>
      <c r="BR123" s="106"/>
      <c r="BS123" s="118">
        <v>-1</v>
      </c>
      <c r="BT123" s="118">
        <v>2</v>
      </c>
      <c r="BU123" s="118">
        <v>6</v>
      </c>
      <c r="BV123" s="118">
        <v>15</v>
      </c>
      <c r="BW123" s="118">
        <v>30</v>
      </c>
      <c r="BX123" s="118">
        <v>50</v>
      </c>
      <c r="BY123" s="118">
        <v>100</v>
      </c>
      <c r="BZ123" s="118"/>
      <c r="CA123" s="118"/>
      <c r="CB123" s="118"/>
      <c r="CC123" s="118"/>
      <c r="CD123" s="118"/>
      <c r="CE123" s="118"/>
      <c r="CF123" s="118"/>
      <c r="CG123" s="118"/>
      <c r="CH123" s="118"/>
      <c r="CJ123" s="98"/>
      <c r="CK123" s="98"/>
      <c r="CL123" s="98"/>
      <c r="CM123" s="98"/>
      <c r="CN123" s="98"/>
      <c r="CO123" s="98"/>
      <c r="CP123" s="98"/>
      <c r="CQ123" s="98"/>
      <c r="CR123" s="98"/>
      <c r="CS123" s="98"/>
      <c r="CT123" s="98"/>
      <c r="CU123" s="98"/>
      <c r="CV123" s="98"/>
      <c r="CW123" s="98"/>
      <c r="CX123" s="98"/>
      <c r="CY123" s="98"/>
      <c r="CZ123" s="98"/>
      <c r="DA123" s="98"/>
      <c r="DB123" s="98"/>
      <c r="DC123" s="98"/>
      <c r="DD123" s="98"/>
      <c r="DE123" s="98"/>
      <c r="DF123" s="98"/>
      <c r="DG123" s="98"/>
      <c r="DL123" s="76"/>
      <c r="DM123" s="76"/>
      <c r="DN123" s="77" t="str">
        <f t="shared" si="29"/>
        <v xml:space="preserve">D6.scenario.defInput["i293"] = {  cons:"consHTcold",  title:"ルーフヒーティングの利用頻度",  unit:"",  text:"ルーフヒーティングを使う頻度は", inputType:"sel293", right:"", postfix:"", nodata:"", varType:"Number", min:"", max:"", defaultValue:"-1", d11t:"",d11p:"",d12t:"",d12p:"",d13t:"",d13p:"",d1w:"",d1d:"", d21t:"",d21p:"",d22t:"",d22p:"",d23t:"",d23p:"",d2w:"",d2d:"", d31t:"",d31p:"",d32t:"",d32p:"",d33t:"",d33p:"",d3w:"",d3d:""}; </v>
      </c>
      <c r="DO123" s="78"/>
      <c r="DP123" s="78"/>
      <c r="DQ123" s="79" t="str">
        <f t="shared" si="30"/>
        <v>D6.scenario.defSelectValue["sel293"]= [ "選んで下さい", "年2-3日", "月に1日くらい", "月に2-3日", "週に2-3日", "センサーで常時ON", "センサーなしで常時ON" ];</v>
      </c>
      <c r="DR123" s="80"/>
      <c r="DS123" s="80"/>
      <c r="DT123" s="80" t="str">
        <f t="shared" si="31"/>
        <v>D6.scenario.defSelectData['sel293']= [ '-1', '2', '6', '15', '30', '50', '100' ];</v>
      </c>
    </row>
    <row r="124" spans="1:124" s="75" customFormat="1" ht="43.5" customHeight="1" x14ac:dyDescent="0.15">
      <c r="A124" s="66"/>
      <c r="B124" s="99" t="s">
        <v>2949</v>
      </c>
      <c r="C124" s="106" t="s">
        <v>2568</v>
      </c>
      <c r="D124" s="118" t="s">
        <v>2568</v>
      </c>
      <c r="E124" s="98" t="s">
        <v>3097</v>
      </c>
      <c r="F124" s="106"/>
      <c r="G124" s="118"/>
      <c r="H124" s="106" t="s">
        <v>2568</v>
      </c>
      <c r="I124" s="118" t="s">
        <v>2568</v>
      </c>
      <c r="J124" s="106" t="str">
        <f t="shared" si="28"/>
        <v>sel294</v>
      </c>
      <c r="K124" s="118" t="str">
        <f t="shared" si="32"/>
        <v>sel294</v>
      </c>
      <c r="L124" s="99"/>
      <c r="M124" s="99"/>
      <c r="N124" s="99"/>
      <c r="O124" s="98" t="s">
        <v>1892</v>
      </c>
      <c r="P124" s="99"/>
      <c r="Q124" s="99"/>
      <c r="R124" s="98">
        <v>-1</v>
      </c>
      <c r="S124" s="66"/>
      <c r="T124" s="66"/>
      <c r="U124" s="101" t="str">
        <f t="shared" si="35"/>
        <v>sel294</v>
      </c>
      <c r="V124" s="106" t="s">
        <v>2274</v>
      </c>
      <c r="W124" s="106" t="s">
        <v>1976</v>
      </c>
      <c r="X124" s="108" t="s">
        <v>1977</v>
      </c>
      <c r="Y124" s="106" t="s">
        <v>2451</v>
      </c>
      <c r="Z124" s="106"/>
      <c r="AA124" s="106"/>
      <c r="AB124" s="106"/>
      <c r="AC124" s="106"/>
      <c r="AD124" s="106"/>
      <c r="AE124" s="106"/>
      <c r="AF124" s="106"/>
      <c r="AG124" s="106"/>
      <c r="AH124" s="106"/>
      <c r="AI124" s="106"/>
      <c r="AJ124" s="106"/>
      <c r="AK124" s="106"/>
      <c r="AL124" s="118" t="s">
        <v>2274</v>
      </c>
      <c r="AM124" s="118" t="s">
        <v>1976</v>
      </c>
      <c r="AN124" s="149" t="s">
        <v>1977</v>
      </c>
      <c r="AO124" s="118" t="s">
        <v>2451</v>
      </c>
      <c r="AP124" s="118"/>
      <c r="AQ124" s="118"/>
      <c r="AR124" s="118"/>
      <c r="AS124" s="118"/>
      <c r="AT124" s="118"/>
      <c r="AU124" s="118"/>
      <c r="AV124" s="118"/>
      <c r="AW124" s="118"/>
      <c r="AX124" s="118"/>
      <c r="AY124" s="118"/>
      <c r="AZ124" s="118"/>
      <c r="BA124" s="118"/>
      <c r="BB124" s="66"/>
      <c r="BC124" s="106">
        <v>-1</v>
      </c>
      <c r="BD124" s="106">
        <v>1</v>
      </c>
      <c r="BE124" s="106">
        <v>2</v>
      </c>
      <c r="BF124" s="106">
        <v>3</v>
      </c>
      <c r="BG124" s="106"/>
      <c r="BH124" s="106"/>
      <c r="BI124" s="106"/>
      <c r="BJ124" s="106"/>
      <c r="BK124" s="106"/>
      <c r="BL124" s="106"/>
      <c r="BM124" s="106"/>
      <c r="BN124" s="106"/>
      <c r="BO124" s="106"/>
      <c r="BP124" s="106"/>
      <c r="BQ124" s="106"/>
      <c r="BR124" s="106"/>
      <c r="BS124" s="118">
        <v>-1</v>
      </c>
      <c r="BT124" s="118">
        <v>1</v>
      </c>
      <c r="BU124" s="118">
        <v>2</v>
      </c>
      <c r="BV124" s="118">
        <v>3</v>
      </c>
      <c r="BW124" s="118"/>
      <c r="BX124" s="118"/>
      <c r="BY124" s="118"/>
      <c r="BZ124" s="118"/>
      <c r="CA124" s="118"/>
      <c r="CB124" s="118"/>
      <c r="CC124" s="118"/>
      <c r="CD124" s="118"/>
      <c r="CE124" s="118"/>
      <c r="CF124" s="118"/>
      <c r="CG124" s="118"/>
      <c r="CH124" s="118"/>
      <c r="CJ124" s="98"/>
      <c r="CK124" s="98"/>
      <c r="CL124" s="98"/>
      <c r="CM124" s="98"/>
      <c r="CN124" s="98"/>
      <c r="CO124" s="98"/>
      <c r="CP124" s="98"/>
      <c r="CQ124" s="98"/>
      <c r="CR124" s="98"/>
      <c r="CS124" s="98"/>
      <c r="CT124" s="98"/>
      <c r="CU124" s="98"/>
      <c r="CV124" s="98"/>
      <c r="CW124" s="98"/>
      <c r="CX124" s="98"/>
      <c r="CY124" s="98"/>
      <c r="CZ124" s="98"/>
      <c r="DA124" s="98"/>
      <c r="DB124" s="98"/>
      <c r="DC124" s="98"/>
      <c r="DD124" s="98"/>
      <c r="DE124" s="98"/>
      <c r="DF124" s="98"/>
      <c r="DG124" s="98"/>
      <c r="DL124" s="76"/>
      <c r="DM124" s="76"/>
      <c r="DN124" s="77" t="str">
        <f t="shared" si="29"/>
        <v xml:space="preserve">D6.scenario.defInput["i294"] = {  cons:"consHTcold",  title:"融雪槽の利用",  unit:"",  text:"融雪槽の利用", inputType:"sel294", right:"", postfix:"", nodata:"", varType:"Number", min:"", max:"", defaultValue:"-1", d11t:"",d11p:"",d12t:"",d12p:"",d13t:"",d13p:"",d1w:"",d1d:"", d21t:"",d21p:"",d22t:"",d22p:"",d23t:"",d23p:"",d2w:"",d2d:"", d31t:"",d31p:"",d32t:"",d32p:"",d33t:"",d33p:"",d3w:"",d3d:""}; </v>
      </c>
      <c r="DO124" s="78"/>
      <c r="DP124" s="78"/>
      <c r="DQ124" s="79" t="str">
        <f t="shared" si="30"/>
        <v>D6.scenario.defSelectValue["sel294"]= [ "選んで下さい", "はい", "いいえ", "わからない" ];</v>
      </c>
      <c r="DR124" s="80"/>
      <c r="DS124" s="80"/>
      <c r="DT124" s="80" t="str">
        <f t="shared" si="31"/>
        <v>D6.scenario.defSelectData['sel294']= [ '-1', '1', '2', '3' ];</v>
      </c>
    </row>
    <row r="125" spans="1:124" s="75" customFormat="1" ht="43.5" customHeight="1" x14ac:dyDescent="0.15">
      <c r="A125" s="66"/>
      <c r="B125" s="99" t="s">
        <v>2950</v>
      </c>
      <c r="C125" s="106" t="s">
        <v>2567</v>
      </c>
      <c r="D125" s="118" t="s">
        <v>2567</v>
      </c>
      <c r="E125" s="98" t="s">
        <v>3097</v>
      </c>
      <c r="F125" s="106"/>
      <c r="G125" s="118"/>
      <c r="H125" s="106" t="s">
        <v>2567</v>
      </c>
      <c r="I125" s="118" t="s">
        <v>2567</v>
      </c>
      <c r="J125" s="106" t="str">
        <f t="shared" si="28"/>
        <v>sel295</v>
      </c>
      <c r="K125" s="118" t="str">
        <f t="shared" si="32"/>
        <v>sel295</v>
      </c>
      <c r="L125" s="99"/>
      <c r="M125" s="99"/>
      <c r="N125" s="99"/>
      <c r="O125" s="98" t="s">
        <v>1892</v>
      </c>
      <c r="P125" s="99"/>
      <c r="Q125" s="99"/>
      <c r="R125" s="98">
        <v>-1</v>
      </c>
      <c r="S125" s="66"/>
      <c r="T125" s="66"/>
      <c r="U125" s="101" t="str">
        <f t="shared" si="35"/>
        <v>sel295</v>
      </c>
      <c r="V125" s="106" t="s">
        <v>2274</v>
      </c>
      <c r="W125" s="106" t="s">
        <v>2020</v>
      </c>
      <c r="X125" s="108" t="s">
        <v>2520</v>
      </c>
      <c r="Y125" s="106" t="s">
        <v>2521</v>
      </c>
      <c r="Z125" s="106" t="s">
        <v>2019</v>
      </c>
      <c r="AA125" s="106" t="s">
        <v>2560</v>
      </c>
      <c r="AB125" s="106" t="s">
        <v>2561</v>
      </c>
      <c r="AC125" s="106" t="s">
        <v>2522</v>
      </c>
      <c r="AD125" s="106"/>
      <c r="AE125" s="106"/>
      <c r="AF125" s="106"/>
      <c r="AG125" s="106"/>
      <c r="AH125" s="106"/>
      <c r="AI125" s="106"/>
      <c r="AJ125" s="106"/>
      <c r="AK125" s="106"/>
      <c r="AL125" s="118" t="s">
        <v>2274</v>
      </c>
      <c r="AM125" s="118" t="s">
        <v>2020</v>
      </c>
      <c r="AN125" s="120" t="s">
        <v>2520</v>
      </c>
      <c r="AO125" s="118" t="s">
        <v>2521</v>
      </c>
      <c r="AP125" s="118" t="s">
        <v>2019</v>
      </c>
      <c r="AQ125" s="118" t="s">
        <v>2560</v>
      </c>
      <c r="AR125" s="118" t="s">
        <v>2561</v>
      </c>
      <c r="AS125" s="118" t="s">
        <v>2522</v>
      </c>
      <c r="AT125" s="118"/>
      <c r="AU125" s="118"/>
      <c r="AV125" s="118"/>
      <c r="AW125" s="118"/>
      <c r="AX125" s="118"/>
      <c r="AY125" s="118"/>
      <c r="AZ125" s="118"/>
      <c r="BA125" s="118"/>
      <c r="BB125" s="66"/>
      <c r="BC125" s="106">
        <v>-1</v>
      </c>
      <c r="BD125" s="106">
        <v>1</v>
      </c>
      <c r="BE125" s="106">
        <v>2</v>
      </c>
      <c r="BF125" s="106">
        <v>3</v>
      </c>
      <c r="BG125" s="106">
        <v>4</v>
      </c>
      <c r="BH125" s="106">
        <v>5</v>
      </c>
      <c r="BI125" s="106">
        <v>6</v>
      </c>
      <c r="BJ125" s="106"/>
      <c r="BK125" s="106"/>
      <c r="BL125" s="106"/>
      <c r="BM125" s="106"/>
      <c r="BN125" s="106"/>
      <c r="BO125" s="106"/>
      <c r="BP125" s="106"/>
      <c r="BQ125" s="106"/>
      <c r="BR125" s="106"/>
      <c r="BS125" s="118">
        <v>-1</v>
      </c>
      <c r="BT125" s="118">
        <v>1</v>
      </c>
      <c r="BU125" s="118">
        <v>2</v>
      </c>
      <c r="BV125" s="118">
        <v>3</v>
      </c>
      <c r="BW125" s="118">
        <v>4</v>
      </c>
      <c r="BX125" s="118">
        <v>5</v>
      </c>
      <c r="BY125" s="118">
        <v>6</v>
      </c>
      <c r="BZ125" s="118"/>
      <c r="CA125" s="118"/>
      <c r="CB125" s="118"/>
      <c r="CC125" s="118"/>
      <c r="CD125" s="118"/>
      <c r="CE125" s="118"/>
      <c r="CF125" s="118"/>
      <c r="CG125" s="118"/>
      <c r="CH125" s="118"/>
      <c r="CJ125" s="98"/>
      <c r="CK125" s="98"/>
      <c r="CL125" s="98"/>
      <c r="CM125" s="98"/>
      <c r="CN125" s="98"/>
      <c r="CO125" s="98"/>
      <c r="CP125" s="98"/>
      <c r="CQ125" s="98"/>
      <c r="CR125" s="98"/>
      <c r="CS125" s="98"/>
      <c r="CT125" s="98"/>
      <c r="CU125" s="98"/>
      <c r="CV125" s="98"/>
      <c r="CW125" s="98"/>
      <c r="CX125" s="98"/>
      <c r="CY125" s="98"/>
      <c r="CZ125" s="98"/>
      <c r="DA125" s="98"/>
      <c r="DB125" s="98"/>
      <c r="DC125" s="98"/>
      <c r="DD125" s="98"/>
      <c r="DE125" s="98"/>
      <c r="DF125" s="98"/>
      <c r="DG125" s="98"/>
      <c r="DL125" s="76"/>
      <c r="DM125" s="76"/>
      <c r="DN125" s="77" t="str">
        <f t="shared" si="29"/>
        <v xml:space="preserve">D6.scenario.defInput["i295"] = {  cons:"consHTcold",  title:"融雪槽の熱源",  unit:"",  text:"融雪槽の熱源", inputType:"sel295", right:"", postfix:"", nodata:"", varType:"Number", min:"", max:"", defaultValue:"-1", d11t:"",d11p:"",d12t:"",d12p:"",d13t:"",d13p:"",d1w:"",d1d:"", d21t:"",d21p:"",d22t:"",d22p:"",d23t:"",d23p:"",d2w:"",d2d:"", d31t:"",d31p:"",d32t:"",d32p:"",d33t:"",d33p:"",d3w:"",d3d:""}; </v>
      </c>
      <c r="DO125" s="78"/>
      <c r="DP125" s="78"/>
      <c r="DQ125" s="79" t="str">
        <f t="shared" si="30"/>
        <v>D6.scenario.defSelectValue["sel295"]= [ "選んで下さい", "灯油", "電気", "電気（ヒートポンプ）", "ガス", "コジェネ（ガス）", "コジェネ（灯油）", "地域熱供給" ];</v>
      </c>
      <c r="DR125" s="80"/>
      <c r="DS125" s="80"/>
      <c r="DT125" s="80" t="str">
        <f t="shared" si="31"/>
        <v>D6.scenario.defSelectData['sel295']= [ '-1', '1', '2', '3', '4', '5', '6' ];</v>
      </c>
    </row>
    <row r="126" spans="1:124" s="75" customFormat="1" ht="43.5" customHeight="1" x14ac:dyDescent="0.15">
      <c r="A126" s="66" t="s">
        <v>4488</v>
      </c>
      <c r="B126" s="190" t="s">
        <v>4488</v>
      </c>
      <c r="C126" s="191" t="s">
        <v>4489</v>
      </c>
      <c r="D126" s="192"/>
      <c r="E126" s="189" t="s">
        <v>1909</v>
      </c>
      <c r="F126" s="191" t="s">
        <v>1912</v>
      </c>
      <c r="G126" s="192" t="s">
        <v>1912</v>
      </c>
      <c r="H126" s="191" t="s">
        <v>4490</v>
      </c>
      <c r="I126" s="192" t="s">
        <v>4491</v>
      </c>
      <c r="J126" s="191" t="s">
        <v>4492</v>
      </c>
      <c r="K126" s="192" t="s">
        <v>4492</v>
      </c>
      <c r="L126" s="190"/>
      <c r="M126" s="190"/>
      <c r="N126" s="190"/>
      <c r="O126" s="189" t="s">
        <v>1892</v>
      </c>
      <c r="P126" s="190"/>
      <c r="Q126" s="190"/>
      <c r="R126" s="189">
        <v>-1</v>
      </c>
      <c r="S126" s="66"/>
      <c r="T126" s="66"/>
      <c r="U126" s="193" t="s">
        <v>4492</v>
      </c>
      <c r="V126" s="191" t="s">
        <v>2557</v>
      </c>
      <c r="W126" s="191" t="s">
        <v>4493</v>
      </c>
      <c r="X126" s="194" t="s">
        <v>4494</v>
      </c>
      <c r="Y126" s="191"/>
      <c r="Z126" s="191"/>
      <c r="AA126" s="191"/>
      <c r="AB126" s="191"/>
      <c r="AC126" s="191"/>
      <c r="AD126" s="191"/>
      <c r="AE126" s="191"/>
      <c r="AF126" s="191"/>
      <c r="AG126" s="191"/>
      <c r="AH126" s="191"/>
      <c r="AI126" s="191"/>
      <c r="AJ126" s="191"/>
      <c r="AK126" s="191"/>
      <c r="AL126" s="192" t="s">
        <v>2557</v>
      </c>
      <c r="AM126" s="192" t="s">
        <v>1967</v>
      </c>
      <c r="AN126" s="195" t="s">
        <v>1968</v>
      </c>
      <c r="AO126" s="192" t="s">
        <v>1969</v>
      </c>
      <c r="AP126" s="192" t="s">
        <v>1970</v>
      </c>
      <c r="AQ126" s="192" t="s">
        <v>1971</v>
      </c>
      <c r="AR126" s="192" t="s">
        <v>1972</v>
      </c>
      <c r="AS126" s="192" t="s">
        <v>1973</v>
      </c>
      <c r="AT126" s="192" t="s">
        <v>1974</v>
      </c>
      <c r="AU126" s="192" t="s">
        <v>1975</v>
      </c>
      <c r="AV126" s="192"/>
      <c r="AW126" s="192"/>
      <c r="AX126" s="192"/>
      <c r="AY126" s="192"/>
      <c r="AZ126" s="192"/>
      <c r="BA126" s="192"/>
      <c r="BB126" s="66"/>
      <c r="BC126" s="191">
        <v>-1</v>
      </c>
      <c r="BD126" s="191">
        <v>1</v>
      </c>
      <c r="BE126" s="191">
        <v>2</v>
      </c>
      <c r="BF126" s="191"/>
      <c r="BG126" s="191"/>
      <c r="BH126" s="191"/>
      <c r="BI126" s="191"/>
      <c r="BJ126" s="191"/>
      <c r="BK126" s="191"/>
      <c r="BL126" s="191"/>
      <c r="BM126" s="191"/>
      <c r="BN126" s="191"/>
      <c r="BO126" s="191"/>
      <c r="BP126" s="191"/>
      <c r="BQ126" s="191"/>
      <c r="BR126" s="191"/>
      <c r="BS126" s="192">
        <v>-1</v>
      </c>
      <c r="BT126" s="192">
        <v>1</v>
      </c>
      <c r="BU126" s="192">
        <v>2</v>
      </c>
      <c r="BV126" s="192">
        <v>3</v>
      </c>
      <c r="BW126" s="192">
        <v>4</v>
      </c>
      <c r="BX126" s="192">
        <v>5</v>
      </c>
      <c r="BY126" s="192">
        <v>6</v>
      </c>
      <c r="BZ126" s="192">
        <v>7</v>
      </c>
      <c r="CA126" s="192">
        <v>8</v>
      </c>
      <c r="CB126" s="192">
        <v>9</v>
      </c>
      <c r="CC126" s="192"/>
      <c r="CD126" s="192"/>
      <c r="CE126" s="192"/>
      <c r="CF126" s="192"/>
      <c r="CG126" s="192"/>
      <c r="CH126" s="192"/>
      <c r="CJ126" s="189">
        <v>3</v>
      </c>
      <c r="CK126" s="189">
        <v>2</v>
      </c>
      <c r="CL126" s="189">
        <v>2</v>
      </c>
      <c r="CM126" s="189">
        <v>1</v>
      </c>
      <c r="CN126" s="189">
        <v>1</v>
      </c>
      <c r="CO126" s="189">
        <v>0</v>
      </c>
      <c r="CP126" s="189">
        <v>2</v>
      </c>
      <c r="CQ126" s="189">
        <v>1</v>
      </c>
      <c r="CR126" s="189"/>
      <c r="CS126" s="189"/>
      <c r="CT126" s="189"/>
      <c r="CU126" s="189"/>
      <c r="CV126" s="189"/>
      <c r="CW126" s="189"/>
      <c r="CX126" s="189"/>
      <c r="CY126" s="189"/>
      <c r="CZ126" s="189"/>
      <c r="DA126" s="189"/>
      <c r="DB126" s="189"/>
      <c r="DC126" s="189"/>
      <c r="DD126" s="189"/>
      <c r="DE126" s="189"/>
      <c r="DF126" s="189"/>
      <c r="DG126" s="189"/>
      <c r="DL126" s="76"/>
      <c r="DM126" s="76"/>
      <c r="DN126" s="77" t="s">
        <v>4495</v>
      </c>
      <c r="DO126" s="78"/>
      <c r="DP126" s="78"/>
      <c r="DQ126" s="79" t="s">
        <v>4496</v>
      </c>
      <c r="DR126" s="80"/>
      <c r="DS126" s="80"/>
      <c r="DT126" s="80" t="s">
        <v>4497</v>
      </c>
    </row>
    <row r="127" spans="1:124" s="75" customFormat="1" ht="43.5" customHeight="1" x14ac:dyDescent="0.15">
      <c r="A127" s="66"/>
      <c r="B127" s="99" t="s">
        <v>1946</v>
      </c>
      <c r="C127" s="106" t="s">
        <v>2792</v>
      </c>
      <c r="D127" s="118" t="s">
        <v>2792</v>
      </c>
      <c r="E127" s="100" t="s">
        <v>1945</v>
      </c>
      <c r="F127" s="106"/>
      <c r="G127" s="118"/>
      <c r="H127" s="106" t="s">
        <v>1947</v>
      </c>
      <c r="I127" s="118" t="s">
        <v>1947</v>
      </c>
      <c r="J127" s="106" t="str">
        <f t="shared" si="28"/>
        <v>sel401</v>
      </c>
      <c r="K127" s="118" t="str">
        <f t="shared" si="32"/>
        <v>sel401</v>
      </c>
      <c r="L127" s="99"/>
      <c r="M127" s="99"/>
      <c r="N127" s="99"/>
      <c r="O127" s="98" t="s">
        <v>1892</v>
      </c>
      <c r="P127" s="99"/>
      <c r="Q127" s="99"/>
      <c r="R127" s="98">
        <v>-1</v>
      </c>
      <c r="S127" s="66"/>
      <c r="T127" s="66"/>
      <c r="U127" s="101" t="str">
        <f t="shared" si="35"/>
        <v>sel401</v>
      </c>
      <c r="V127" s="106" t="s">
        <v>2274</v>
      </c>
      <c r="W127" s="106" t="s">
        <v>2000</v>
      </c>
      <c r="X127" s="106" t="s">
        <v>2052</v>
      </c>
      <c r="Y127" s="106" t="s">
        <v>2053</v>
      </c>
      <c r="Z127" s="106" t="s">
        <v>2054</v>
      </c>
      <c r="AA127" s="106" t="s">
        <v>2044</v>
      </c>
      <c r="AB127" s="106"/>
      <c r="AC127" s="106"/>
      <c r="AD127" s="106"/>
      <c r="AE127" s="106"/>
      <c r="AF127" s="106"/>
      <c r="AG127" s="106"/>
      <c r="AH127" s="106"/>
      <c r="AI127" s="106"/>
      <c r="AJ127" s="106"/>
      <c r="AK127" s="106"/>
      <c r="AL127" s="118" t="s">
        <v>2274</v>
      </c>
      <c r="AM127" s="148" t="s">
        <v>2000</v>
      </c>
      <c r="AN127" s="148" t="s">
        <v>2052</v>
      </c>
      <c r="AO127" s="148" t="s">
        <v>2053</v>
      </c>
      <c r="AP127" s="118" t="s">
        <v>2054</v>
      </c>
      <c r="AQ127" s="118" t="s">
        <v>2044</v>
      </c>
      <c r="AR127" s="118"/>
      <c r="AS127" s="118"/>
      <c r="AT127" s="118"/>
      <c r="AU127" s="118"/>
      <c r="AV127" s="118"/>
      <c r="AW127" s="118"/>
      <c r="AX127" s="118"/>
      <c r="AY127" s="118"/>
      <c r="AZ127" s="118"/>
      <c r="BA127" s="118"/>
      <c r="BB127" s="66"/>
      <c r="BC127" s="106">
        <v>-1</v>
      </c>
      <c r="BD127" s="106">
        <v>5</v>
      </c>
      <c r="BE127" s="106">
        <v>4</v>
      </c>
      <c r="BF127" s="106">
        <v>3</v>
      </c>
      <c r="BG127" s="106">
        <v>2</v>
      </c>
      <c r="BH127" s="106">
        <v>1</v>
      </c>
      <c r="BI127" s="106"/>
      <c r="BJ127" s="106"/>
      <c r="BK127" s="106"/>
      <c r="BL127" s="106"/>
      <c r="BM127" s="106"/>
      <c r="BN127" s="106"/>
      <c r="BO127" s="106"/>
      <c r="BP127" s="106"/>
      <c r="BQ127" s="106"/>
      <c r="BR127" s="106"/>
      <c r="BS127" s="118">
        <v>-1</v>
      </c>
      <c r="BT127" s="118">
        <v>5</v>
      </c>
      <c r="BU127" s="118">
        <v>4</v>
      </c>
      <c r="BV127" s="118">
        <v>3</v>
      </c>
      <c r="BW127" s="118">
        <v>2</v>
      </c>
      <c r="BX127" s="118">
        <v>1</v>
      </c>
      <c r="BY127" s="118"/>
      <c r="BZ127" s="118"/>
      <c r="CA127" s="118"/>
      <c r="CB127" s="118"/>
      <c r="CC127" s="118"/>
      <c r="CD127" s="118"/>
      <c r="CE127" s="118"/>
      <c r="CF127" s="118"/>
      <c r="CG127" s="118"/>
      <c r="CH127" s="118"/>
      <c r="CJ127" s="98">
        <v>5</v>
      </c>
      <c r="CK127" s="98">
        <v>0</v>
      </c>
      <c r="CL127" s="98">
        <v>3</v>
      </c>
      <c r="CM127" s="98">
        <v>1</v>
      </c>
      <c r="CN127" s="98">
        <v>0</v>
      </c>
      <c r="CO127" s="98">
        <v>2</v>
      </c>
      <c r="CP127" s="98">
        <v>2</v>
      </c>
      <c r="CQ127" s="98">
        <v>1</v>
      </c>
      <c r="CR127" s="98"/>
      <c r="CS127" s="98"/>
      <c r="CT127" s="98"/>
      <c r="CU127" s="98"/>
      <c r="CV127" s="98"/>
      <c r="CW127" s="98"/>
      <c r="CX127" s="98"/>
      <c r="CY127" s="98"/>
      <c r="CZ127" s="98"/>
      <c r="DA127" s="98"/>
      <c r="DB127" s="98"/>
      <c r="DC127" s="98"/>
      <c r="DD127" s="98"/>
      <c r="DE127" s="98"/>
      <c r="DF127" s="98"/>
      <c r="DG127" s="98"/>
      <c r="DL127" s="76"/>
      <c r="DM127" s="76"/>
      <c r="DN127" s="77" t="str">
        <f t="shared" si="29"/>
        <v xml:space="preserve">D6.scenario.defInput["i401"] = {  cons:"consDRsum",  title:"衣類乾燥機の利用頻度",  unit:"",  text:"洗濯の乾燥機や乾燥機能を使っていますか。使っている場合にはどの程度使うのか選んで下さい。", inputType:"sel401", right:"", postfix:"", nodata:"", varType:"Number", min:"", max:"", defaultValue:"-1", d11t:"5",d11p:"0",d12t:"3",d12p:"1",d13t:"0",d13p:"2",d1w:"2",d1d:"1", d21t:"",d21p:"",d22t:"",d22p:"",d23t:"",d23p:"",d2w:"",d2d:"", d31t:"",d31p:"",d32t:"",d32p:"",d33t:"",d33p:"",d3w:"",d3d:""}; </v>
      </c>
      <c r="DO127" s="78"/>
      <c r="DP127" s="78"/>
      <c r="DQ127" s="79" t="str">
        <f t="shared" si="30"/>
        <v>D6.scenario.defSelectValue["sel401"]= [ "選んで下さい", "使わない", "月1～3回", "週1～2回", "2日に1回", "毎日" ];</v>
      </c>
      <c r="DR127" s="80"/>
      <c r="DS127" s="80"/>
      <c r="DT127" s="80" t="str">
        <f t="shared" si="31"/>
        <v>D6.scenario.defSelectData['sel401']= [ '-1', '5', '4', '3', '2', '1' ];</v>
      </c>
    </row>
    <row r="128" spans="1:124" s="75" customFormat="1" ht="43.5" customHeight="1" x14ac:dyDescent="0.15">
      <c r="A128" s="66"/>
      <c r="B128" s="99" t="s">
        <v>2965</v>
      </c>
      <c r="C128" s="106" t="s">
        <v>2791</v>
      </c>
      <c r="D128" s="118" t="s">
        <v>2791</v>
      </c>
      <c r="E128" s="100" t="s">
        <v>1945</v>
      </c>
      <c r="F128" s="106"/>
      <c r="G128" s="118"/>
      <c r="H128" s="106" t="s">
        <v>2791</v>
      </c>
      <c r="I128" s="118" t="s">
        <v>2791</v>
      </c>
      <c r="J128" s="106" t="str">
        <f t="shared" si="28"/>
        <v>sel402</v>
      </c>
      <c r="K128" s="118" t="str">
        <f t="shared" si="32"/>
        <v>sel402</v>
      </c>
      <c r="L128" s="99"/>
      <c r="M128" s="99"/>
      <c r="N128" s="99"/>
      <c r="O128" s="98" t="s">
        <v>1892</v>
      </c>
      <c r="P128" s="99"/>
      <c r="Q128" s="99"/>
      <c r="R128" s="98">
        <v>-1</v>
      </c>
      <c r="S128" s="66"/>
      <c r="T128" s="66"/>
      <c r="U128" s="101" t="str">
        <f t="shared" si="35"/>
        <v>sel402</v>
      </c>
      <c r="V128" s="106" t="s">
        <v>2274</v>
      </c>
      <c r="W128" s="106" t="s">
        <v>2790</v>
      </c>
      <c r="X128" s="106" t="s">
        <v>2520</v>
      </c>
      <c r="Y128" s="106" t="s">
        <v>2019</v>
      </c>
      <c r="Z128" s="106" t="s">
        <v>2451</v>
      </c>
      <c r="AA128" s="106" t="s">
        <v>2055</v>
      </c>
      <c r="AB128" s="106"/>
      <c r="AC128" s="106"/>
      <c r="AD128" s="106"/>
      <c r="AE128" s="106"/>
      <c r="AF128" s="106"/>
      <c r="AG128" s="106"/>
      <c r="AH128" s="106"/>
      <c r="AI128" s="106"/>
      <c r="AJ128" s="106"/>
      <c r="AK128" s="106"/>
      <c r="AL128" s="118" t="s">
        <v>2274</v>
      </c>
      <c r="AM128" s="118" t="s">
        <v>2790</v>
      </c>
      <c r="AN128" s="148" t="s">
        <v>2520</v>
      </c>
      <c r="AO128" s="118" t="s">
        <v>2019</v>
      </c>
      <c r="AP128" s="118" t="s">
        <v>2451</v>
      </c>
      <c r="AQ128" s="148" t="s">
        <v>2055</v>
      </c>
      <c r="AR128" s="118"/>
      <c r="AS128" s="118"/>
      <c r="AT128" s="118"/>
      <c r="AU128" s="118"/>
      <c r="AV128" s="118"/>
      <c r="AW128" s="118"/>
      <c r="AX128" s="118"/>
      <c r="AY128" s="118"/>
      <c r="AZ128" s="118"/>
      <c r="BA128" s="118"/>
      <c r="BB128" s="66"/>
      <c r="BC128" s="106">
        <v>-1</v>
      </c>
      <c r="BD128" s="106">
        <v>1</v>
      </c>
      <c r="BE128" s="106">
        <v>2</v>
      </c>
      <c r="BF128" s="106">
        <v>3</v>
      </c>
      <c r="BG128" s="106">
        <v>4</v>
      </c>
      <c r="BH128" s="106">
        <v>5</v>
      </c>
      <c r="BI128" s="106"/>
      <c r="BJ128" s="106"/>
      <c r="BK128" s="106"/>
      <c r="BL128" s="106"/>
      <c r="BM128" s="106"/>
      <c r="BN128" s="106"/>
      <c r="BO128" s="106"/>
      <c r="BP128" s="106"/>
      <c r="BQ128" s="106"/>
      <c r="BR128" s="106"/>
      <c r="BS128" s="118">
        <v>-1</v>
      </c>
      <c r="BT128" s="118">
        <v>1</v>
      </c>
      <c r="BU128" s="118">
        <v>2</v>
      </c>
      <c r="BV128" s="118">
        <v>3</v>
      </c>
      <c r="BW128" s="118">
        <v>4</v>
      </c>
      <c r="BX128" s="118">
        <v>5</v>
      </c>
      <c r="BY128" s="118"/>
      <c r="BZ128" s="118"/>
      <c r="CA128" s="118"/>
      <c r="CB128" s="118"/>
      <c r="CC128" s="118"/>
      <c r="CD128" s="118"/>
      <c r="CE128" s="118"/>
      <c r="CF128" s="118"/>
      <c r="CG128" s="118"/>
      <c r="CH128" s="118"/>
      <c r="CJ128" s="98"/>
      <c r="CK128" s="98"/>
      <c r="CL128" s="98"/>
      <c r="CM128" s="98"/>
      <c r="CN128" s="98"/>
      <c r="CO128" s="98"/>
      <c r="CP128" s="98"/>
      <c r="CQ128" s="98"/>
      <c r="CR128" s="98"/>
      <c r="CS128" s="98"/>
      <c r="CT128" s="98"/>
      <c r="CU128" s="98"/>
      <c r="CV128" s="98"/>
      <c r="CW128" s="98"/>
      <c r="CX128" s="98"/>
      <c r="CY128" s="98"/>
      <c r="CZ128" s="98"/>
      <c r="DA128" s="98"/>
      <c r="DB128" s="98"/>
      <c r="DC128" s="98"/>
      <c r="DD128" s="98"/>
      <c r="DE128" s="98"/>
      <c r="DF128" s="98"/>
      <c r="DG128" s="98"/>
      <c r="DL128" s="76"/>
      <c r="DM128" s="76"/>
      <c r="DN128" s="77" t="str">
        <f t="shared" si="29"/>
        <v xml:space="preserve">D6.scenario.defInput["i402"] = {  cons:"consDRsum",  title:"乾燥機の種類",  unit:"",  text:"乾燥機の種類", inputType:"sel402", right:"", postfix:"", nodata:"", varType:"Number", min:"", max:"", defaultValue:"-1", d11t:"",d11p:"",d12t:"",d12p:"",d13t:"",d13p:"",d1w:"",d1d:"", d21t:"",d21p:"",d22t:"",d22p:"",d23t:"",d23p:"",d2w:"",d2d:"", d31t:"",d31p:"",d32t:"",d32p:"",d33t:"",d33p:"",d3w:"",d3d:""}; </v>
      </c>
      <c r="DO128" s="78"/>
      <c r="DP128" s="78"/>
      <c r="DQ128" s="79" t="str">
        <f t="shared" si="30"/>
        <v>D6.scenario.defSelectValue["sel402"]= [ "選んで下さい", "電気(ヒートポンプ式）", "電気", "ガス", "わからない", "持っていない" ];</v>
      </c>
      <c r="DR128" s="80"/>
      <c r="DS128" s="80"/>
      <c r="DT128" s="80" t="str">
        <f t="shared" si="31"/>
        <v>D6.scenario.defSelectData['sel402']= [ '-1', '1', '2', '3', '4', '5' ];</v>
      </c>
    </row>
    <row r="129" spans="1:124" s="75" customFormat="1" ht="43.5" customHeight="1" x14ac:dyDescent="0.15">
      <c r="A129" s="66"/>
      <c r="B129" s="99" t="s">
        <v>2966</v>
      </c>
      <c r="C129" s="106" t="s">
        <v>2959</v>
      </c>
      <c r="D129" s="118" t="s">
        <v>2959</v>
      </c>
      <c r="E129" s="100" t="s">
        <v>1945</v>
      </c>
      <c r="F129" s="106"/>
      <c r="G129" s="118"/>
      <c r="H129" s="106" t="s">
        <v>2960</v>
      </c>
      <c r="I129" s="118" t="s">
        <v>2960</v>
      </c>
      <c r="J129" s="106" t="str">
        <f t="shared" si="28"/>
        <v>sel403</v>
      </c>
      <c r="K129" s="118" t="str">
        <f t="shared" si="32"/>
        <v>sel403</v>
      </c>
      <c r="L129" s="99"/>
      <c r="M129" s="99"/>
      <c r="N129" s="99"/>
      <c r="O129" s="98" t="s">
        <v>1892</v>
      </c>
      <c r="P129" s="99"/>
      <c r="Q129" s="99"/>
      <c r="R129" s="98">
        <v>-1</v>
      </c>
      <c r="S129" s="66"/>
      <c r="T129" s="66"/>
      <c r="U129" s="101" t="str">
        <f>J129</f>
        <v>sel403</v>
      </c>
      <c r="V129" s="106" t="s">
        <v>2274</v>
      </c>
      <c r="W129" s="106" t="s">
        <v>2961</v>
      </c>
      <c r="X129" s="106" t="s">
        <v>2962</v>
      </c>
      <c r="Y129" s="106" t="s">
        <v>2963</v>
      </c>
      <c r="Z129" s="106" t="s">
        <v>2964</v>
      </c>
      <c r="AA129" s="106" t="s">
        <v>293</v>
      </c>
      <c r="AB129" s="106"/>
      <c r="AC129" s="106"/>
      <c r="AD129" s="106"/>
      <c r="AE129" s="106"/>
      <c r="AF129" s="106"/>
      <c r="AG129" s="106"/>
      <c r="AH129" s="106"/>
      <c r="AI129" s="106"/>
      <c r="AJ129" s="106"/>
      <c r="AK129" s="106"/>
      <c r="AL129" s="118" t="s">
        <v>2274</v>
      </c>
      <c r="AM129" s="148" t="s">
        <v>2961</v>
      </c>
      <c r="AN129" s="148" t="s">
        <v>2962</v>
      </c>
      <c r="AO129" s="148" t="s">
        <v>2963</v>
      </c>
      <c r="AP129" s="148" t="s">
        <v>2964</v>
      </c>
      <c r="AQ129" s="118" t="s">
        <v>293</v>
      </c>
      <c r="AR129" s="118"/>
      <c r="AS129" s="118"/>
      <c r="AT129" s="118"/>
      <c r="AU129" s="118"/>
      <c r="AV129" s="118"/>
      <c r="AW129" s="118"/>
      <c r="AX129" s="118"/>
      <c r="AY129" s="118"/>
      <c r="AZ129" s="118"/>
      <c r="BA129" s="118"/>
      <c r="BB129" s="66"/>
      <c r="BC129" s="106">
        <v>-1</v>
      </c>
      <c r="BD129" s="106">
        <v>4</v>
      </c>
      <c r="BE129" s="106">
        <v>2</v>
      </c>
      <c r="BF129" s="106">
        <v>1</v>
      </c>
      <c r="BG129" s="106">
        <v>0.5</v>
      </c>
      <c r="BH129" s="106">
        <v>1</v>
      </c>
      <c r="BI129" s="106"/>
      <c r="BJ129" s="106"/>
      <c r="BK129" s="106"/>
      <c r="BL129" s="106"/>
      <c r="BM129" s="106"/>
      <c r="BN129" s="106"/>
      <c r="BO129" s="106"/>
      <c r="BP129" s="106"/>
      <c r="BQ129" s="106"/>
      <c r="BR129" s="106"/>
      <c r="BS129" s="118">
        <v>-1</v>
      </c>
      <c r="BT129" s="118">
        <v>4</v>
      </c>
      <c r="BU129" s="118">
        <v>2</v>
      </c>
      <c r="BV129" s="118">
        <v>1</v>
      </c>
      <c r="BW129" s="118">
        <v>0.5</v>
      </c>
      <c r="BX129" s="118">
        <v>1</v>
      </c>
      <c r="BY129" s="118"/>
      <c r="BZ129" s="118"/>
      <c r="CA129" s="118"/>
      <c r="CB129" s="118"/>
      <c r="CC129" s="118"/>
      <c r="CD129" s="118"/>
      <c r="CE129" s="118"/>
      <c r="CF129" s="118"/>
      <c r="CG129" s="118"/>
      <c r="CH129" s="118"/>
      <c r="CJ129" s="98"/>
      <c r="CK129" s="98"/>
      <c r="CL129" s="98"/>
      <c r="CM129" s="98"/>
      <c r="CN129" s="98"/>
      <c r="CO129" s="98"/>
      <c r="CP129" s="98"/>
      <c r="CQ129" s="98"/>
      <c r="CR129" s="98"/>
      <c r="CS129" s="98"/>
      <c r="CT129" s="98"/>
      <c r="CU129" s="98"/>
      <c r="CV129" s="98"/>
      <c r="CW129" s="98"/>
      <c r="CX129" s="98"/>
      <c r="CY129" s="98"/>
      <c r="CZ129" s="98"/>
      <c r="DA129" s="98"/>
      <c r="DB129" s="98"/>
      <c r="DC129" s="98"/>
      <c r="DD129" s="98"/>
      <c r="DE129" s="98"/>
      <c r="DF129" s="98"/>
      <c r="DG129" s="98"/>
      <c r="DL129" s="76"/>
      <c r="DM129" s="76"/>
      <c r="DN129" s="77" t="str">
        <f t="shared" si="29"/>
        <v xml:space="preserve">D6.scenario.defInput["i403"] = {  cons:"consDRsum",  title:"洗濯の頻度",  unit:"",  text:"洗濯機の使い方はどうですか", inputType:"sel403", right:"", postfix:"", nodata:"", varType:"Number", min:"", max:"", defaultValue:"-1", d11t:"",d11p:"",d12t:"",d12p:"",d13t:"",d13p:"",d1w:"",d1d:"", d21t:"",d21p:"",d22t:"",d22p:"",d23t:"",d23p:"",d2w:"",d2d:"", d31t:"",d31p:"",d32t:"",d32p:"",d33t:"",d33p:"",d3w:"",d3d:""}; </v>
      </c>
      <c r="DO129" s="78"/>
      <c r="DP129" s="78"/>
      <c r="DQ129" s="79" t="str">
        <f t="shared" si="30"/>
        <v>D6.scenario.defSelectValue["sel403"]= [ "選んで下さい", "毎日何回も洗濯機を回す", "毎日2回程度洗濯機を回す", "毎日1回洗濯機を回す", "汚れ物がたまったら洗濯機を回す", "わからない" ];</v>
      </c>
      <c r="DR129" s="80"/>
      <c r="DS129" s="80"/>
      <c r="DT129" s="80" t="str">
        <f t="shared" si="31"/>
        <v>D6.scenario.defSelectData['sel403']= [ '-1', '4', '2', '1', '0.5', '1' ];</v>
      </c>
    </row>
    <row r="130" spans="1:124" s="75" customFormat="1" ht="43.5" customHeight="1" x14ac:dyDescent="0.15">
      <c r="A130" s="66"/>
      <c r="B130" s="99" t="s">
        <v>2981</v>
      </c>
      <c r="C130" s="106" t="s">
        <v>2968</v>
      </c>
      <c r="D130" s="118" t="s">
        <v>2968</v>
      </c>
      <c r="E130" s="100" t="s">
        <v>1945</v>
      </c>
      <c r="F130" s="106"/>
      <c r="G130" s="118"/>
      <c r="H130" s="106" t="s">
        <v>2969</v>
      </c>
      <c r="I130" s="118" t="s">
        <v>2969</v>
      </c>
      <c r="J130" s="106" t="str">
        <f t="shared" si="28"/>
        <v>sel411</v>
      </c>
      <c r="K130" s="118" t="str">
        <f t="shared" si="32"/>
        <v>sel411</v>
      </c>
      <c r="L130" s="99"/>
      <c r="M130" s="99"/>
      <c r="N130" s="99"/>
      <c r="O130" s="98" t="s">
        <v>1892</v>
      </c>
      <c r="P130" s="99"/>
      <c r="Q130" s="99"/>
      <c r="R130" s="98">
        <v>-1</v>
      </c>
      <c r="S130" s="66"/>
      <c r="T130" s="66"/>
      <c r="U130" s="101" t="str">
        <f>J130</f>
        <v>sel411</v>
      </c>
      <c r="V130" s="106" t="s">
        <v>2274</v>
      </c>
      <c r="W130" s="106" t="s">
        <v>2970</v>
      </c>
      <c r="X130" s="106" t="s">
        <v>2971</v>
      </c>
      <c r="Y130" s="106" t="s">
        <v>2972</v>
      </c>
      <c r="Z130" s="106" t="s">
        <v>2973</v>
      </c>
      <c r="AA130" s="106" t="s">
        <v>293</v>
      </c>
      <c r="AB130" s="106"/>
      <c r="AC130" s="106"/>
      <c r="AD130" s="106"/>
      <c r="AE130" s="106"/>
      <c r="AF130" s="106"/>
      <c r="AG130" s="106"/>
      <c r="AH130" s="106"/>
      <c r="AI130" s="106"/>
      <c r="AJ130" s="106"/>
      <c r="AK130" s="106"/>
      <c r="AL130" s="118" t="s">
        <v>2274</v>
      </c>
      <c r="AM130" s="118" t="s">
        <v>2970</v>
      </c>
      <c r="AN130" s="148" t="s">
        <v>2971</v>
      </c>
      <c r="AO130" s="148" t="s">
        <v>2972</v>
      </c>
      <c r="AP130" s="118" t="s">
        <v>2973</v>
      </c>
      <c r="AQ130" s="148" t="s">
        <v>293</v>
      </c>
      <c r="AR130" s="118"/>
      <c r="AS130" s="118"/>
      <c r="AT130" s="118"/>
      <c r="AU130" s="118"/>
      <c r="AV130" s="118"/>
      <c r="AW130" s="118"/>
      <c r="AX130" s="118"/>
      <c r="AY130" s="118"/>
      <c r="AZ130" s="118"/>
      <c r="BA130" s="118"/>
      <c r="BB130" s="66"/>
      <c r="BC130" s="106">
        <v>-1</v>
      </c>
      <c r="BD130" s="106">
        <v>1</v>
      </c>
      <c r="BE130" s="106">
        <v>2</v>
      </c>
      <c r="BF130" s="106">
        <v>3</v>
      </c>
      <c r="BG130" s="106">
        <v>4</v>
      </c>
      <c r="BH130" s="106">
        <v>5</v>
      </c>
      <c r="BI130" s="106">
        <v>6</v>
      </c>
      <c r="BJ130" s="106"/>
      <c r="BK130" s="106"/>
      <c r="BL130" s="106"/>
      <c r="BM130" s="106"/>
      <c r="BN130" s="106"/>
      <c r="BO130" s="106"/>
      <c r="BP130" s="106"/>
      <c r="BQ130" s="106"/>
      <c r="BR130" s="106"/>
      <c r="BS130" s="118">
        <v>-1</v>
      </c>
      <c r="BT130" s="118">
        <v>1</v>
      </c>
      <c r="BU130" s="118">
        <v>2</v>
      </c>
      <c r="BV130" s="118">
        <v>3</v>
      </c>
      <c r="BW130" s="118">
        <v>4</v>
      </c>
      <c r="BX130" s="118">
        <v>5</v>
      </c>
      <c r="BY130" s="118">
        <v>6</v>
      </c>
      <c r="BZ130" s="118"/>
      <c r="CA130" s="118"/>
      <c r="CB130" s="118"/>
      <c r="CC130" s="118"/>
      <c r="CD130" s="118"/>
      <c r="CE130" s="118"/>
      <c r="CF130" s="118"/>
      <c r="CG130" s="118"/>
      <c r="CH130" s="118"/>
      <c r="CJ130" s="98"/>
      <c r="CK130" s="98"/>
      <c r="CL130" s="98"/>
      <c r="CM130" s="98"/>
      <c r="CN130" s="98"/>
      <c r="CO130" s="98"/>
      <c r="CP130" s="98"/>
      <c r="CQ130" s="98"/>
      <c r="CR130" s="98"/>
      <c r="CS130" s="98"/>
      <c r="CT130" s="98"/>
      <c r="CU130" s="98"/>
      <c r="CV130" s="98"/>
      <c r="CW130" s="98"/>
      <c r="CX130" s="98"/>
      <c r="CY130" s="98"/>
      <c r="CZ130" s="98"/>
      <c r="DA130" s="98"/>
      <c r="DB130" s="98"/>
      <c r="DC130" s="98"/>
      <c r="DD130" s="98"/>
      <c r="DE130" s="98"/>
      <c r="DF130" s="98"/>
      <c r="DG130" s="98"/>
      <c r="DL130" s="76"/>
      <c r="DM130" s="76"/>
      <c r="DN130" s="77" t="str">
        <f t="shared" si="29"/>
        <v xml:space="preserve">D6.scenario.defInput["i411"] = {  cons:"consDRsum",  title:"掃除機の強弱",  unit:"",  text:"掃除機の強弱の設定はどうしていますか", inputType:"sel411", right:"", postfix:"", nodata:"", varType:"Number", min:"", max:"", defaultValue:"-1", d11t:"",d11p:"",d12t:"",d12p:"",d13t:"",d13p:"",d1w:"",d1d:"", d21t:"",d21p:"",d22t:"",d22p:"",d23t:"",d23p:"",d2w:"",d2d:"", d31t:"",d31p:"",d32t:"",d32p:"",d33t:"",d33p:"",d3w:"",d3d:""}; </v>
      </c>
      <c r="DO130" s="78"/>
      <c r="DP130" s="78"/>
      <c r="DQ130" s="79" t="str">
        <f t="shared" si="30"/>
        <v>D6.scenario.defSelectValue["sel411"]= [ "選んで下さい", "ほとんど強で使っている", "場所により使い分けている", "基本、弱で使っている", "設定がない", "わからない" ];</v>
      </c>
      <c r="DR130" s="80"/>
      <c r="DS130" s="80"/>
      <c r="DT130" s="80" t="str">
        <f t="shared" si="31"/>
        <v>D6.scenario.defSelectData['sel411']= [ '-1', '1', '2', '3', '4', '5', '6' ];</v>
      </c>
    </row>
    <row r="131" spans="1:124" s="75" customFormat="1" ht="43.5" customHeight="1" x14ac:dyDescent="0.15">
      <c r="A131" s="66"/>
      <c r="B131" s="99" t="s">
        <v>2982</v>
      </c>
      <c r="C131" s="106" t="s">
        <v>2967</v>
      </c>
      <c r="D131" s="118" t="s">
        <v>2967</v>
      </c>
      <c r="E131" s="100" t="s">
        <v>1945</v>
      </c>
      <c r="F131" s="106" t="s">
        <v>1653</v>
      </c>
      <c r="G131" s="118" t="s">
        <v>1653</v>
      </c>
      <c r="H131" s="106" t="s">
        <v>2974</v>
      </c>
      <c r="I131" s="118" t="s">
        <v>2974</v>
      </c>
      <c r="J131" s="106" t="str">
        <f t="shared" si="28"/>
        <v>sel412</v>
      </c>
      <c r="K131" s="118" t="str">
        <f t="shared" si="32"/>
        <v>sel412</v>
      </c>
      <c r="L131" s="99"/>
      <c r="M131" s="99"/>
      <c r="N131" s="99"/>
      <c r="O131" s="98" t="s">
        <v>1892</v>
      </c>
      <c r="P131" s="99"/>
      <c r="Q131" s="99"/>
      <c r="R131" s="98">
        <v>-1</v>
      </c>
      <c r="S131" s="66"/>
      <c r="T131" s="66"/>
      <c r="U131" s="101" t="str">
        <f>J131</f>
        <v>sel412</v>
      </c>
      <c r="V131" s="106" t="s">
        <v>2274</v>
      </c>
      <c r="W131" s="106" t="s">
        <v>2975</v>
      </c>
      <c r="X131" s="106" t="s">
        <v>2976</v>
      </c>
      <c r="Y131" s="106" t="s">
        <v>2977</v>
      </c>
      <c r="Z131" s="106" t="s">
        <v>2979</v>
      </c>
      <c r="AA131" s="106" t="s">
        <v>2978</v>
      </c>
      <c r="AB131" s="106" t="s">
        <v>471</v>
      </c>
      <c r="AC131" s="106" t="s">
        <v>2980</v>
      </c>
      <c r="AD131" s="106" t="s">
        <v>293</v>
      </c>
      <c r="AE131" s="106"/>
      <c r="AF131" s="106"/>
      <c r="AG131" s="106"/>
      <c r="AH131" s="106"/>
      <c r="AI131" s="106"/>
      <c r="AJ131" s="106"/>
      <c r="AK131" s="106"/>
      <c r="AL131" s="118" t="s">
        <v>2274</v>
      </c>
      <c r="AM131" s="148" t="s">
        <v>2975</v>
      </c>
      <c r="AN131" s="118" t="s">
        <v>2976</v>
      </c>
      <c r="AO131" s="148" t="s">
        <v>2977</v>
      </c>
      <c r="AP131" s="148" t="s">
        <v>2979</v>
      </c>
      <c r="AQ131" s="118" t="s">
        <v>2978</v>
      </c>
      <c r="AR131" s="118" t="s">
        <v>471</v>
      </c>
      <c r="AS131" s="148" t="s">
        <v>2980</v>
      </c>
      <c r="AT131" s="148" t="s">
        <v>293</v>
      </c>
      <c r="AU131" s="118"/>
      <c r="AV131" s="118"/>
      <c r="AW131" s="118"/>
      <c r="AX131" s="118"/>
      <c r="AY131" s="118"/>
      <c r="AZ131" s="118"/>
      <c r="BA131" s="118"/>
      <c r="BB131" s="66"/>
      <c r="BC131" s="106">
        <v>-1</v>
      </c>
      <c r="BD131" s="106">
        <v>0</v>
      </c>
      <c r="BE131" s="106">
        <v>5</v>
      </c>
      <c r="BF131" s="106">
        <v>10</v>
      </c>
      <c r="BG131" s="106">
        <v>15</v>
      </c>
      <c r="BH131" s="106">
        <v>30</v>
      </c>
      <c r="BI131" s="106">
        <v>60</v>
      </c>
      <c r="BJ131" s="106">
        <v>11</v>
      </c>
      <c r="BK131" s="106">
        <v>12</v>
      </c>
      <c r="BL131" s="106"/>
      <c r="BM131" s="106"/>
      <c r="BN131" s="106"/>
      <c r="BO131" s="106"/>
      <c r="BP131" s="106"/>
      <c r="BQ131" s="106"/>
      <c r="BR131" s="106"/>
      <c r="BS131" s="118">
        <v>-1</v>
      </c>
      <c r="BT131" s="118">
        <v>0</v>
      </c>
      <c r="BU131" s="118">
        <v>5</v>
      </c>
      <c r="BV131" s="118">
        <v>10</v>
      </c>
      <c r="BW131" s="118">
        <v>15</v>
      </c>
      <c r="BX131" s="118">
        <v>30</v>
      </c>
      <c r="BY131" s="118">
        <v>60</v>
      </c>
      <c r="BZ131" s="118">
        <v>11</v>
      </c>
      <c r="CA131" s="118">
        <v>12</v>
      </c>
      <c r="CB131" s="118"/>
      <c r="CC131" s="118"/>
      <c r="CD131" s="118"/>
      <c r="CE131" s="118"/>
      <c r="CF131" s="118"/>
      <c r="CG131" s="118"/>
      <c r="CH131" s="118"/>
      <c r="CJ131" s="98"/>
      <c r="CK131" s="98"/>
      <c r="CL131" s="98"/>
      <c r="CM131" s="98"/>
      <c r="CN131" s="98"/>
      <c r="CO131" s="98"/>
      <c r="CP131" s="98"/>
      <c r="CQ131" s="98"/>
      <c r="CR131" s="98"/>
      <c r="CS131" s="98"/>
      <c r="CT131" s="98"/>
      <c r="CU131" s="98"/>
      <c r="CV131" s="98"/>
      <c r="CW131" s="98"/>
      <c r="CX131" s="98"/>
      <c r="CY131" s="98"/>
      <c r="CZ131" s="98"/>
      <c r="DA131" s="98"/>
      <c r="DB131" s="98"/>
      <c r="DC131" s="98"/>
      <c r="DD131" s="98"/>
      <c r="DE131" s="98"/>
      <c r="DF131" s="98"/>
      <c r="DG131" s="98"/>
      <c r="DL131" s="76"/>
      <c r="DM131" s="76"/>
      <c r="DN131" s="77" t="str">
        <f t="shared" si="29"/>
        <v xml:space="preserve">D6.scenario.defInput["i412"] = {  cons:"consDRsum",  title:"掃除機利用",  unit:"分/日",  text:"掃除機を１日にどの程度使いますか", inputType:"sel412", right:"", postfix:"", nodata:"", varType:"Number", min:"", max:"", defaultValue:"-1", d11t:"",d11p:"",d12t:"",d12p:"",d13t:"",d13p:"",d1w:"",d1d:"", d21t:"",d21p:"",d22t:"",d22p:"",d23t:"",d23p:"",d2w:"",d2d:"", d31t:"",d31p:"",d32t:"",d32p:"",d33t:"",d33p:"",d3w:"",d3d:""}; </v>
      </c>
      <c r="DO131" s="78"/>
      <c r="DP131" s="78"/>
      <c r="DQ131" s="79" t="str">
        <f t="shared" si="30"/>
        <v>D6.scenario.defSelectValue["sel412"]= [ "選んで下さい", "ほとんど使わない", "5分", "10分", "15分", "30分", "1時間", "ロボット掃除機を使用", "わからない" ];</v>
      </c>
      <c r="DR131" s="80"/>
      <c r="DS131" s="80"/>
      <c r="DT131" s="80" t="str">
        <f t="shared" si="31"/>
        <v>D6.scenario.defSelectData['sel412']= [ '-1', '0', '5', '10', '15', '30', '60', '11', '12' ];</v>
      </c>
    </row>
    <row r="132" spans="1:124" s="75" customFormat="1" ht="43.5" customHeight="1" x14ac:dyDescent="0.15">
      <c r="A132" s="66"/>
      <c r="B132" s="98" t="s">
        <v>1923</v>
      </c>
      <c r="C132" s="106" t="s">
        <v>2339</v>
      </c>
      <c r="D132" s="118" t="s">
        <v>2339</v>
      </c>
      <c r="E132" s="98" t="s">
        <v>1922</v>
      </c>
      <c r="F132" s="106" t="s">
        <v>1885</v>
      </c>
      <c r="G132" s="118" t="s">
        <v>1885</v>
      </c>
      <c r="H132" s="106" t="s">
        <v>2340</v>
      </c>
      <c r="I132" s="118" t="s">
        <v>2340</v>
      </c>
      <c r="J132" s="106" t="str">
        <f t="shared" si="28"/>
        <v>sel501</v>
      </c>
      <c r="K132" s="118" t="str">
        <f t="shared" si="32"/>
        <v>sel501</v>
      </c>
      <c r="L132" s="99"/>
      <c r="M132" s="99"/>
      <c r="N132" s="99"/>
      <c r="O132" s="98" t="s">
        <v>1892</v>
      </c>
      <c r="P132" s="99"/>
      <c r="Q132" s="99"/>
      <c r="R132" s="98">
        <v>-1</v>
      </c>
      <c r="S132" s="66"/>
      <c r="T132" s="66"/>
      <c r="U132" s="101" t="s">
        <v>2009</v>
      </c>
      <c r="V132" s="106" t="s">
        <v>2274</v>
      </c>
      <c r="W132" s="106" t="s">
        <v>2010</v>
      </c>
      <c r="X132" s="106" t="s">
        <v>1134</v>
      </c>
      <c r="Y132" s="106" t="s">
        <v>2068</v>
      </c>
      <c r="Z132" s="106"/>
      <c r="AA132" s="106"/>
      <c r="AB132" s="106"/>
      <c r="AC132" s="106"/>
      <c r="AD132" s="106"/>
      <c r="AE132" s="106"/>
      <c r="AF132" s="106"/>
      <c r="AG132" s="106"/>
      <c r="AH132" s="106"/>
      <c r="AI132" s="106"/>
      <c r="AJ132" s="106"/>
      <c r="AK132" s="106"/>
      <c r="AL132" s="118" t="s">
        <v>2274</v>
      </c>
      <c r="AM132" s="118" t="s">
        <v>2010</v>
      </c>
      <c r="AN132" s="148" t="s">
        <v>1134</v>
      </c>
      <c r="AO132" s="148" t="s">
        <v>2068</v>
      </c>
      <c r="AP132" s="118"/>
      <c r="AQ132" s="118"/>
      <c r="AR132" s="118"/>
      <c r="AS132" s="118"/>
      <c r="AT132" s="118"/>
      <c r="AU132" s="118"/>
      <c r="AV132" s="118"/>
      <c r="AW132" s="118"/>
      <c r="AX132" s="118"/>
      <c r="AY132" s="118"/>
      <c r="AZ132" s="118"/>
      <c r="BA132" s="118"/>
      <c r="BB132" s="66"/>
      <c r="BC132" s="106">
        <v>-1</v>
      </c>
      <c r="BD132" s="106">
        <v>1</v>
      </c>
      <c r="BE132" s="106">
        <v>2</v>
      </c>
      <c r="BF132" s="106">
        <v>3</v>
      </c>
      <c r="BG132" s="106"/>
      <c r="BH132" s="106"/>
      <c r="BI132" s="106"/>
      <c r="BJ132" s="106"/>
      <c r="BK132" s="106"/>
      <c r="BL132" s="106"/>
      <c r="BM132" s="106"/>
      <c r="BN132" s="106"/>
      <c r="BO132" s="106"/>
      <c r="BP132" s="106"/>
      <c r="BQ132" s="106"/>
      <c r="BR132" s="106"/>
      <c r="BS132" s="118">
        <v>-1</v>
      </c>
      <c r="BT132" s="118">
        <v>1</v>
      </c>
      <c r="BU132" s="118">
        <v>2</v>
      </c>
      <c r="BV132" s="118">
        <v>3</v>
      </c>
      <c r="BW132" s="118"/>
      <c r="BX132" s="118"/>
      <c r="BY132" s="118"/>
      <c r="BZ132" s="118"/>
      <c r="CA132" s="118"/>
      <c r="CB132" s="118"/>
      <c r="CC132" s="118"/>
      <c r="CD132" s="118"/>
      <c r="CE132" s="118"/>
      <c r="CF132" s="118"/>
      <c r="CG132" s="118"/>
      <c r="CH132" s="118"/>
      <c r="CJ132" s="98"/>
      <c r="CK132" s="98"/>
      <c r="CL132" s="98"/>
      <c r="CM132" s="98"/>
      <c r="CN132" s="98"/>
      <c r="CO132" s="98"/>
      <c r="CP132" s="98"/>
      <c r="CQ132" s="98"/>
      <c r="CR132" s="98">
        <v>3</v>
      </c>
      <c r="CS132" s="98">
        <v>2</v>
      </c>
      <c r="CT132" s="98">
        <v>2</v>
      </c>
      <c r="CU132" s="98">
        <v>1</v>
      </c>
      <c r="CV132" s="98"/>
      <c r="CW132" s="98"/>
      <c r="CX132" s="98">
        <v>1</v>
      </c>
      <c r="CY132" s="98">
        <v>1</v>
      </c>
      <c r="CZ132" s="98"/>
      <c r="DA132" s="98"/>
      <c r="DB132" s="98"/>
      <c r="DC132" s="98"/>
      <c r="DD132" s="98"/>
      <c r="DE132" s="98"/>
      <c r="DF132" s="98"/>
      <c r="DG132" s="98"/>
      <c r="DL132" s="76"/>
      <c r="DM132" s="76"/>
      <c r="DN132" s="77" t="str">
        <f t="shared" si="29"/>
        <v xml:space="preserve">D6.scenario.defInput["i501"] = {  cons:"consLIsum",  title:"リビングの照明",  unit:"W",  text:"リビングの照明器具には、主に何を使っていますか。", inputType:"sel501", right:"", postfix:"", nodata:"", varType:"Number", min:"", max:"", defaultValue:"-1", d11t:"",d11p:"",d12t:"",d12p:"",d13t:"",d13p:"",d1w:"",d1d:"", d21t:"3",d21p:"2",d22t:"2",d22p:"1",d23t:"",d23p:"",d2w:"1",d2d:"1", d31t:"",d31p:"",d32t:"",d32p:"",d33t:"",d33p:"",d3w:"",d3d:""}; </v>
      </c>
      <c r="DO132" s="78"/>
      <c r="DP132" s="78"/>
      <c r="DQ132" s="79" t="str">
        <f t="shared" si="30"/>
        <v>D6.scenario.defSelectValue["sel501"]= [ "選んで下さい", "白熱電球", "蛍光灯", "LED" ];</v>
      </c>
      <c r="DR132" s="80"/>
      <c r="DS132" s="80"/>
      <c r="DT132" s="80" t="str">
        <f t="shared" si="31"/>
        <v>D6.scenario.defSelectData['sel501']= [ '-1', '1', '2', '3' ];</v>
      </c>
    </row>
    <row r="133" spans="1:124" s="75" customFormat="1" ht="43.5" customHeight="1" x14ac:dyDescent="0.15">
      <c r="A133" s="66"/>
      <c r="B133" s="98" t="s">
        <v>2346</v>
      </c>
      <c r="C133" s="106" t="s">
        <v>2344</v>
      </c>
      <c r="D133" s="118" t="s">
        <v>2344</v>
      </c>
      <c r="E133" s="98" t="s">
        <v>1922</v>
      </c>
      <c r="F133" s="106"/>
      <c r="G133" s="118"/>
      <c r="H133" s="106" t="s">
        <v>2345</v>
      </c>
      <c r="I133" s="118" t="s">
        <v>2345</v>
      </c>
      <c r="J133" s="106" t="str">
        <f t="shared" si="28"/>
        <v>sel502</v>
      </c>
      <c r="K133" s="118" t="str">
        <f t="shared" si="32"/>
        <v>sel502</v>
      </c>
      <c r="L133" s="99"/>
      <c r="M133" s="99"/>
      <c r="N133" s="99"/>
      <c r="O133" s="98" t="s">
        <v>1892</v>
      </c>
      <c r="P133" s="99"/>
      <c r="Q133" s="99"/>
      <c r="R133" s="98">
        <v>-1</v>
      </c>
      <c r="S133" s="66"/>
      <c r="T133" s="66"/>
      <c r="U133" s="101" t="str">
        <f t="shared" ref="U133:U149" si="36">J133</f>
        <v>sel502</v>
      </c>
      <c r="V133" s="106" t="s">
        <v>2557</v>
      </c>
      <c r="W133" s="106" t="s">
        <v>2743</v>
      </c>
      <c r="X133" s="106" t="s">
        <v>2744</v>
      </c>
      <c r="Y133" s="106" t="s">
        <v>2745</v>
      </c>
      <c r="Z133" s="106" t="s">
        <v>2746</v>
      </c>
      <c r="AA133" s="106"/>
      <c r="AB133" s="106"/>
      <c r="AC133" s="106"/>
      <c r="AD133" s="106"/>
      <c r="AE133" s="106"/>
      <c r="AF133" s="106"/>
      <c r="AG133" s="106"/>
      <c r="AH133" s="106"/>
      <c r="AI133" s="106"/>
      <c r="AJ133" s="106"/>
      <c r="AK133" s="106"/>
      <c r="AL133" s="118" t="s">
        <v>2557</v>
      </c>
      <c r="AM133" s="118" t="s">
        <v>2743</v>
      </c>
      <c r="AN133" s="148" t="s">
        <v>2744</v>
      </c>
      <c r="AO133" s="148" t="s">
        <v>2745</v>
      </c>
      <c r="AP133" s="148" t="s">
        <v>2746</v>
      </c>
      <c r="AQ133" s="118"/>
      <c r="AR133" s="118"/>
      <c r="AS133" s="118"/>
      <c r="AT133" s="118"/>
      <c r="AU133" s="118"/>
      <c r="AV133" s="118"/>
      <c r="AW133" s="118"/>
      <c r="AX133" s="118"/>
      <c r="AY133" s="118"/>
      <c r="AZ133" s="118"/>
      <c r="BA133" s="118"/>
      <c r="BB133" s="66"/>
      <c r="BC133" s="106">
        <v>-1</v>
      </c>
      <c r="BD133" s="106">
        <v>10</v>
      </c>
      <c r="BE133" s="106">
        <v>6</v>
      </c>
      <c r="BF133" s="106">
        <v>2</v>
      </c>
      <c r="BG133" s="106">
        <v>0</v>
      </c>
      <c r="BH133" s="106"/>
      <c r="BI133" s="106"/>
      <c r="BJ133" s="106"/>
      <c r="BK133" s="106"/>
      <c r="BL133" s="106"/>
      <c r="BM133" s="106"/>
      <c r="BN133" s="106"/>
      <c r="BO133" s="106"/>
      <c r="BP133" s="106"/>
      <c r="BQ133" s="106"/>
      <c r="BR133" s="106"/>
      <c r="BS133" s="118">
        <v>-1</v>
      </c>
      <c r="BT133" s="118">
        <v>10</v>
      </c>
      <c r="BU133" s="118">
        <v>6</v>
      </c>
      <c r="BV133" s="118">
        <v>2</v>
      </c>
      <c r="BW133" s="118">
        <v>0</v>
      </c>
      <c r="BX133" s="118"/>
      <c r="BY133" s="118"/>
      <c r="BZ133" s="118"/>
      <c r="CA133" s="118"/>
      <c r="CB133" s="118"/>
      <c r="CC133" s="118"/>
      <c r="CD133" s="118"/>
      <c r="CE133" s="118"/>
      <c r="CF133" s="118"/>
      <c r="CG133" s="118"/>
      <c r="CH133" s="118"/>
      <c r="CJ133" s="189">
        <v>7</v>
      </c>
      <c r="CK133" s="189">
        <v>0</v>
      </c>
      <c r="CL133" s="189">
        <v>1</v>
      </c>
      <c r="CM133" s="189">
        <v>1</v>
      </c>
      <c r="CN133" s="189">
        <v>0</v>
      </c>
      <c r="CO133" s="189">
        <v>2</v>
      </c>
      <c r="CP133" s="189">
        <v>1</v>
      </c>
      <c r="CQ133" s="189">
        <v>1</v>
      </c>
      <c r="CR133" s="189"/>
      <c r="CS133" s="189"/>
      <c r="CT133" s="189"/>
      <c r="CU133" s="189"/>
      <c r="CV133" s="189"/>
      <c r="CW133" s="189"/>
      <c r="CX133" s="189"/>
      <c r="CY133" s="189"/>
      <c r="CZ133" s="189">
        <v>7</v>
      </c>
      <c r="DA133" s="189">
        <v>0</v>
      </c>
      <c r="DB133" s="189">
        <v>1</v>
      </c>
      <c r="DC133" s="189">
        <v>1</v>
      </c>
      <c r="DD133" s="189">
        <v>0</v>
      </c>
      <c r="DE133" s="189">
        <v>2</v>
      </c>
      <c r="DF133" s="189">
        <v>1</v>
      </c>
      <c r="DG133" s="189">
        <v>1</v>
      </c>
      <c r="DL133" s="76"/>
      <c r="DM133" s="76"/>
      <c r="DN133" s="77" t="str">
        <f t="shared" si="29"/>
        <v xml:space="preserve">D6.scenario.defInput["i502"] = {  cons:"consLIsum",  title:"不在部屋の照明",  unit:"",  text:"人がいない部屋の照明は消していますか", inputType:"sel502", right:"", postfix:"", nodata:"", varType:"Number", min:"", max:"", defaultValue:"-1", d11t:"7",d11p:"0",d12t:"1",d12p:"1",d13t:"0",d13p:"2",d1w:"1",d1d:"1", d21t:"",d21p:"",d22t:"",d22p:"",d23t:"",d23p:"",d2w:"",d2d:"", d31t:"7",d31p:"0",d32t:"1",d32p:"1",d33t:"0",d33p:"2",d3w:"1",d3d:"1"}; </v>
      </c>
      <c r="DO133" s="78"/>
      <c r="DP133" s="78"/>
      <c r="DQ133" s="79" t="str">
        <f t="shared" si="30"/>
        <v>D6.scenario.defSelectValue["sel502"]= [ "選んで下さい", "全てつける", "つけっぱなしの場所もある", "ほとんど消している", "消している" ];</v>
      </c>
      <c r="DR133" s="80"/>
      <c r="DS133" s="80"/>
      <c r="DT133" s="80" t="str">
        <f t="shared" si="31"/>
        <v>D6.scenario.defSelectData['sel502']= [ '-1', '10', '6', '2', '0' ];</v>
      </c>
    </row>
    <row r="134" spans="1:124" s="75" customFormat="1" ht="43.5" customHeight="1" x14ac:dyDescent="0.15">
      <c r="A134" s="66"/>
      <c r="B134" s="98" t="s">
        <v>2983</v>
      </c>
      <c r="C134" s="106" t="s">
        <v>1902</v>
      </c>
      <c r="D134" s="118" t="s">
        <v>1902</v>
      </c>
      <c r="E134" s="98" t="s">
        <v>1901</v>
      </c>
      <c r="F134" s="106"/>
      <c r="G134" s="118"/>
      <c r="H134" s="106"/>
      <c r="I134" s="118"/>
      <c r="J134" s="106" t="str">
        <f t="shared" ref="J134:J173" si="37">IF(K134="","",K134)</f>
        <v>sel511</v>
      </c>
      <c r="K134" s="118" t="str">
        <f t="shared" si="32"/>
        <v>sel511</v>
      </c>
      <c r="L134" s="98">
        <v>1</v>
      </c>
      <c r="M134" s="98"/>
      <c r="N134" s="98"/>
      <c r="O134" s="98" t="s">
        <v>1892</v>
      </c>
      <c r="P134" s="98"/>
      <c r="Q134" s="98"/>
      <c r="R134" s="98"/>
      <c r="S134" s="66"/>
      <c r="T134" s="66"/>
      <c r="U134" s="101" t="str">
        <f t="shared" si="36"/>
        <v>sel511</v>
      </c>
      <c r="V134" s="106" t="s">
        <v>2274</v>
      </c>
      <c r="W134" s="106" t="s">
        <v>1130</v>
      </c>
      <c r="X134" s="106" t="s">
        <v>1131</v>
      </c>
      <c r="Y134" s="106" t="s">
        <v>1128</v>
      </c>
      <c r="Z134" s="106" t="s">
        <v>1127</v>
      </c>
      <c r="AA134" s="106" t="s">
        <v>2793</v>
      </c>
      <c r="AB134" s="106" t="s">
        <v>2794</v>
      </c>
      <c r="AC134" s="106" t="s">
        <v>2795</v>
      </c>
      <c r="AD134" s="106"/>
      <c r="AE134" s="106"/>
      <c r="AF134" s="106"/>
      <c r="AG134" s="106"/>
      <c r="AH134" s="106"/>
      <c r="AI134" s="106"/>
      <c r="AJ134" s="106"/>
      <c r="AK134" s="106"/>
      <c r="AL134" s="118" t="s">
        <v>2274</v>
      </c>
      <c r="AM134" s="118" t="s">
        <v>1130</v>
      </c>
      <c r="AN134" s="118" t="s">
        <v>1131</v>
      </c>
      <c r="AO134" s="118" t="s">
        <v>1128</v>
      </c>
      <c r="AP134" s="118" t="s">
        <v>1127</v>
      </c>
      <c r="AQ134" s="118" t="s">
        <v>2793</v>
      </c>
      <c r="AR134" s="118" t="s">
        <v>2794</v>
      </c>
      <c r="AS134" s="118" t="s">
        <v>2795</v>
      </c>
      <c r="AT134" s="118"/>
      <c r="AU134" s="118"/>
      <c r="AV134" s="118"/>
      <c r="AW134" s="118"/>
      <c r="AX134" s="118"/>
      <c r="AY134" s="118"/>
      <c r="AZ134" s="118"/>
      <c r="BA134" s="118"/>
      <c r="BB134" s="66"/>
      <c r="BC134" s="106">
        <v>-1</v>
      </c>
      <c r="BD134" s="106">
        <v>1</v>
      </c>
      <c r="BE134" s="106">
        <v>2</v>
      </c>
      <c r="BF134" s="106">
        <v>3</v>
      </c>
      <c r="BG134" s="106">
        <v>4</v>
      </c>
      <c r="BH134" s="106">
        <v>5</v>
      </c>
      <c r="BI134" s="106">
        <v>6</v>
      </c>
      <c r="BJ134" s="106">
        <v>7</v>
      </c>
      <c r="BK134" s="106">
        <v>8</v>
      </c>
      <c r="BL134" s="106">
        <v>9</v>
      </c>
      <c r="BM134" s="106">
        <v>10</v>
      </c>
      <c r="BN134" s="106"/>
      <c r="BO134" s="106"/>
      <c r="BP134" s="106"/>
      <c r="BQ134" s="106"/>
      <c r="BR134" s="106"/>
      <c r="BS134" s="118">
        <v>-1</v>
      </c>
      <c r="BT134" s="118">
        <v>1</v>
      </c>
      <c r="BU134" s="118">
        <v>2</v>
      </c>
      <c r="BV134" s="118">
        <v>3</v>
      </c>
      <c r="BW134" s="118">
        <v>4</v>
      </c>
      <c r="BX134" s="118">
        <v>5</v>
      </c>
      <c r="BY134" s="118">
        <v>6</v>
      </c>
      <c r="BZ134" s="118">
        <v>7</v>
      </c>
      <c r="CA134" s="118">
        <v>8</v>
      </c>
      <c r="CB134" s="118">
        <v>9</v>
      </c>
      <c r="CC134" s="118">
        <v>10</v>
      </c>
      <c r="CD134" s="118"/>
      <c r="CE134" s="118"/>
      <c r="CF134" s="118"/>
      <c r="CG134" s="118"/>
      <c r="CH134" s="118"/>
      <c r="CJ134" s="98"/>
      <c r="CK134" s="98"/>
      <c r="CL134" s="98"/>
      <c r="CM134" s="98"/>
      <c r="CN134" s="98"/>
      <c r="CO134" s="98"/>
      <c r="CP134" s="98"/>
      <c r="CQ134" s="98"/>
      <c r="CR134" s="98"/>
      <c r="CS134" s="98"/>
      <c r="CT134" s="98"/>
      <c r="CU134" s="98"/>
      <c r="CV134" s="98"/>
      <c r="CW134" s="98"/>
      <c r="CX134" s="98"/>
      <c r="CY134" s="98"/>
      <c r="CZ134" s="98"/>
      <c r="DA134" s="98"/>
      <c r="DB134" s="98"/>
      <c r="DC134" s="98"/>
      <c r="DD134" s="98"/>
      <c r="DE134" s="98"/>
      <c r="DF134" s="98"/>
      <c r="DG134" s="98"/>
      <c r="DL134" s="76"/>
      <c r="DM134" s="76"/>
      <c r="DN134" s="77" t="str">
        <f t="shared" ref="DN134:DN182" si="38">"D6.scenario.defInput["""&amp;B134&amp;"""] = {  "&amp;E$2&amp;":"""&amp;E134&amp;""",  "&amp;C$2&amp;":"""&amp;CLEAN(SUBSTITUTE(C134,"""",""""))&amp;""",  "&amp;F$2&amp;":"""&amp;F134&amp;""",  "&amp;H$2&amp;":"""&amp;CLEAN(SUBSTITUTE(H134,"""",""""))&amp;""", "&amp;J$2&amp;":"""&amp;J134&amp;""", "&amp;L$2&amp;":"""&amp;L134&amp;""", "&amp;M$2&amp;":"""&amp;M134&amp;""", "&amp;N$2&amp;":"""&amp;N134&amp;""", "&amp;O$2&amp;":"""&amp;O134&amp;""", "&amp;P$2&amp;":"""&amp;P134&amp;""", "&amp;Q$2&amp;":"""&amp;Q134&amp;""", "&amp;R$2&amp;":"""&amp;R134&amp;""", d11t:"""&amp;CJ134&amp;""",d11p:"""&amp;CK134&amp;""",d12t:"""&amp;CL134&amp;""",d12p:"""&amp;CM134&amp;""",d13t:"""&amp;CN134&amp;""",d13p:"""&amp;CO134&amp;""",d1w:"""&amp;CP134&amp;""",d1d:"""&amp;CQ134&amp;""", d21t:"""&amp;CR134&amp;""",d21p:"""&amp;CS134&amp;""",d22t:"""&amp;CT134&amp;""",d22p:"""&amp;CU134&amp;""",d23t:"""&amp;CV134&amp;""",d23p:"""&amp;CW134&amp;""",d2w:"""&amp;CX134&amp;""",d2d:"""&amp;CY134&amp;""", d31t:"""&amp;CZ134&amp;""",d31p:"""&amp;DA134&amp;""",d32t:"""&amp;DB134&amp;""",d32p:"""&amp;DC134&amp;""",d33t:"""&amp;DD134&amp;""",d33p:"""&amp;DE134&amp;""",d3w:"""&amp;DF134&amp;""",d3d:"""&amp;DG134&amp;"""}; "</f>
        <v xml:space="preserve">D6.scenario.defInput["i511"] = {  cons:"consLI",  title:"照明の場所",  unit:"",  text:"", inputType:"sel511", right:"1", postfix:"", nodata:"", varType:"Number", min:"", max:"", defaultValue:"", d11t:"",d11p:"",d12t:"",d12p:"",d13t:"",d13p:"",d1w:"",d1d:"", d21t:"",d21p:"",d22t:"",d22p:"",d23t:"",d23p:"",d2w:"",d2d:"", d31t:"",d31p:"",d32t:"",d32p:"",d33t:"",d33p:"",d3w:"",d3d:""}; </v>
      </c>
      <c r="DO134" s="78"/>
      <c r="DP134" s="78"/>
      <c r="DQ134" s="79" t="str">
        <f t="shared" ref="DQ134:DQ182" si="39">"D6.scenario.defSelectValue["""&amp;U134&amp;"""]= [ """&amp;CLEAN(V134)&amp;""", """&amp;CLEAN(W134)&amp;IF(X134="","",""", """&amp;CLEAN(X134))&amp;IF(Y134="","",""", """&amp;CLEAN(Y134))&amp;IF(Z134="","",""", """&amp;CLEAN(Z134))&amp;IF(AA134="","",""", """&amp;CLEAN(AA134))&amp;IF(AB134="","",""", """&amp;CLEAN(AB134))&amp;IF(AC134="","",""", """&amp;CLEAN(AC134))&amp;IF(AD134="","",""", """&amp;CLEAN(AD134))&amp;IF(AE134="","",""", """&amp;CLEAN(AE134))&amp;IF(AF134="","",""", """&amp;CLEAN(AF134))&amp;IF(AG134="","",""", """&amp;CLEAN(AG134))&amp;IF(AH134="","",""", """&amp;CLEAN(AH134))&amp;IF(AI134="","",""", """&amp;CLEAN(AI134))&amp;IF(AJ134="","",""", """&amp;CLEAN(AJ134))&amp;IF(AK134="","",""", """&amp;CLEAN(AK134))&amp;""" ];"</f>
        <v>D6.scenario.defSelectValue["sel511"]= [ "選んで下さい", "玄関", "門灯", "廊下", "トイレ", "脱衣所", "風呂", "居室" ];</v>
      </c>
      <c r="DR134" s="80"/>
      <c r="DS134" s="80"/>
      <c r="DT134" s="80" t="str">
        <f t="shared" ref="DT134:DT182" si="40">"D6.scenario.defSelectData['"&amp;U134&amp;"']= [ '"&amp;BC134&amp;"', '"&amp;BD134&amp;"', '"&amp;BE134&amp;IF(BF134="","","', '"&amp;BF134)&amp;IF(BG134="","","', '"&amp;BG134)&amp;IF(BH134="","","', '"&amp;BH134)&amp;IF(BI134="","","', '"&amp;BI134)&amp;IF(BJ134="","","', '"&amp;BJ134)&amp;IF(BK134="","","', '"&amp;BK134)&amp;IF(BL134="","","', '"&amp;BL134)&amp;IF(BM134="","","', '"&amp;BM134)&amp;IF(BN134="","","', '"&amp;BN134)&amp;IF(BO134="","","', '"&amp;BO134)&amp;IF(BP134="","","', '"&amp;BP134)&amp;IF(BQ134="","","', '"&amp;BQ134)&amp;IF(BR134="","","', '"&amp;BR134)&amp;"' ];"</f>
        <v>D6.scenario.defSelectData['sel511']= [ '-1', '1', '2', '3', '4', '5', '6', '7', '8', '9', '10' ];</v>
      </c>
    </row>
    <row r="135" spans="1:124" s="75" customFormat="1" ht="43.5" customHeight="1" x14ac:dyDescent="0.15">
      <c r="A135" s="66"/>
      <c r="B135" s="98" t="s">
        <v>2984</v>
      </c>
      <c r="C135" s="106" t="s">
        <v>622</v>
      </c>
      <c r="D135" s="118" t="s">
        <v>622</v>
      </c>
      <c r="E135" s="98" t="s">
        <v>1901</v>
      </c>
      <c r="F135" s="106"/>
      <c r="G135" s="118"/>
      <c r="H135" s="106"/>
      <c r="I135" s="118"/>
      <c r="J135" s="106" t="str">
        <f t="shared" si="37"/>
        <v>sel512</v>
      </c>
      <c r="K135" s="118" t="str">
        <f t="shared" ref="K135:K158" si="41">"sel"&amp;MID($B135,2,5)</f>
        <v>sel512</v>
      </c>
      <c r="L135" s="98"/>
      <c r="M135" s="98"/>
      <c r="N135" s="98"/>
      <c r="O135" s="98" t="s">
        <v>1892</v>
      </c>
      <c r="P135" s="98"/>
      <c r="Q135" s="98"/>
      <c r="R135" s="98">
        <v>-1</v>
      </c>
      <c r="S135" s="66"/>
      <c r="T135" s="66"/>
      <c r="U135" s="101" t="str">
        <f t="shared" si="36"/>
        <v>sel512</v>
      </c>
      <c r="V135" s="106" t="s">
        <v>2274</v>
      </c>
      <c r="W135" s="106" t="s">
        <v>2069</v>
      </c>
      <c r="X135" s="106" t="s">
        <v>2071</v>
      </c>
      <c r="Y135" s="106" t="s">
        <v>1134</v>
      </c>
      <c r="Z135" s="106" t="s">
        <v>2070</v>
      </c>
      <c r="AA135" s="106" t="s">
        <v>2068</v>
      </c>
      <c r="AB135" s="106" t="s">
        <v>2072</v>
      </c>
      <c r="AC135" s="106"/>
      <c r="AD135" s="106"/>
      <c r="AE135" s="106"/>
      <c r="AF135" s="106"/>
      <c r="AG135" s="106"/>
      <c r="AH135" s="106"/>
      <c r="AI135" s="106"/>
      <c r="AJ135" s="106"/>
      <c r="AK135" s="106"/>
      <c r="AL135" s="118" t="s">
        <v>2274</v>
      </c>
      <c r="AM135" s="118" t="s">
        <v>2069</v>
      </c>
      <c r="AN135" s="148" t="s">
        <v>2071</v>
      </c>
      <c r="AO135" s="148" t="s">
        <v>1134</v>
      </c>
      <c r="AP135" s="118" t="s">
        <v>2070</v>
      </c>
      <c r="AQ135" s="148" t="s">
        <v>2068</v>
      </c>
      <c r="AR135" s="148" t="s">
        <v>2072</v>
      </c>
      <c r="AS135" s="118"/>
      <c r="AT135" s="118"/>
      <c r="AU135" s="118"/>
      <c r="AV135" s="118"/>
      <c r="AW135" s="118"/>
      <c r="AX135" s="118"/>
      <c r="AY135" s="118"/>
      <c r="AZ135" s="118"/>
      <c r="BA135" s="118"/>
      <c r="BB135" s="66"/>
      <c r="BC135" s="106">
        <v>-1</v>
      </c>
      <c r="BD135" s="106">
        <v>1</v>
      </c>
      <c r="BE135" s="106">
        <v>2</v>
      </c>
      <c r="BF135" s="106">
        <v>3</v>
      </c>
      <c r="BG135" s="106">
        <v>4</v>
      </c>
      <c r="BH135" s="106">
        <v>5</v>
      </c>
      <c r="BI135" s="106">
        <v>6</v>
      </c>
      <c r="BJ135" s="106"/>
      <c r="BK135" s="106"/>
      <c r="BL135" s="106"/>
      <c r="BM135" s="106"/>
      <c r="BN135" s="106"/>
      <c r="BO135" s="106"/>
      <c r="BP135" s="106"/>
      <c r="BQ135" s="106"/>
      <c r="BR135" s="106"/>
      <c r="BS135" s="118">
        <v>-1</v>
      </c>
      <c r="BT135" s="118">
        <v>1</v>
      </c>
      <c r="BU135" s="118">
        <v>2</v>
      </c>
      <c r="BV135" s="118">
        <v>3</v>
      </c>
      <c r="BW135" s="118">
        <v>4</v>
      </c>
      <c r="BX135" s="118">
        <v>5</v>
      </c>
      <c r="BY135" s="118">
        <v>6</v>
      </c>
      <c r="BZ135" s="118"/>
      <c r="CA135" s="118"/>
      <c r="CB135" s="118"/>
      <c r="CC135" s="118"/>
      <c r="CD135" s="118"/>
      <c r="CE135" s="118"/>
      <c r="CF135" s="118"/>
      <c r="CG135" s="118"/>
      <c r="CH135" s="118"/>
      <c r="CJ135" s="98"/>
      <c r="CK135" s="98"/>
      <c r="CL135" s="98"/>
      <c r="CM135" s="98"/>
      <c r="CN135" s="98"/>
      <c r="CO135" s="98"/>
      <c r="CP135" s="98"/>
      <c r="CQ135" s="98"/>
      <c r="CR135" s="98"/>
      <c r="CS135" s="98"/>
      <c r="CT135" s="98"/>
      <c r="CU135" s="98"/>
      <c r="CV135" s="98"/>
      <c r="CW135" s="98"/>
      <c r="CX135" s="98"/>
      <c r="CY135" s="98"/>
      <c r="CZ135" s="98"/>
      <c r="DA135" s="98"/>
      <c r="DB135" s="98"/>
      <c r="DC135" s="98"/>
      <c r="DD135" s="98"/>
      <c r="DE135" s="98"/>
      <c r="DF135" s="98"/>
      <c r="DG135" s="98"/>
      <c r="DL135" s="76"/>
      <c r="DM135" s="76"/>
      <c r="DN135" s="77" t="str">
        <f t="shared" si="38"/>
        <v xml:space="preserve">D6.scenario.defInput["i512"] = {  cons:"consLI",  title:"照明の種類",  unit:"",  text:"", inputType:"sel512", right:"", postfix:"", nodata:"", varType:"Number", min:"", max:"", defaultValue:"-1", d11t:"",d11p:"",d12t:"",d12p:"",d13t:"",d13p:"",d1w:"",d1d:"", d21t:"",d21p:"",d22t:"",d22p:"",d23t:"",d23p:"",d2w:"",d2d:"", d31t:"",d31p:"",d32t:"",d32p:"",d33t:"",d33p:"",d3w:"",d3d:""}; </v>
      </c>
      <c r="DO135" s="78"/>
      <c r="DP135" s="78"/>
      <c r="DQ135" s="79" t="str">
        <f t="shared" si="39"/>
        <v>D6.scenario.defSelectValue["sel512"]= [ "選んで下さい", "白熱電球", "電球形蛍光灯", "蛍光灯", "細管蛍光灯", "LED", "センサー式ライト" ];</v>
      </c>
      <c r="DR135" s="80"/>
      <c r="DS135" s="80"/>
      <c r="DT135" s="80" t="str">
        <f t="shared" si="40"/>
        <v>D6.scenario.defSelectData['sel512']= [ '-1', '1', '2', '3', '4', '5', '6' ];</v>
      </c>
    </row>
    <row r="136" spans="1:124" s="75" customFormat="1" ht="43.5" customHeight="1" x14ac:dyDescent="0.15">
      <c r="A136" s="66"/>
      <c r="B136" s="98" t="s">
        <v>2985</v>
      </c>
      <c r="C136" s="106" t="s">
        <v>1903</v>
      </c>
      <c r="D136" s="118" t="s">
        <v>1903</v>
      </c>
      <c r="E136" s="98" t="s">
        <v>1901</v>
      </c>
      <c r="F136" s="106" t="s">
        <v>1885</v>
      </c>
      <c r="G136" s="118" t="s">
        <v>1885</v>
      </c>
      <c r="H136" s="106"/>
      <c r="I136" s="118"/>
      <c r="J136" s="106" t="str">
        <f t="shared" si="37"/>
        <v>sel513</v>
      </c>
      <c r="K136" s="118" t="str">
        <f t="shared" si="41"/>
        <v>sel513</v>
      </c>
      <c r="L136" s="98">
        <v>1</v>
      </c>
      <c r="M136" s="98" t="s">
        <v>1892</v>
      </c>
      <c r="N136" s="98"/>
      <c r="O136" s="98" t="s">
        <v>1892</v>
      </c>
      <c r="P136" s="98"/>
      <c r="Q136" s="98"/>
      <c r="R136" s="98">
        <v>-1</v>
      </c>
      <c r="S136" s="66"/>
      <c r="T136" s="66"/>
      <c r="U136" s="101" t="str">
        <f t="shared" si="36"/>
        <v>sel513</v>
      </c>
      <c r="V136" s="106" t="s">
        <v>2274</v>
      </c>
      <c r="W136" s="106" t="s">
        <v>2073</v>
      </c>
      <c r="X136" s="106" t="s">
        <v>2074</v>
      </c>
      <c r="Y136" s="106" t="s">
        <v>2075</v>
      </c>
      <c r="Z136" s="106" t="s">
        <v>2076</v>
      </c>
      <c r="AA136" s="106" t="s">
        <v>2077</v>
      </c>
      <c r="AB136" s="106" t="s">
        <v>2081</v>
      </c>
      <c r="AC136" s="106" t="s">
        <v>2078</v>
      </c>
      <c r="AD136" s="106" t="s">
        <v>2079</v>
      </c>
      <c r="AE136" s="106" t="s">
        <v>2080</v>
      </c>
      <c r="AF136" s="106"/>
      <c r="AG136" s="106"/>
      <c r="AH136" s="106"/>
      <c r="AI136" s="106"/>
      <c r="AJ136" s="106"/>
      <c r="AK136" s="106"/>
      <c r="AL136" s="118" t="s">
        <v>2274</v>
      </c>
      <c r="AM136" s="118" t="s">
        <v>2073</v>
      </c>
      <c r="AN136" s="118" t="s">
        <v>2074</v>
      </c>
      <c r="AO136" s="118" t="s">
        <v>2075</v>
      </c>
      <c r="AP136" s="148" t="s">
        <v>2076</v>
      </c>
      <c r="AQ136" s="148" t="s">
        <v>2077</v>
      </c>
      <c r="AR136" s="118" t="s">
        <v>2081</v>
      </c>
      <c r="AS136" s="118" t="s">
        <v>2078</v>
      </c>
      <c r="AT136" s="118" t="s">
        <v>2079</v>
      </c>
      <c r="AU136" s="118" t="s">
        <v>2080</v>
      </c>
      <c r="AV136" s="118"/>
      <c r="AW136" s="118"/>
      <c r="AX136" s="118"/>
      <c r="AY136" s="118"/>
      <c r="AZ136" s="118"/>
      <c r="BA136" s="118"/>
      <c r="BB136" s="66"/>
      <c r="BC136" s="106">
        <v>-1</v>
      </c>
      <c r="BD136" s="106">
        <v>5</v>
      </c>
      <c r="BE136" s="106">
        <v>10</v>
      </c>
      <c r="BF136" s="106">
        <v>15</v>
      </c>
      <c r="BG136" s="106">
        <v>20</v>
      </c>
      <c r="BH136" s="106">
        <v>30</v>
      </c>
      <c r="BI136" s="106">
        <v>40</v>
      </c>
      <c r="BJ136" s="106">
        <v>60</v>
      </c>
      <c r="BK136" s="106">
        <v>80</v>
      </c>
      <c r="BL136" s="106">
        <v>100</v>
      </c>
      <c r="BM136" s="106"/>
      <c r="BN136" s="106"/>
      <c r="BO136" s="106"/>
      <c r="BP136" s="106"/>
      <c r="BQ136" s="106"/>
      <c r="BR136" s="106"/>
      <c r="BS136" s="118">
        <v>-1</v>
      </c>
      <c r="BT136" s="118">
        <v>5</v>
      </c>
      <c r="BU136" s="118">
        <v>10</v>
      </c>
      <c r="BV136" s="118">
        <v>15</v>
      </c>
      <c r="BW136" s="118">
        <v>20</v>
      </c>
      <c r="BX136" s="118">
        <v>30</v>
      </c>
      <c r="BY136" s="118">
        <v>40</v>
      </c>
      <c r="BZ136" s="118">
        <v>60</v>
      </c>
      <c r="CA136" s="118">
        <v>80</v>
      </c>
      <c r="CB136" s="118">
        <v>100</v>
      </c>
      <c r="CC136" s="118"/>
      <c r="CD136" s="118"/>
      <c r="CE136" s="118"/>
      <c r="CF136" s="118"/>
      <c r="CG136" s="118"/>
      <c r="CH136" s="118"/>
      <c r="CJ136" s="98"/>
      <c r="CK136" s="98"/>
      <c r="CL136" s="98"/>
      <c r="CM136" s="98"/>
      <c r="CN136" s="98"/>
      <c r="CO136" s="98"/>
      <c r="CP136" s="98"/>
      <c r="CQ136" s="98"/>
      <c r="CR136" s="98"/>
      <c r="CS136" s="98"/>
      <c r="CT136" s="98"/>
      <c r="CU136" s="98"/>
      <c r="CV136" s="98"/>
      <c r="CW136" s="98"/>
      <c r="CX136" s="98"/>
      <c r="CY136" s="98"/>
      <c r="CZ136" s="98"/>
      <c r="DA136" s="98"/>
      <c r="DB136" s="98"/>
      <c r="DC136" s="98"/>
      <c r="DD136" s="98"/>
      <c r="DE136" s="98"/>
      <c r="DF136" s="98"/>
      <c r="DG136" s="98"/>
      <c r="DL136" s="76"/>
      <c r="DM136" s="76"/>
      <c r="DN136" s="77" t="str">
        <f t="shared" si="38"/>
        <v xml:space="preserve">D6.scenario.defInput["i513"] = {  cons:"consLI",  title:"1球（本）の消費電力",  unit:"W",  text:"", inputType:"sel513", right:"1", postfix:"Number", nodata:"", varType:"Number", min:"", max:"", defaultValue:"-1", d11t:"",d11p:"",d12t:"",d12p:"",d13t:"",d13p:"",d1w:"",d1d:"", d21t:"",d21p:"",d22t:"",d22p:"",d23t:"",d23p:"",d2w:"",d2d:"", d31t:"",d31p:"",d32t:"",d32p:"",d33t:"",d33p:"",d3w:"",d3d:""}; </v>
      </c>
      <c r="DO136" s="78"/>
      <c r="DP136" s="78"/>
      <c r="DQ136" s="79" t="str">
        <f t="shared" si="39"/>
        <v>D6.scenario.defSelectValue["sel513"]= [ "選んで下さい", "5W", "10W", "15W", "20W", "30W", "40W", "60W", "80W", "100W" ];</v>
      </c>
      <c r="DR136" s="80"/>
      <c r="DS136" s="80"/>
      <c r="DT136" s="80" t="str">
        <f t="shared" si="40"/>
        <v>D6.scenario.defSelectData['sel513']= [ '-1', '5', '10', '15', '20', '30', '40', '60', '80', '100' ];</v>
      </c>
    </row>
    <row r="137" spans="1:124" s="75" customFormat="1" ht="43.5" customHeight="1" x14ac:dyDescent="0.15">
      <c r="A137" s="66"/>
      <c r="B137" s="98" t="s">
        <v>2986</v>
      </c>
      <c r="C137" s="106" t="s">
        <v>1904</v>
      </c>
      <c r="D137" s="118" t="s">
        <v>1904</v>
      </c>
      <c r="E137" s="98" t="s">
        <v>1901</v>
      </c>
      <c r="F137" s="106" t="s">
        <v>1905</v>
      </c>
      <c r="G137" s="118" t="s">
        <v>1905</v>
      </c>
      <c r="H137" s="106" t="s">
        <v>2796</v>
      </c>
      <c r="I137" s="118" t="s">
        <v>2796</v>
      </c>
      <c r="J137" s="106" t="str">
        <f t="shared" si="37"/>
        <v>sel514</v>
      </c>
      <c r="K137" s="118" t="str">
        <f t="shared" si="41"/>
        <v>sel514</v>
      </c>
      <c r="L137" s="98">
        <v>1</v>
      </c>
      <c r="M137" s="98" t="s">
        <v>1892</v>
      </c>
      <c r="N137" s="98"/>
      <c r="O137" s="98" t="s">
        <v>1892</v>
      </c>
      <c r="P137" s="98"/>
      <c r="Q137" s="98"/>
      <c r="R137" s="98">
        <v>-1</v>
      </c>
      <c r="S137" s="66"/>
      <c r="T137" s="66"/>
      <c r="U137" s="101" t="str">
        <f t="shared" si="36"/>
        <v>sel514</v>
      </c>
      <c r="V137" s="106" t="s">
        <v>2274</v>
      </c>
      <c r="W137" s="106" t="s">
        <v>2082</v>
      </c>
      <c r="X137" s="106" t="s">
        <v>2083</v>
      </c>
      <c r="Y137" s="106" t="s">
        <v>2084</v>
      </c>
      <c r="Z137" s="106" t="s">
        <v>2085</v>
      </c>
      <c r="AA137" s="106" t="s">
        <v>2086</v>
      </c>
      <c r="AB137" s="106" t="s">
        <v>2087</v>
      </c>
      <c r="AC137" s="106" t="s">
        <v>2088</v>
      </c>
      <c r="AD137" s="106"/>
      <c r="AE137" s="106"/>
      <c r="AF137" s="106"/>
      <c r="AG137" s="106"/>
      <c r="AH137" s="106"/>
      <c r="AI137" s="106"/>
      <c r="AJ137" s="106"/>
      <c r="AK137" s="106"/>
      <c r="AL137" s="118" t="s">
        <v>2274</v>
      </c>
      <c r="AM137" s="118" t="s">
        <v>2082</v>
      </c>
      <c r="AN137" s="148" t="s">
        <v>2083</v>
      </c>
      <c r="AO137" s="148" t="s">
        <v>2084</v>
      </c>
      <c r="AP137" s="148" t="s">
        <v>2085</v>
      </c>
      <c r="AQ137" s="118" t="s">
        <v>2086</v>
      </c>
      <c r="AR137" s="118" t="s">
        <v>2087</v>
      </c>
      <c r="AS137" s="118" t="s">
        <v>2088</v>
      </c>
      <c r="AT137" s="118" t="s">
        <v>2089</v>
      </c>
      <c r="AU137" s="118" t="s">
        <v>2090</v>
      </c>
      <c r="AV137" s="118" t="s">
        <v>2091</v>
      </c>
      <c r="AW137" s="118"/>
      <c r="AX137" s="118"/>
      <c r="AY137" s="118"/>
      <c r="AZ137" s="118"/>
      <c r="BA137" s="118"/>
      <c r="BB137" s="66"/>
      <c r="BC137" s="106">
        <v>-1</v>
      </c>
      <c r="BD137" s="106">
        <v>1</v>
      </c>
      <c r="BE137" s="106">
        <v>2</v>
      </c>
      <c r="BF137" s="106">
        <v>3</v>
      </c>
      <c r="BG137" s="106">
        <v>4</v>
      </c>
      <c r="BH137" s="106">
        <v>6</v>
      </c>
      <c r="BI137" s="106">
        <v>8</v>
      </c>
      <c r="BJ137" s="106">
        <v>10</v>
      </c>
      <c r="BK137" s="106"/>
      <c r="BL137" s="106"/>
      <c r="BM137" s="106"/>
      <c r="BN137" s="106"/>
      <c r="BO137" s="106"/>
      <c r="BP137" s="106"/>
      <c r="BQ137" s="106"/>
      <c r="BR137" s="106"/>
      <c r="BS137" s="118">
        <v>-1</v>
      </c>
      <c r="BT137" s="118">
        <v>1</v>
      </c>
      <c r="BU137" s="118">
        <v>2</v>
      </c>
      <c r="BV137" s="118">
        <v>3</v>
      </c>
      <c r="BW137" s="118">
        <v>4</v>
      </c>
      <c r="BX137" s="118">
        <v>6</v>
      </c>
      <c r="BY137" s="118">
        <v>8</v>
      </c>
      <c r="BZ137" s="118">
        <v>10</v>
      </c>
      <c r="CA137" s="118">
        <v>15</v>
      </c>
      <c r="CB137" s="118">
        <v>20</v>
      </c>
      <c r="CC137" s="118">
        <v>30</v>
      </c>
      <c r="CD137" s="118"/>
      <c r="CE137" s="118"/>
      <c r="CF137" s="118"/>
      <c r="CG137" s="118"/>
      <c r="CH137" s="118"/>
      <c r="CJ137" s="98"/>
      <c r="CK137" s="98"/>
      <c r="CL137" s="98"/>
      <c r="CM137" s="98"/>
      <c r="CN137" s="98"/>
      <c r="CO137" s="98"/>
      <c r="CP137" s="98"/>
      <c r="CQ137" s="98"/>
      <c r="CR137" s="98"/>
      <c r="CS137" s="98"/>
      <c r="CT137" s="98"/>
      <c r="CU137" s="98"/>
      <c r="CV137" s="98"/>
      <c r="CW137" s="98"/>
      <c r="CX137" s="98"/>
      <c r="CY137" s="98"/>
      <c r="CZ137" s="98"/>
      <c r="DA137" s="98"/>
      <c r="DB137" s="98"/>
      <c r="DC137" s="98"/>
      <c r="DD137" s="98"/>
      <c r="DE137" s="98"/>
      <c r="DF137" s="98"/>
      <c r="DG137" s="98"/>
      <c r="DL137" s="76"/>
      <c r="DM137" s="76"/>
      <c r="DN137" s="77" t="str">
        <f t="shared" si="38"/>
        <v xml:space="preserve">D6.scenario.defInput["i514"] = {  cons:"consLI",  title:"球数・本数",  unit:"球・本",  text:"中に複数ある場合、何球・何本ありますか", inputType:"sel514", right:"1", postfix:"Number", nodata:"", varType:"Number", min:"", max:"", defaultValue:"-1", d11t:"",d11p:"",d12t:"",d12p:"",d13t:"",d13p:"",d1w:"",d1d:"", d21t:"",d21p:"",d22t:"",d22p:"",d23t:"",d23p:"",d2w:"",d2d:"", d31t:"",d31p:"",d32t:"",d32p:"",d33t:"",d33p:"",d3w:"",d3d:""}; </v>
      </c>
      <c r="DO137" s="78"/>
      <c r="DP137" s="78"/>
      <c r="DQ137" s="79" t="str">
        <f t="shared" si="39"/>
        <v>D6.scenario.defSelectValue["sel514"]= [ "選んで下さい", "1球・本", "2球・本", "3球・本", "4球・本", "6球・本", "8球・本", "10球・本" ];</v>
      </c>
      <c r="DR137" s="80"/>
      <c r="DS137" s="80"/>
      <c r="DT137" s="80" t="str">
        <f t="shared" si="40"/>
        <v>D6.scenario.defSelectData['sel514']= [ '-1', '1', '2', '3', '4', '6', '8', '10' ];</v>
      </c>
    </row>
    <row r="138" spans="1:124" s="75" customFormat="1" ht="43.5" customHeight="1" x14ac:dyDescent="0.15">
      <c r="A138" s="66"/>
      <c r="B138" s="98" t="s">
        <v>2987</v>
      </c>
      <c r="C138" s="106" t="s">
        <v>2066</v>
      </c>
      <c r="D138" s="118" t="s">
        <v>2066</v>
      </c>
      <c r="E138" s="98" t="s">
        <v>1901</v>
      </c>
      <c r="F138" s="106" t="s">
        <v>1906</v>
      </c>
      <c r="G138" s="118" t="s">
        <v>1906</v>
      </c>
      <c r="H138" s="106" t="s">
        <v>2797</v>
      </c>
      <c r="I138" s="118" t="s">
        <v>2797</v>
      </c>
      <c r="J138" s="106" t="str">
        <f t="shared" si="37"/>
        <v>sel515</v>
      </c>
      <c r="K138" s="118" t="str">
        <f t="shared" si="41"/>
        <v>sel515</v>
      </c>
      <c r="L138" s="98"/>
      <c r="M138" s="98"/>
      <c r="N138" s="98"/>
      <c r="O138" s="98" t="s">
        <v>1892</v>
      </c>
      <c r="P138" s="98"/>
      <c r="Q138" s="98"/>
      <c r="R138" s="98">
        <v>-1</v>
      </c>
      <c r="S138" s="66"/>
      <c r="T138" s="66"/>
      <c r="U138" s="101" t="str">
        <f t="shared" si="36"/>
        <v>sel515</v>
      </c>
      <c r="V138" s="106" t="s">
        <v>2274</v>
      </c>
      <c r="W138" s="106" t="s">
        <v>2000</v>
      </c>
      <c r="X138" s="106" t="s">
        <v>1958</v>
      </c>
      <c r="Y138" s="106" t="s">
        <v>1959</v>
      </c>
      <c r="Z138" s="106" t="s">
        <v>1960</v>
      </c>
      <c r="AA138" s="106" t="s">
        <v>1961</v>
      </c>
      <c r="AB138" s="106" t="s">
        <v>1962</v>
      </c>
      <c r="AC138" s="106" t="s">
        <v>1963</v>
      </c>
      <c r="AD138" s="106" t="s">
        <v>1964</v>
      </c>
      <c r="AE138" s="106" t="s">
        <v>1965</v>
      </c>
      <c r="AF138" s="106" t="s">
        <v>1966</v>
      </c>
      <c r="AG138" s="106"/>
      <c r="AH138" s="106"/>
      <c r="AI138" s="106"/>
      <c r="AJ138" s="106"/>
      <c r="AK138" s="106"/>
      <c r="AL138" s="118" t="s">
        <v>2274</v>
      </c>
      <c r="AM138" s="118" t="s">
        <v>2000</v>
      </c>
      <c r="AN138" s="118" t="s">
        <v>1958</v>
      </c>
      <c r="AO138" s="118" t="s">
        <v>1959</v>
      </c>
      <c r="AP138" s="118" t="s">
        <v>1960</v>
      </c>
      <c r="AQ138" s="148" t="s">
        <v>1961</v>
      </c>
      <c r="AR138" s="148" t="s">
        <v>1962</v>
      </c>
      <c r="AS138" s="148" t="s">
        <v>1963</v>
      </c>
      <c r="AT138" s="118" t="s">
        <v>1964</v>
      </c>
      <c r="AU138" s="118" t="s">
        <v>1965</v>
      </c>
      <c r="AV138" s="118" t="s">
        <v>1966</v>
      </c>
      <c r="AW138" s="118"/>
      <c r="AX138" s="118"/>
      <c r="AY138" s="118"/>
      <c r="AZ138" s="118"/>
      <c r="BA138" s="118"/>
      <c r="BB138" s="66"/>
      <c r="BC138" s="106">
        <v>-1</v>
      </c>
      <c r="BD138" s="106">
        <v>0</v>
      </c>
      <c r="BE138" s="106">
        <v>1</v>
      </c>
      <c r="BF138" s="106">
        <v>2</v>
      </c>
      <c r="BG138" s="106">
        <v>3</v>
      </c>
      <c r="BH138" s="106">
        <v>4</v>
      </c>
      <c r="BI138" s="106">
        <v>6</v>
      </c>
      <c r="BJ138" s="106">
        <v>8</v>
      </c>
      <c r="BK138" s="106">
        <v>12</v>
      </c>
      <c r="BL138" s="106">
        <v>16</v>
      </c>
      <c r="BM138" s="106">
        <v>24</v>
      </c>
      <c r="BN138" s="106"/>
      <c r="BO138" s="106"/>
      <c r="BP138" s="106"/>
      <c r="BQ138" s="106"/>
      <c r="BR138" s="106"/>
      <c r="BS138" s="118">
        <v>-1</v>
      </c>
      <c r="BT138" s="118">
        <v>0</v>
      </c>
      <c r="BU138" s="118">
        <v>1</v>
      </c>
      <c r="BV138" s="118">
        <v>2</v>
      </c>
      <c r="BW138" s="118">
        <v>3</v>
      </c>
      <c r="BX138" s="118">
        <v>4</v>
      </c>
      <c r="BY138" s="118">
        <v>6</v>
      </c>
      <c r="BZ138" s="118">
        <v>8</v>
      </c>
      <c r="CA138" s="118">
        <v>12</v>
      </c>
      <c r="CB138" s="118">
        <v>16</v>
      </c>
      <c r="CC138" s="118">
        <v>24</v>
      </c>
      <c r="CD138" s="118"/>
      <c r="CE138" s="118"/>
      <c r="CF138" s="118"/>
      <c r="CG138" s="118"/>
      <c r="CH138" s="118"/>
      <c r="CJ138" s="98"/>
      <c r="CK138" s="98"/>
      <c r="CL138" s="98"/>
      <c r="CM138" s="98"/>
      <c r="CN138" s="98"/>
      <c r="CO138" s="98"/>
      <c r="CP138" s="98"/>
      <c r="CQ138" s="98"/>
      <c r="CR138" s="98"/>
      <c r="CS138" s="98"/>
      <c r="CT138" s="98"/>
      <c r="CU138" s="98"/>
      <c r="CV138" s="98"/>
      <c r="CW138" s="98"/>
      <c r="CX138" s="98"/>
      <c r="CY138" s="98"/>
      <c r="CZ138" s="98"/>
      <c r="DA138" s="98"/>
      <c r="DB138" s="98"/>
      <c r="DC138" s="98"/>
      <c r="DD138" s="98"/>
      <c r="DE138" s="98"/>
      <c r="DF138" s="98"/>
      <c r="DG138" s="98"/>
      <c r="DL138" s="76"/>
      <c r="DM138" s="76"/>
      <c r="DN138" s="77" t="str">
        <f t="shared" si="38"/>
        <v xml:space="preserve">D6.scenario.defInput["i515"] = {  cons:"consLI",  title:"照明の使用時間",  unit:"時間/日",  text:"1日に何時間使いますか", inputType:"sel515", right:"", postfix:"", nodata:"", varType:"Number", min:"", max:"", defaultValue:"-1", d11t:"",d11p:"",d12t:"",d12p:"",d13t:"",d13p:"",d1w:"",d1d:"", d21t:"",d21p:"",d22t:"",d22p:"",d23t:"",d23p:"",d2w:"",d2d:"", d31t:"",d31p:"",d32t:"",d32p:"",d33t:"",d33p:"",d3w:"",d3d:""}; </v>
      </c>
      <c r="DO138" s="78"/>
      <c r="DP138" s="78"/>
      <c r="DQ138" s="79" t="str">
        <f t="shared" si="39"/>
        <v>D6.scenario.defSelectValue["sel515"]= [ "選んで下さい", "使わない", "1時間", "2時間", "3時間", "4時間", "6時間", "8時間", "12時間", "16時間", "24時間" ];</v>
      </c>
      <c r="DR138" s="80"/>
      <c r="DS138" s="80"/>
      <c r="DT138" s="80" t="str">
        <f t="shared" si="40"/>
        <v>D6.scenario.defSelectData['sel515']= [ '-1', '0', '1', '2', '3', '4', '6', '8', '12', '16', '24' ];</v>
      </c>
    </row>
    <row r="139" spans="1:124" s="75" customFormat="1" ht="43.5" customHeight="1" x14ac:dyDescent="0.15">
      <c r="A139" s="66"/>
      <c r="B139" s="99" t="s">
        <v>2348</v>
      </c>
      <c r="C139" s="106" t="s">
        <v>1925</v>
      </c>
      <c r="D139" s="118" t="s">
        <v>1925</v>
      </c>
      <c r="E139" s="98" t="s">
        <v>1924</v>
      </c>
      <c r="F139" s="106" t="s">
        <v>1926</v>
      </c>
      <c r="G139" s="118" t="s">
        <v>1926</v>
      </c>
      <c r="H139" s="106" t="s">
        <v>2341</v>
      </c>
      <c r="I139" s="118" t="s">
        <v>2341</v>
      </c>
      <c r="J139" s="106" t="str">
        <f t="shared" si="37"/>
        <v>sel601</v>
      </c>
      <c r="K139" s="118" t="str">
        <f t="shared" si="41"/>
        <v>sel601</v>
      </c>
      <c r="L139" s="99"/>
      <c r="M139" s="99"/>
      <c r="N139" s="99"/>
      <c r="O139" s="98" t="s">
        <v>1892</v>
      </c>
      <c r="P139" s="99"/>
      <c r="Q139" s="99"/>
      <c r="R139" s="98">
        <v>-1</v>
      </c>
      <c r="S139" s="66"/>
      <c r="T139" s="66"/>
      <c r="U139" s="101" t="str">
        <f t="shared" si="36"/>
        <v>sel601</v>
      </c>
      <c r="V139" s="106" t="s">
        <v>2274</v>
      </c>
      <c r="W139" s="106" t="s">
        <v>2000</v>
      </c>
      <c r="X139" s="106" t="s">
        <v>1959</v>
      </c>
      <c r="Y139" s="106" t="s">
        <v>1961</v>
      </c>
      <c r="Z139" s="106" t="s">
        <v>1962</v>
      </c>
      <c r="AA139" s="106" t="s">
        <v>1963</v>
      </c>
      <c r="AB139" s="106" t="s">
        <v>1964</v>
      </c>
      <c r="AC139" s="106" t="s">
        <v>1965</v>
      </c>
      <c r="AD139" s="106" t="s">
        <v>1966</v>
      </c>
      <c r="AE139" s="106" t="s">
        <v>2011</v>
      </c>
      <c r="AF139" s="106" t="s">
        <v>2012</v>
      </c>
      <c r="AG139" s="106"/>
      <c r="AH139" s="106"/>
      <c r="AI139" s="106"/>
      <c r="AJ139" s="106"/>
      <c r="AK139" s="106"/>
      <c r="AL139" s="118" t="s">
        <v>2274</v>
      </c>
      <c r="AM139" s="118" t="s">
        <v>2000</v>
      </c>
      <c r="AN139" s="118" t="s">
        <v>1959</v>
      </c>
      <c r="AO139" s="148" t="s">
        <v>1961</v>
      </c>
      <c r="AP139" s="148" t="s">
        <v>1962</v>
      </c>
      <c r="AQ139" s="148" t="s">
        <v>1963</v>
      </c>
      <c r="AR139" s="148" t="s">
        <v>1964</v>
      </c>
      <c r="AS139" s="118" t="s">
        <v>1965</v>
      </c>
      <c r="AT139" s="118" t="s">
        <v>1966</v>
      </c>
      <c r="AU139" s="118" t="s">
        <v>2011</v>
      </c>
      <c r="AV139" s="118" t="s">
        <v>2012</v>
      </c>
      <c r="AW139" s="118"/>
      <c r="AX139" s="118"/>
      <c r="AY139" s="118"/>
      <c r="AZ139" s="118"/>
      <c r="BA139" s="118"/>
      <c r="BB139" s="66"/>
      <c r="BC139" s="106">
        <v>-1</v>
      </c>
      <c r="BD139" s="106">
        <v>0</v>
      </c>
      <c r="BE139" s="106">
        <v>2</v>
      </c>
      <c r="BF139" s="106">
        <v>4</v>
      </c>
      <c r="BG139" s="106">
        <v>6</v>
      </c>
      <c r="BH139" s="106">
        <v>8</v>
      </c>
      <c r="BI139" s="106">
        <v>12</v>
      </c>
      <c r="BJ139" s="106">
        <v>16</v>
      </c>
      <c r="BK139" s="106">
        <v>24</v>
      </c>
      <c r="BL139" s="106">
        <v>32</v>
      </c>
      <c r="BM139" s="106">
        <v>40</v>
      </c>
      <c r="BN139" s="106"/>
      <c r="BO139" s="106"/>
      <c r="BP139" s="106"/>
      <c r="BQ139" s="106"/>
      <c r="BR139" s="106"/>
      <c r="BS139" s="118">
        <v>-1</v>
      </c>
      <c r="BT139" s="118">
        <v>0</v>
      </c>
      <c r="BU139" s="118">
        <v>2</v>
      </c>
      <c r="BV139" s="118">
        <v>4</v>
      </c>
      <c r="BW139" s="118">
        <v>6</v>
      </c>
      <c r="BX139" s="118">
        <v>8</v>
      </c>
      <c r="BY139" s="118">
        <v>12</v>
      </c>
      <c r="BZ139" s="118">
        <v>16</v>
      </c>
      <c r="CA139" s="118">
        <v>24</v>
      </c>
      <c r="CB139" s="118">
        <v>32</v>
      </c>
      <c r="CC139" s="118">
        <v>40</v>
      </c>
      <c r="CD139" s="118"/>
      <c r="CE139" s="118"/>
      <c r="CF139" s="118"/>
      <c r="CG139" s="118"/>
      <c r="CH139" s="118"/>
      <c r="CJ139" s="98"/>
      <c r="CK139" s="98"/>
      <c r="CL139" s="98"/>
      <c r="CM139" s="98"/>
      <c r="CN139" s="98"/>
      <c r="CO139" s="98"/>
      <c r="CP139" s="98"/>
      <c r="CQ139" s="98"/>
      <c r="CR139" s="98"/>
      <c r="CS139" s="98"/>
      <c r="CT139" s="98"/>
      <c r="CU139" s="98"/>
      <c r="CV139" s="98"/>
      <c r="CW139" s="98"/>
      <c r="CX139" s="98"/>
      <c r="CY139" s="98"/>
      <c r="CZ139" s="98"/>
      <c r="DA139" s="98"/>
      <c r="DB139" s="98"/>
      <c r="DC139" s="98"/>
      <c r="DD139" s="98"/>
      <c r="DE139" s="98"/>
      <c r="DF139" s="98"/>
      <c r="DG139" s="98"/>
      <c r="DL139" s="76"/>
      <c r="DM139" s="76"/>
      <c r="DN139" s="77" t="str">
        <f t="shared" si="38"/>
        <v xml:space="preserve">D6.scenario.defInput["i601"] = {  cons:"consTVsum",  title:"テレビの時間",  unit:"時間",  text:"家にある全てのテレビの合計で、１日に何時間点けていますか。テレビゲームの時間も含めて下さい。", inputType:"sel601", right:"", postfix:"", nodata:"", varType:"Number", min:"", max:"", defaultValue:"-1", d11t:"",d11p:"",d12t:"",d12p:"",d13t:"",d13p:"",d1w:"",d1d:"", d21t:"",d21p:"",d22t:"",d22p:"",d23t:"",d23p:"",d2w:"",d2d:"", d31t:"",d31p:"",d32t:"",d32p:"",d33t:"",d33p:"",d3w:"",d3d:""}; </v>
      </c>
      <c r="DO139" s="78"/>
      <c r="DP139" s="78"/>
      <c r="DQ139" s="79" t="str">
        <f t="shared" si="39"/>
        <v>D6.scenario.defSelectValue["sel601"]= [ "選んで下さい", "使わない", "2時間", "4時間", "6時間", "8時間", "12時間", "16時間", "24時間", "32時間", "40時間" ];</v>
      </c>
      <c r="DR139" s="80"/>
      <c r="DS139" s="80"/>
      <c r="DT139" s="80" t="str">
        <f t="shared" si="40"/>
        <v>D6.scenario.defSelectData['sel601']= [ '-1', '0', '2', '4', '6', '8', '12', '16', '24', '32', '40' ];</v>
      </c>
    </row>
    <row r="140" spans="1:124" s="75" customFormat="1" ht="43.5" customHeight="1" x14ac:dyDescent="0.15">
      <c r="A140" s="66"/>
      <c r="B140" s="99" t="s">
        <v>2406</v>
      </c>
      <c r="C140" s="106" t="s">
        <v>2988</v>
      </c>
      <c r="D140" s="118" t="s">
        <v>2988</v>
      </c>
      <c r="E140" s="98" t="s">
        <v>2991</v>
      </c>
      <c r="F140" s="106" t="s">
        <v>1430</v>
      </c>
      <c r="G140" s="118" t="s">
        <v>1430</v>
      </c>
      <c r="H140" s="106" t="s">
        <v>2989</v>
      </c>
      <c r="I140" s="118" t="s">
        <v>2988</v>
      </c>
      <c r="J140" s="106" t="str">
        <f t="shared" si="37"/>
        <v>sel631</v>
      </c>
      <c r="K140" s="118" t="str">
        <f t="shared" si="41"/>
        <v>sel631</v>
      </c>
      <c r="L140" s="99"/>
      <c r="M140" s="99"/>
      <c r="N140" s="99"/>
      <c r="O140" s="98" t="s">
        <v>1892</v>
      </c>
      <c r="P140" s="99"/>
      <c r="Q140" s="99"/>
      <c r="R140" s="98">
        <v>-1</v>
      </c>
      <c r="S140" s="66"/>
      <c r="T140" s="66"/>
      <c r="U140" s="101" t="str">
        <f t="shared" si="36"/>
        <v>sel631</v>
      </c>
      <c r="V140" s="106" t="s">
        <v>2274</v>
      </c>
      <c r="W140" s="106" t="s">
        <v>2413</v>
      </c>
      <c r="X140" s="106" t="s">
        <v>2414</v>
      </c>
      <c r="Y140" s="106" t="s">
        <v>2415</v>
      </c>
      <c r="Z140" s="106" t="s">
        <v>2416</v>
      </c>
      <c r="AA140" s="106" t="s">
        <v>2417</v>
      </c>
      <c r="AB140" s="106" t="s">
        <v>3028</v>
      </c>
      <c r="AC140" s="106" t="s">
        <v>3029</v>
      </c>
      <c r="AD140" s="106"/>
      <c r="AE140" s="106"/>
      <c r="AF140" s="106"/>
      <c r="AG140" s="106"/>
      <c r="AH140" s="106"/>
      <c r="AI140" s="106"/>
      <c r="AJ140" s="106"/>
      <c r="AK140" s="106"/>
      <c r="AL140" s="118" t="s">
        <v>2274</v>
      </c>
      <c r="AM140" s="118" t="s">
        <v>2413</v>
      </c>
      <c r="AN140" s="118" t="s">
        <v>2414</v>
      </c>
      <c r="AO140" s="148" t="s">
        <v>2415</v>
      </c>
      <c r="AP140" s="148" t="s">
        <v>2416</v>
      </c>
      <c r="AQ140" s="148" t="s">
        <v>2417</v>
      </c>
      <c r="AR140" s="118" t="s">
        <v>3028</v>
      </c>
      <c r="AS140" s="118" t="s">
        <v>3029</v>
      </c>
      <c r="AT140" s="118"/>
      <c r="AU140" s="118"/>
      <c r="AV140" s="118"/>
      <c r="AW140" s="118"/>
      <c r="AX140" s="118"/>
      <c r="AY140" s="118"/>
      <c r="AZ140" s="118"/>
      <c r="BA140" s="118"/>
      <c r="BB140" s="66"/>
      <c r="BC140" s="106">
        <v>-1</v>
      </c>
      <c r="BD140" s="106">
        <v>0</v>
      </c>
      <c r="BE140" s="106">
        <v>18</v>
      </c>
      <c r="BF140" s="106">
        <v>25</v>
      </c>
      <c r="BG140" s="106">
        <v>35</v>
      </c>
      <c r="BH140" s="106">
        <v>45</v>
      </c>
      <c r="BI140" s="106">
        <v>60</v>
      </c>
      <c r="BJ140" s="106">
        <v>70</v>
      </c>
      <c r="BK140" s="106"/>
      <c r="BL140" s="106"/>
      <c r="BM140" s="106"/>
      <c r="BN140" s="106"/>
      <c r="BO140" s="106"/>
      <c r="BP140" s="106"/>
      <c r="BQ140" s="106"/>
      <c r="BR140" s="106"/>
      <c r="BS140" s="118">
        <v>-1</v>
      </c>
      <c r="BT140" s="118">
        <v>0</v>
      </c>
      <c r="BU140" s="118">
        <v>18</v>
      </c>
      <c r="BV140" s="118">
        <v>25</v>
      </c>
      <c r="BW140" s="118">
        <v>35</v>
      </c>
      <c r="BX140" s="118">
        <v>45</v>
      </c>
      <c r="BY140" s="118">
        <v>60</v>
      </c>
      <c r="BZ140" s="118">
        <v>70</v>
      </c>
      <c r="CA140" s="118"/>
      <c r="CB140" s="118"/>
      <c r="CC140" s="118"/>
      <c r="CD140" s="118"/>
      <c r="CE140" s="118"/>
      <c r="CF140" s="118"/>
      <c r="CG140" s="118"/>
      <c r="CH140" s="118"/>
      <c r="CJ140" s="98"/>
      <c r="CK140" s="98"/>
      <c r="CL140" s="98"/>
      <c r="CM140" s="98"/>
      <c r="CN140" s="98"/>
      <c r="CO140" s="98"/>
      <c r="CP140" s="98"/>
      <c r="CQ140" s="98"/>
      <c r="CR140" s="98"/>
      <c r="CS140" s="98"/>
      <c r="CT140" s="98"/>
      <c r="CU140" s="98"/>
      <c r="CV140" s="98"/>
      <c r="CW140" s="98"/>
      <c r="CX140" s="98"/>
      <c r="CY140" s="98"/>
      <c r="CZ140" s="98"/>
      <c r="DA140" s="98"/>
      <c r="DB140" s="98"/>
      <c r="DC140" s="98"/>
      <c r="DD140" s="98"/>
      <c r="DE140" s="98"/>
      <c r="DF140" s="98"/>
      <c r="DG140" s="98"/>
      <c r="DL140" s="76"/>
      <c r="DM140" s="76"/>
      <c r="DN140" s="77" t="str">
        <f t="shared" si="38"/>
        <v xml:space="preserve">D6.scenario.defInput["i631"] = {  cons:"consTV",  title:"テレビのサイズ",  unit:"インチ",  text:"テレビのサイズ", inputType:"sel631", right:"", postfix:"", nodata:"", varType:"Number", min:"", max:"", defaultValue:"-1", d11t:"",d11p:"",d12t:"",d12p:"",d13t:"",d13p:"",d1w:"",d1d:"", d21t:"",d21p:"",d22t:"",d22p:"",d23t:"",d23p:"",d2w:"",d2d:"", d31t:"",d31p:"",d32t:"",d32p:"",d33t:"",d33p:"",d3w:"",d3d:""}; </v>
      </c>
      <c r="DO140" s="78"/>
      <c r="DP140" s="78"/>
      <c r="DQ140" s="79" t="str">
        <f t="shared" si="39"/>
        <v>D6.scenario.defSelectValue["sel631"]= [ "選んで下さい", "持っていない", "20インチ未満", "20～30インチ", "30～40インチ", "40～50インチ", "50～65インチ", "65インチ以上" ];</v>
      </c>
      <c r="DR140" s="80"/>
      <c r="DS140" s="80"/>
      <c r="DT140" s="80" t="str">
        <f t="shared" si="40"/>
        <v>D6.scenario.defSelectData['sel631']= [ '-1', '0', '18', '25', '35', '45', '60', '70' ];</v>
      </c>
    </row>
    <row r="141" spans="1:124" s="75" customFormat="1" ht="43.5" customHeight="1" x14ac:dyDescent="0.15">
      <c r="A141" s="66"/>
      <c r="B141" s="99" t="s">
        <v>2407</v>
      </c>
      <c r="C141" s="106" t="s">
        <v>2408</v>
      </c>
      <c r="D141" s="118" t="s">
        <v>2408</v>
      </c>
      <c r="E141" s="98" t="s">
        <v>2991</v>
      </c>
      <c r="F141" s="106" t="s">
        <v>827</v>
      </c>
      <c r="G141" s="118" t="s">
        <v>827</v>
      </c>
      <c r="H141" s="106" t="s">
        <v>2408</v>
      </c>
      <c r="I141" s="118" t="s">
        <v>2408</v>
      </c>
      <c r="J141" s="106" t="str">
        <f t="shared" si="37"/>
        <v>sel632</v>
      </c>
      <c r="K141" s="118" t="str">
        <f t="shared" si="41"/>
        <v>sel632</v>
      </c>
      <c r="L141" s="99"/>
      <c r="M141" s="99"/>
      <c r="N141" s="99"/>
      <c r="O141" s="98" t="s">
        <v>1892</v>
      </c>
      <c r="P141" s="99"/>
      <c r="Q141" s="99"/>
      <c r="R141" s="98">
        <v>-1</v>
      </c>
      <c r="S141" s="66"/>
      <c r="T141" s="66"/>
      <c r="U141" s="101" t="str">
        <f t="shared" si="36"/>
        <v>sel632</v>
      </c>
      <c r="V141" s="106" t="s">
        <v>2274</v>
      </c>
      <c r="W141" s="106" t="s">
        <v>2055</v>
      </c>
      <c r="X141" s="108" t="s">
        <v>2418</v>
      </c>
      <c r="Y141" s="106" t="s">
        <v>2419</v>
      </c>
      <c r="Z141" s="106" t="s">
        <v>2420</v>
      </c>
      <c r="AA141" s="106" t="s">
        <v>2421</v>
      </c>
      <c r="AB141" s="106" t="s">
        <v>2422</v>
      </c>
      <c r="AC141" s="106" t="s">
        <v>2423</v>
      </c>
      <c r="AD141" s="106" t="s">
        <v>2424</v>
      </c>
      <c r="AE141" s="106" t="s">
        <v>2425</v>
      </c>
      <c r="AF141" s="106"/>
      <c r="AG141" s="106"/>
      <c r="AH141" s="106"/>
      <c r="AI141" s="106"/>
      <c r="AJ141" s="106"/>
      <c r="AK141" s="106"/>
      <c r="AL141" s="118" t="s">
        <v>2274</v>
      </c>
      <c r="AM141" s="118" t="s">
        <v>2055</v>
      </c>
      <c r="AN141" s="149" t="s">
        <v>2418</v>
      </c>
      <c r="AO141" s="148" t="s">
        <v>2419</v>
      </c>
      <c r="AP141" s="148" t="s">
        <v>2420</v>
      </c>
      <c r="AQ141" s="148" t="s">
        <v>2421</v>
      </c>
      <c r="AR141" s="118" t="s">
        <v>2422</v>
      </c>
      <c r="AS141" s="118" t="s">
        <v>2423</v>
      </c>
      <c r="AT141" s="118" t="s">
        <v>2424</v>
      </c>
      <c r="AU141" s="118" t="s">
        <v>2425</v>
      </c>
      <c r="AV141" s="118"/>
      <c r="AW141" s="118"/>
      <c r="AX141" s="118"/>
      <c r="AY141" s="118"/>
      <c r="AZ141" s="118"/>
      <c r="BA141" s="118"/>
      <c r="BB141" s="66"/>
      <c r="BC141" s="106">
        <v>-1</v>
      </c>
      <c r="BD141" s="106">
        <v>0</v>
      </c>
      <c r="BE141" s="106">
        <v>1</v>
      </c>
      <c r="BF141" s="106">
        <v>2</v>
      </c>
      <c r="BG141" s="106">
        <v>4</v>
      </c>
      <c r="BH141" s="106">
        <v>6</v>
      </c>
      <c r="BI141" s="106">
        <v>9</v>
      </c>
      <c r="BJ141" s="106">
        <v>13</v>
      </c>
      <c r="BK141" s="106">
        <v>18</v>
      </c>
      <c r="BL141" s="106">
        <v>25</v>
      </c>
      <c r="BM141" s="106"/>
      <c r="BN141" s="106"/>
      <c r="BO141" s="106"/>
      <c r="BP141" s="106"/>
      <c r="BQ141" s="106"/>
      <c r="BR141" s="106"/>
      <c r="BS141" s="118">
        <v>-1</v>
      </c>
      <c r="BT141" s="118">
        <v>0</v>
      </c>
      <c r="BU141" s="118">
        <v>1</v>
      </c>
      <c r="BV141" s="118">
        <v>2</v>
      </c>
      <c r="BW141" s="118">
        <v>4</v>
      </c>
      <c r="BX141" s="118">
        <v>6</v>
      </c>
      <c r="BY141" s="118">
        <v>9</v>
      </c>
      <c r="BZ141" s="118">
        <v>13</v>
      </c>
      <c r="CA141" s="118">
        <v>18</v>
      </c>
      <c r="CB141" s="118">
        <v>25</v>
      </c>
      <c r="CC141" s="118"/>
      <c r="CD141" s="118"/>
      <c r="CE141" s="118"/>
      <c r="CF141" s="118"/>
      <c r="CG141" s="118"/>
      <c r="CH141" s="118"/>
      <c r="CJ141" s="98"/>
      <c r="CK141" s="98"/>
      <c r="CL141" s="98"/>
      <c r="CM141" s="98"/>
      <c r="CN141" s="98"/>
      <c r="CO141" s="98"/>
      <c r="CP141" s="98"/>
      <c r="CQ141" s="98"/>
      <c r="CR141" s="98"/>
      <c r="CS141" s="98"/>
      <c r="CT141" s="98"/>
      <c r="CU141" s="98"/>
      <c r="CV141" s="98"/>
      <c r="CW141" s="98"/>
      <c r="CX141" s="98"/>
      <c r="CY141" s="98"/>
      <c r="CZ141" s="98"/>
      <c r="DA141" s="98"/>
      <c r="DB141" s="98"/>
      <c r="DC141" s="98"/>
      <c r="DD141" s="98"/>
      <c r="DE141" s="98"/>
      <c r="DF141" s="98"/>
      <c r="DG141" s="98"/>
      <c r="DL141" s="76"/>
      <c r="DM141" s="76"/>
      <c r="DN141" s="77" t="str">
        <f t="shared" si="38"/>
        <v xml:space="preserve">D6.scenario.defInput["i632"] = {  cons:"consTV",  title:"テレビの使用年数",  unit:"年",  text:"テレビの使用年数", inputType:"sel632", right:"", postfix:"", nodata:"", varType:"Number", min:"", max:"", defaultValue:"-1", d11t:"",d11p:"",d12t:"",d12p:"",d13t:"",d13p:"",d1w:"",d1d:"", d21t:"",d21p:"",d22t:"",d22p:"",d23t:"",d23p:"",d2w:"",d2d:"", d31t:"",d31p:"",d32t:"",d32p:"",d33t:"",d33p:"",d3w:"",d3d:""}; </v>
      </c>
      <c r="DO141" s="78"/>
      <c r="DP141" s="78"/>
      <c r="DQ141" s="79" t="str">
        <f t="shared" si="39"/>
        <v>D6.scenario.defSelectValue["sel632"]= [ "選んで下さい", "持っていない", "1年未満", "3年未満", "5年未満", "7年未満", "10年未満", "15年未満", "20年未満", "20年以上" ];</v>
      </c>
      <c r="DR141" s="80"/>
      <c r="DS141" s="80"/>
      <c r="DT141" s="80" t="str">
        <f t="shared" si="40"/>
        <v>D6.scenario.defSelectData['sel632']= [ '-1', '0', '1', '2', '4', '6', '9', '13', '18', '25' ];</v>
      </c>
    </row>
    <row r="142" spans="1:124" s="75" customFormat="1" ht="43.5" customHeight="1" x14ac:dyDescent="0.15">
      <c r="A142" s="66"/>
      <c r="B142" s="99" t="s">
        <v>2990</v>
      </c>
      <c r="C142" s="106" t="s">
        <v>1925</v>
      </c>
      <c r="D142" s="118" t="s">
        <v>1925</v>
      </c>
      <c r="E142" s="98" t="s">
        <v>2991</v>
      </c>
      <c r="F142" s="106" t="s">
        <v>827</v>
      </c>
      <c r="G142" s="118" t="s">
        <v>827</v>
      </c>
      <c r="H142" s="106" t="s">
        <v>1925</v>
      </c>
      <c r="I142" s="118" t="s">
        <v>1925</v>
      </c>
      <c r="J142" s="106" t="str">
        <f t="shared" si="37"/>
        <v>sel633</v>
      </c>
      <c r="K142" s="118" t="str">
        <f t="shared" si="41"/>
        <v>sel633</v>
      </c>
      <c r="L142" s="99"/>
      <c r="M142" s="99"/>
      <c r="N142" s="99"/>
      <c r="O142" s="98" t="s">
        <v>1892</v>
      </c>
      <c r="P142" s="99"/>
      <c r="Q142" s="99"/>
      <c r="R142" s="98">
        <v>-1</v>
      </c>
      <c r="S142" s="66"/>
      <c r="T142" s="66"/>
      <c r="U142" s="101" t="str">
        <f t="shared" si="36"/>
        <v>sel633</v>
      </c>
      <c r="V142" s="106" t="s">
        <v>2274</v>
      </c>
      <c r="W142" s="106" t="s">
        <v>2000</v>
      </c>
      <c r="X142" s="106" t="s">
        <v>1959</v>
      </c>
      <c r="Y142" s="106" t="s">
        <v>1961</v>
      </c>
      <c r="Z142" s="106" t="s">
        <v>1962</v>
      </c>
      <c r="AA142" s="106" t="s">
        <v>1963</v>
      </c>
      <c r="AB142" s="106" t="s">
        <v>1964</v>
      </c>
      <c r="AC142" s="106" t="s">
        <v>1965</v>
      </c>
      <c r="AD142" s="106" t="s">
        <v>1966</v>
      </c>
      <c r="AE142" s="106"/>
      <c r="AF142" s="106"/>
      <c r="AG142" s="106"/>
      <c r="AH142" s="106"/>
      <c r="AI142" s="106"/>
      <c r="AJ142" s="106"/>
      <c r="AK142" s="106"/>
      <c r="AL142" s="118" t="s">
        <v>2274</v>
      </c>
      <c r="AM142" s="118" t="s">
        <v>2000</v>
      </c>
      <c r="AN142" s="118" t="s">
        <v>1959</v>
      </c>
      <c r="AO142" s="148" t="s">
        <v>1961</v>
      </c>
      <c r="AP142" s="148" t="s">
        <v>1962</v>
      </c>
      <c r="AQ142" s="148" t="s">
        <v>1963</v>
      </c>
      <c r="AR142" s="118" t="s">
        <v>1964</v>
      </c>
      <c r="AS142" s="118" t="s">
        <v>1965</v>
      </c>
      <c r="AT142" s="118" t="s">
        <v>1966</v>
      </c>
      <c r="AU142" s="118"/>
      <c r="AV142" s="118"/>
      <c r="AW142" s="118"/>
      <c r="AX142" s="118"/>
      <c r="AY142" s="118"/>
      <c r="AZ142" s="118"/>
      <c r="BA142" s="118"/>
      <c r="BB142" s="66"/>
      <c r="BC142" s="106">
        <v>-1</v>
      </c>
      <c r="BD142" s="106">
        <v>0</v>
      </c>
      <c r="BE142" s="106">
        <v>2</v>
      </c>
      <c r="BF142" s="106">
        <v>4</v>
      </c>
      <c r="BG142" s="106">
        <v>6</v>
      </c>
      <c r="BH142" s="106">
        <v>8</v>
      </c>
      <c r="BI142" s="106">
        <v>12</v>
      </c>
      <c r="BJ142" s="106">
        <v>16</v>
      </c>
      <c r="BK142" s="106">
        <v>24</v>
      </c>
      <c r="BL142" s="106"/>
      <c r="BM142" s="106"/>
      <c r="BN142" s="106"/>
      <c r="BO142" s="106"/>
      <c r="BP142" s="106"/>
      <c r="BQ142" s="106"/>
      <c r="BR142" s="106"/>
      <c r="BS142" s="118">
        <v>-1</v>
      </c>
      <c r="BT142" s="118">
        <v>0</v>
      </c>
      <c r="BU142" s="118">
        <v>2</v>
      </c>
      <c r="BV142" s="118">
        <v>4</v>
      </c>
      <c r="BW142" s="118">
        <v>6</v>
      </c>
      <c r="BX142" s="118">
        <v>8</v>
      </c>
      <c r="BY142" s="118">
        <v>12</v>
      </c>
      <c r="BZ142" s="118">
        <v>16</v>
      </c>
      <c r="CA142" s="118">
        <v>24</v>
      </c>
      <c r="CB142" s="118"/>
      <c r="CC142" s="118"/>
      <c r="CD142" s="118"/>
      <c r="CE142" s="118"/>
      <c r="CF142" s="118"/>
      <c r="CG142" s="118"/>
      <c r="CH142" s="118"/>
      <c r="CJ142" s="98"/>
      <c r="CK142" s="98"/>
      <c r="CL142" s="98"/>
      <c r="CM142" s="98"/>
      <c r="CN142" s="98"/>
      <c r="CO142" s="98"/>
      <c r="CP142" s="98"/>
      <c r="CQ142" s="98"/>
      <c r="CR142" s="98"/>
      <c r="CS142" s="98"/>
      <c r="CT142" s="98"/>
      <c r="CU142" s="98"/>
      <c r="CV142" s="98"/>
      <c r="CW142" s="98"/>
      <c r="CX142" s="98"/>
      <c r="CY142" s="98"/>
      <c r="CZ142" s="98"/>
      <c r="DA142" s="98"/>
      <c r="DB142" s="98"/>
      <c r="DC142" s="98"/>
      <c r="DD142" s="98"/>
      <c r="DE142" s="98"/>
      <c r="DF142" s="98"/>
      <c r="DG142" s="98"/>
      <c r="DL142" s="76"/>
      <c r="DM142" s="76"/>
      <c r="DN142" s="77" t="str">
        <f t="shared" si="38"/>
        <v xml:space="preserve">D6.scenario.defInput["i633"] = {  cons:"consTV",  title:"テレビの時間",  unit:"年",  text:"テレビの時間", inputType:"sel633", right:"", postfix:"", nodata:"", varType:"Number", min:"", max:"", defaultValue:"-1", d11t:"",d11p:"",d12t:"",d12p:"",d13t:"",d13p:"",d1w:"",d1d:"", d21t:"",d21p:"",d22t:"",d22p:"",d23t:"",d23p:"",d2w:"",d2d:"", d31t:"",d31p:"",d32t:"",d32p:"",d33t:"",d33p:"",d3w:"",d3d:""}; </v>
      </c>
      <c r="DO142" s="78"/>
      <c r="DP142" s="78"/>
      <c r="DQ142" s="79" t="str">
        <f t="shared" si="39"/>
        <v>D6.scenario.defSelectValue["sel633"]= [ "選んで下さい", "使わない", "2時間", "4時間", "6時間", "8時間", "12時間", "16時間", "24時間" ];</v>
      </c>
      <c r="DR142" s="80"/>
      <c r="DS142" s="80"/>
      <c r="DT142" s="80" t="str">
        <f t="shared" si="40"/>
        <v>D6.scenario.defSelectData['sel633']= [ '-1', '0', '2', '4', '6', '8', '12', '16', '24' ];</v>
      </c>
    </row>
    <row r="143" spans="1:124" s="75" customFormat="1" ht="43.5" customHeight="1" x14ac:dyDescent="0.15">
      <c r="A143" s="66"/>
      <c r="B143" s="99" t="s">
        <v>1949</v>
      </c>
      <c r="C143" s="106" t="s">
        <v>1950</v>
      </c>
      <c r="D143" s="118" t="s">
        <v>1950</v>
      </c>
      <c r="E143" s="98" t="s">
        <v>1948</v>
      </c>
      <c r="F143" s="106" t="s">
        <v>1951</v>
      </c>
      <c r="G143" s="118" t="s">
        <v>1951</v>
      </c>
      <c r="H143" s="106" t="s">
        <v>1952</v>
      </c>
      <c r="I143" s="118" t="s">
        <v>1952</v>
      </c>
      <c r="J143" s="106" t="str">
        <f t="shared" si="37"/>
        <v>sel701</v>
      </c>
      <c r="K143" s="118" t="str">
        <f t="shared" si="41"/>
        <v>sel701</v>
      </c>
      <c r="L143" s="99"/>
      <c r="M143" s="99"/>
      <c r="N143" s="99"/>
      <c r="O143" s="98" t="s">
        <v>1892</v>
      </c>
      <c r="P143" s="99"/>
      <c r="Q143" s="99"/>
      <c r="R143" s="98">
        <v>-1</v>
      </c>
      <c r="S143" s="66"/>
      <c r="T143" s="66"/>
      <c r="U143" s="101" t="str">
        <f t="shared" si="36"/>
        <v>sel701</v>
      </c>
      <c r="V143" s="106" t="s">
        <v>2274</v>
      </c>
      <c r="W143" s="106" t="s">
        <v>2055</v>
      </c>
      <c r="X143" s="106" t="s">
        <v>2056</v>
      </c>
      <c r="Y143" s="106" t="s">
        <v>2057</v>
      </c>
      <c r="Z143" s="106" t="s">
        <v>2058</v>
      </c>
      <c r="AA143" s="106" t="s">
        <v>404</v>
      </c>
      <c r="AB143" s="106" t="s">
        <v>405</v>
      </c>
      <c r="AC143" s="106"/>
      <c r="AD143" s="106"/>
      <c r="AE143" s="106"/>
      <c r="AF143" s="106"/>
      <c r="AG143" s="106"/>
      <c r="AH143" s="106"/>
      <c r="AI143" s="106"/>
      <c r="AJ143" s="106"/>
      <c r="AK143" s="106"/>
      <c r="AL143" s="118" t="s">
        <v>2274</v>
      </c>
      <c r="AM143" s="118" t="s">
        <v>2055</v>
      </c>
      <c r="AN143" s="148" t="s">
        <v>2056</v>
      </c>
      <c r="AO143" s="148" t="s">
        <v>2057</v>
      </c>
      <c r="AP143" s="118" t="s">
        <v>2058</v>
      </c>
      <c r="AQ143" s="118" t="s">
        <v>404</v>
      </c>
      <c r="AR143" s="118" t="s">
        <v>405</v>
      </c>
      <c r="AS143" s="118"/>
      <c r="AT143" s="118"/>
      <c r="AU143" s="118"/>
      <c r="AV143" s="118"/>
      <c r="AW143" s="118"/>
      <c r="AX143" s="118"/>
      <c r="AY143" s="118"/>
      <c r="AZ143" s="118"/>
      <c r="BA143" s="118"/>
      <c r="BB143" s="66"/>
      <c r="BC143" s="106">
        <v>-1</v>
      </c>
      <c r="BD143" s="106">
        <v>0</v>
      </c>
      <c r="BE143" s="106">
        <v>1</v>
      </c>
      <c r="BF143" s="106">
        <v>2</v>
      </c>
      <c r="BG143" s="106">
        <v>3</v>
      </c>
      <c r="BH143" s="106">
        <v>4</v>
      </c>
      <c r="BI143" s="106">
        <v>5</v>
      </c>
      <c r="BJ143" s="106"/>
      <c r="BK143" s="106"/>
      <c r="BL143" s="106"/>
      <c r="BM143" s="106"/>
      <c r="BN143" s="106"/>
      <c r="BO143" s="106"/>
      <c r="BP143" s="106"/>
      <c r="BQ143" s="106"/>
      <c r="BR143" s="106"/>
      <c r="BS143" s="118">
        <v>-1</v>
      </c>
      <c r="BT143" s="118">
        <v>0</v>
      </c>
      <c r="BU143" s="118">
        <v>1</v>
      </c>
      <c r="BV143" s="118">
        <v>2</v>
      </c>
      <c r="BW143" s="118">
        <v>3</v>
      </c>
      <c r="BX143" s="118">
        <v>4</v>
      </c>
      <c r="BY143" s="118">
        <v>5</v>
      </c>
      <c r="BZ143" s="118"/>
      <c r="CA143" s="118"/>
      <c r="CB143" s="118"/>
      <c r="CC143" s="118"/>
      <c r="CD143" s="118"/>
      <c r="CE143" s="118"/>
      <c r="CF143" s="118"/>
      <c r="CG143" s="118"/>
      <c r="CH143" s="118"/>
      <c r="CJ143" s="98">
        <v>2</v>
      </c>
      <c r="CK143" s="98">
        <v>0</v>
      </c>
      <c r="CL143" s="98">
        <v>0</v>
      </c>
      <c r="CM143" s="98">
        <v>2</v>
      </c>
      <c r="CN143" s="98"/>
      <c r="CO143" s="98"/>
      <c r="CP143" s="98">
        <v>1</v>
      </c>
      <c r="CQ143" s="98">
        <v>2</v>
      </c>
      <c r="CR143" s="98"/>
      <c r="CS143" s="98"/>
      <c r="CT143" s="98"/>
      <c r="CU143" s="98"/>
      <c r="CV143" s="98"/>
      <c r="CW143" s="98"/>
      <c r="CX143" s="98"/>
      <c r="CY143" s="98"/>
      <c r="CZ143" s="98">
        <v>2</v>
      </c>
      <c r="DA143" s="98">
        <v>0</v>
      </c>
      <c r="DB143" s="98">
        <v>0</v>
      </c>
      <c r="DC143" s="98">
        <v>2</v>
      </c>
      <c r="DD143" s="98"/>
      <c r="DE143" s="98"/>
      <c r="DF143" s="98">
        <v>1</v>
      </c>
      <c r="DG143" s="98">
        <v>2</v>
      </c>
      <c r="DL143" s="76"/>
      <c r="DM143" s="76"/>
      <c r="DN143" s="77" t="str">
        <f t="shared" si="38"/>
        <v xml:space="preserve">D6.scenario.defInput["i701"] = {  cons:"consRFsum",  title:"冷蔵庫の台数",  unit:"台",  text:"冷蔵庫を何台使っていますか。ストッカー（冷凍庫）も1台と数えて下さい。", inputType:"sel701", right:"", postfix:"", nodata:"", varType:"Number", min:"", max:"", defaultValue:"-1", d11t:"2",d11p:"0",d12t:"0",d12p:"2",d13t:"",d13p:"",d1w:"1",d1d:"2", d21t:"",d21p:"",d22t:"",d22p:"",d23t:"",d23p:"",d2w:"",d2d:"", d31t:"2",d31p:"0",d32t:"0",d32p:"2",d33t:"",d33p:"",d3w:"1",d3d:"2"}; </v>
      </c>
      <c r="DO143" s="78"/>
      <c r="DP143" s="78"/>
      <c r="DQ143" s="79" t="str">
        <f t="shared" si="39"/>
        <v>D6.scenario.defSelectValue["sel701"]= [ "選んで下さい", "持っていない", "1台", "2台", "3台", "4台", "5台" ];</v>
      </c>
      <c r="DR143" s="80"/>
      <c r="DS143" s="80"/>
      <c r="DT143" s="80" t="str">
        <f t="shared" si="40"/>
        <v>D6.scenario.defSelectData['sel701']= [ '-1', '0', '1', '2', '3', '4', '5' ];</v>
      </c>
    </row>
    <row r="144" spans="1:124" s="75" customFormat="1" ht="43.5" customHeight="1" x14ac:dyDescent="0.15">
      <c r="A144" s="66"/>
      <c r="B144" s="99" t="s">
        <v>2993</v>
      </c>
      <c r="C144" s="106" t="s">
        <v>2409</v>
      </c>
      <c r="D144" s="118" t="s">
        <v>2409</v>
      </c>
      <c r="E144" s="98" t="s">
        <v>2992</v>
      </c>
      <c r="F144" s="106" t="s">
        <v>827</v>
      </c>
      <c r="G144" s="118" t="s">
        <v>827</v>
      </c>
      <c r="H144" s="106" t="s">
        <v>2409</v>
      </c>
      <c r="I144" s="118" t="s">
        <v>2409</v>
      </c>
      <c r="J144" s="106" t="str">
        <f t="shared" si="37"/>
        <v>sel711</v>
      </c>
      <c r="K144" s="118" t="str">
        <f t="shared" si="41"/>
        <v>sel711</v>
      </c>
      <c r="L144" s="99"/>
      <c r="M144" s="99"/>
      <c r="N144" s="99"/>
      <c r="O144" s="98" t="s">
        <v>1892</v>
      </c>
      <c r="P144" s="99"/>
      <c r="Q144" s="99"/>
      <c r="R144" s="98">
        <v>-1</v>
      </c>
      <c r="S144" s="66"/>
      <c r="T144" s="66"/>
      <c r="U144" s="101" t="str">
        <f t="shared" si="36"/>
        <v>sel711</v>
      </c>
      <c r="V144" s="106" t="s">
        <v>2274</v>
      </c>
      <c r="W144" s="106" t="s">
        <v>2266</v>
      </c>
      <c r="X144" s="106" t="s">
        <v>2265</v>
      </c>
      <c r="Y144" s="106" t="s">
        <v>2267</v>
      </c>
      <c r="Z144" s="106" t="s">
        <v>2268</v>
      </c>
      <c r="AA144" s="106" t="s">
        <v>2269</v>
      </c>
      <c r="AB144" s="106" t="s">
        <v>2270</v>
      </c>
      <c r="AC144" s="106" t="s">
        <v>2271</v>
      </c>
      <c r="AD144" s="106" t="s">
        <v>2272</v>
      </c>
      <c r="AE144" s="106" t="s">
        <v>2273</v>
      </c>
      <c r="AF144" s="106"/>
      <c r="AG144" s="106"/>
      <c r="AH144" s="106"/>
      <c r="AI144" s="106"/>
      <c r="AJ144" s="106"/>
      <c r="AK144" s="106"/>
      <c r="AL144" s="118" t="s">
        <v>2274</v>
      </c>
      <c r="AM144" s="118" t="s">
        <v>2266</v>
      </c>
      <c r="AN144" s="148" t="s">
        <v>2265</v>
      </c>
      <c r="AO144" s="148" t="s">
        <v>2267</v>
      </c>
      <c r="AP144" s="148" t="s">
        <v>2268</v>
      </c>
      <c r="AQ144" s="148" t="s">
        <v>2269</v>
      </c>
      <c r="AR144" s="148" t="s">
        <v>2270</v>
      </c>
      <c r="AS144" s="148" t="s">
        <v>2271</v>
      </c>
      <c r="AT144" s="148" t="s">
        <v>2272</v>
      </c>
      <c r="AU144" s="118" t="s">
        <v>2273</v>
      </c>
      <c r="AV144" s="118"/>
      <c r="AW144" s="118"/>
      <c r="AX144" s="118"/>
      <c r="AY144" s="118"/>
      <c r="AZ144" s="118"/>
      <c r="BA144" s="118"/>
      <c r="BB144" s="66"/>
      <c r="BC144" s="106">
        <v>-1</v>
      </c>
      <c r="BD144" s="106">
        <v>0</v>
      </c>
      <c r="BE144" s="106">
        <v>1</v>
      </c>
      <c r="BF144" s="106">
        <v>2</v>
      </c>
      <c r="BG144" s="106">
        <v>4</v>
      </c>
      <c r="BH144" s="106">
        <v>6</v>
      </c>
      <c r="BI144" s="106">
        <v>8</v>
      </c>
      <c r="BJ144" s="106">
        <v>12</v>
      </c>
      <c r="BK144" s="106">
        <v>17</v>
      </c>
      <c r="BL144" s="106">
        <v>25</v>
      </c>
      <c r="BM144" s="106"/>
      <c r="BN144" s="106"/>
      <c r="BO144" s="106"/>
      <c r="BP144" s="106"/>
      <c r="BQ144" s="106"/>
      <c r="BR144" s="106"/>
      <c r="BS144" s="118">
        <v>-1</v>
      </c>
      <c r="BT144" s="118">
        <v>0</v>
      </c>
      <c r="BU144" s="118">
        <v>0</v>
      </c>
      <c r="BV144" s="118">
        <v>2</v>
      </c>
      <c r="BW144" s="118">
        <v>4</v>
      </c>
      <c r="BX144" s="118">
        <v>6</v>
      </c>
      <c r="BY144" s="118">
        <v>8</v>
      </c>
      <c r="BZ144" s="118">
        <v>12</v>
      </c>
      <c r="CA144" s="118">
        <v>17</v>
      </c>
      <c r="CB144" s="118">
        <v>25</v>
      </c>
      <c r="CC144" s="118"/>
      <c r="CD144" s="118"/>
      <c r="CE144" s="118"/>
      <c r="CF144" s="118"/>
      <c r="CG144" s="118"/>
      <c r="CH144" s="118"/>
      <c r="CJ144" s="98"/>
      <c r="CK144" s="98"/>
      <c r="CL144" s="98"/>
      <c r="CM144" s="98"/>
      <c r="CN144" s="98"/>
      <c r="CO144" s="98"/>
      <c r="CP144" s="98"/>
      <c r="CQ144" s="98"/>
      <c r="CR144" s="98"/>
      <c r="CS144" s="98"/>
      <c r="CT144" s="98"/>
      <c r="CU144" s="98"/>
      <c r="CV144" s="98"/>
      <c r="CW144" s="98"/>
      <c r="CX144" s="98"/>
      <c r="CY144" s="98"/>
      <c r="CZ144" s="98"/>
      <c r="DA144" s="98"/>
      <c r="DB144" s="98"/>
      <c r="DC144" s="98"/>
      <c r="DD144" s="98"/>
      <c r="DE144" s="98"/>
      <c r="DF144" s="98"/>
      <c r="DG144" s="98"/>
      <c r="DL144" s="76"/>
      <c r="DM144" s="76"/>
      <c r="DN144" s="77" t="str">
        <f t="shared" si="38"/>
        <v xml:space="preserve">D6.scenario.defInput["i711"] = {  cons:"consRF",  title:"冷蔵庫の使用年数",  unit:"年",  text:"冷蔵庫の使用年数", inputType:"sel711", right:"", postfix:"", nodata:"", varType:"Number", min:"", max:"", defaultValue:"-1", d11t:"",d11p:"",d12t:"",d12p:"",d13t:"",d13p:"",d1w:"",d1d:"", d21t:"",d21p:"",d22t:"",d22p:"",d23t:"",d23p:"",d2w:"",d2d:"", d31t:"",d31p:"",d32t:"",d32p:"",d33t:"",d33p:"",d3w:"",d3d:""}; </v>
      </c>
      <c r="DO144" s="78"/>
      <c r="DP144" s="78"/>
      <c r="DQ144" s="79" t="str">
        <f t="shared" si="39"/>
        <v>D6.scenario.defSelectValue["sel711"]= [ "選んで下さい", "持っていない", "1年未満", "3年未満", "5年未満", "7年未満", "10年未満", "15年未満", "20年未満", "20年以上" ];</v>
      </c>
      <c r="DR144" s="80"/>
      <c r="DS144" s="80"/>
      <c r="DT144" s="80" t="str">
        <f t="shared" si="40"/>
        <v>D6.scenario.defSelectData['sel711']= [ '-1', '0', '1', '2', '4', '6', '8', '12', '17', '25' ];</v>
      </c>
    </row>
    <row r="145" spans="1:124" s="75" customFormat="1" ht="43.5" customHeight="1" x14ac:dyDescent="0.15">
      <c r="A145" s="66"/>
      <c r="B145" s="99" t="s">
        <v>2994</v>
      </c>
      <c r="C145" s="106" t="s">
        <v>2676</v>
      </c>
      <c r="D145" s="118" t="s">
        <v>2676</v>
      </c>
      <c r="E145" s="98" t="s">
        <v>2992</v>
      </c>
      <c r="F145" s="106"/>
      <c r="G145" s="118"/>
      <c r="H145" s="106" t="s">
        <v>2676</v>
      </c>
      <c r="I145" s="118" t="s">
        <v>2676</v>
      </c>
      <c r="J145" s="106" t="str">
        <f t="shared" si="37"/>
        <v>sel712</v>
      </c>
      <c r="K145" s="118" t="str">
        <f t="shared" si="41"/>
        <v>sel712</v>
      </c>
      <c r="L145" s="99"/>
      <c r="M145" s="99"/>
      <c r="N145" s="99"/>
      <c r="O145" s="98" t="s">
        <v>1892</v>
      </c>
      <c r="P145" s="99"/>
      <c r="Q145" s="99"/>
      <c r="R145" s="98">
        <v>-1</v>
      </c>
      <c r="S145" s="66"/>
      <c r="U145" s="101" t="str">
        <f t="shared" si="36"/>
        <v>sel712</v>
      </c>
      <c r="V145" s="106" t="s">
        <v>2274</v>
      </c>
      <c r="W145" s="106" t="s">
        <v>2681</v>
      </c>
      <c r="X145" s="106" t="s">
        <v>2682</v>
      </c>
      <c r="Y145" s="106"/>
      <c r="Z145" s="106"/>
      <c r="AA145" s="106"/>
      <c r="AB145" s="106"/>
      <c r="AC145" s="106"/>
      <c r="AD145" s="106"/>
      <c r="AE145" s="106"/>
      <c r="AF145" s="106"/>
      <c r="AG145" s="106"/>
      <c r="AH145" s="106"/>
      <c r="AI145" s="106"/>
      <c r="AJ145" s="106"/>
      <c r="AK145" s="106"/>
      <c r="AL145" s="118" t="s">
        <v>2274</v>
      </c>
      <c r="AM145" s="148" t="s">
        <v>2681</v>
      </c>
      <c r="AN145" s="118" t="s">
        <v>2682</v>
      </c>
      <c r="AO145" s="118"/>
      <c r="AP145" s="118"/>
      <c r="AQ145" s="118"/>
      <c r="AR145" s="118"/>
      <c r="AS145" s="118"/>
      <c r="AT145" s="118"/>
      <c r="AU145" s="118"/>
      <c r="AV145" s="118"/>
      <c r="AW145" s="118"/>
      <c r="AX145" s="118"/>
      <c r="AY145" s="118"/>
      <c r="AZ145" s="118"/>
      <c r="BA145" s="118"/>
      <c r="BB145" s="66"/>
      <c r="BC145" s="106">
        <v>-1</v>
      </c>
      <c r="BD145" s="106">
        <v>1</v>
      </c>
      <c r="BE145" s="106">
        <v>2</v>
      </c>
      <c r="BF145" s="106"/>
      <c r="BG145" s="106"/>
      <c r="BH145" s="106"/>
      <c r="BI145" s="106"/>
      <c r="BJ145" s="106"/>
      <c r="BK145" s="106"/>
      <c r="BL145" s="106"/>
      <c r="BM145" s="106"/>
      <c r="BN145" s="106"/>
      <c r="BO145" s="106"/>
      <c r="BP145" s="106"/>
      <c r="BQ145" s="106"/>
      <c r="BR145" s="106"/>
      <c r="BS145" s="118">
        <v>-1</v>
      </c>
      <c r="BT145" s="118">
        <v>1</v>
      </c>
      <c r="BU145" s="118">
        <v>2</v>
      </c>
      <c r="BV145" s="118"/>
      <c r="BW145" s="118"/>
      <c r="BX145" s="118"/>
      <c r="BY145" s="118"/>
      <c r="BZ145" s="118"/>
      <c r="CA145" s="118"/>
      <c r="CB145" s="118"/>
      <c r="CC145" s="118"/>
      <c r="CD145" s="118"/>
      <c r="CE145" s="118"/>
      <c r="CF145" s="118"/>
      <c r="CG145" s="118"/>
      <c r="CH145" s="118"/>
      <c r="CJ145" s="98"/>
      <c r="CK145" s="98"/>
      <c r="CL145" s="98"/>
      <c r="CM145" s="98"/>
      <c r="CN145" s="98"/>
      <c r="CO145" s="98"/>
      <c r="CP145" s="98"/>
      <c r="CQ145" s="98"/>
      <c r="CR145" s="98"/>
      <c r="CS145" s="98"/>
      <c r="CT145" s="98"/>
      <c r="CU145" s="98"/>
      <c r="CV145" s="98"/>
      <c r="CW145" s="98"/>
      <c r="CX145" s="98"/>
      <c r="CY145" s="98"/>
      <c r="CZ145" s="98"/>
      <c r="DA145" s="98"/>
      <c r="DB145" s="98"/>
      <c r="DC145" s="98"/>
      <c r="DD145" s="98"/>
      <c r="DE145" s="98"/>
      <c r="DF145" s="98"/>
      <c r="DG145" s="98"/>
      <c r="DL145" s="76"/>
      <c r="DM145" s="76"/>
      <c r="DN145" s="77" t="str">
        <f t="shared" si="38"/>
        <v xml:space="preserve">D6.scenario.defInput["i712"] = {  cons:"consRF",  title:"冷蔵庫の種類",  unit:"",  text:"冷蔵庫の種類", inputType:"sel712", right:"", postfix:"", nodata:"", varType:"Number", min:"", max:"", defaultValue:"-1", d11t:"",d11p:"",d12t:"",d12p:"",d13t:"",d13p:"",d1w:"",d1d:"", d21t:"",d21p:"",d22t:"",d22p:"",d23t:"",d23p:"",d2w:"",d2d:"", d31t:"",d31p:"",d32t:"",d32p:"",d33t:"",d33p:"",d3w:"",d3d:""}; </v>
      </c>
      <c r="DO145" s="78"/>
      <c r="DP145" s="78"/>
      <c r="DQ145" s="79" t="str">
        <f t="shared" si="39"/>
        <v>D6.scenario.defSelectValue["sel712"]= [ "選んで下さい", "冷凍冷蔵庫", "冷凍庫（ストッカー）" ];</v>
      </c>
      <c r="DR145" s="80"/>
      <c r="DS145" s="80"/>
      <c r="DT145" s="80" t="str">
        <f t="shared" si="40"/>
        <v>D6.scenario.defSelectData['sel712']= [ '-1', '1', '2' ];</v>
      </c>
    </row>
    <row r="146" spans="1:124" s="75" customFormat="1" ht="43.5" customHeight="1" x14ac:dyDescent="0.15">
      <c r="A146" s="66"/>
      <c r="B146" s="99" t="s">
        <v>2995</v>
      </c>
      <c r="C146" s="106" t="s">
        <v>2677</v>
      </c>
      <c r="D146" s="118" t="s">
        <v>2677</v>
      </c>
      <c r="E146" s="98" t="s">
        <v>2992</v>
      </c>
      <c r="F146" s="106"/>
      <c r="G146" s="118"/>
      <c r="H146" s="106" t="s">
        <v>2677</v>
      </c>
      <c r="I146" s="118" t="s">
        <v>2677</v>
      </c>
      <c r="J146" s="106" t="str">
        <f t="shared" si="37"/>
        <v>sel713</v>
      </c>
      <c r="K146" s="118" t="str">
        <f t="shared" si="41"/>
        <v>sel713</v>
      </c>
      <c r="L146" s="99"/>
      <c r="M146" s="99"/>
      <c r="N146" s="99"/>
      <c r="O146" s="98" t="s">
        <v>1892</v>
      </c>
      <c r="P146" s="99"/>
      <c r="Q146" s="99"/>
      <c r="R146" s="98">
        <v>-1</v>
      </c>
      <c r="S146" s="66"/>
      <c r="U146" s="101" t="str">
        <f t="shared" si="36"/>
        <v>sel713</v>
      </c>
      <c r="V146" s="106" t="s">
        <v>2274</v>
      </c>
      <c r="W146" s="106" t="s">
        <v>2683</v>
      </c>
      <c r="X146" s="106" t="s">
        <v>2684</v>
      </c>
      <c r="Y146" s="106" t="s">
        <v>2685</v>
      </c>
      <c r="Z146" s="106" t="s">
        <v>2686</v>
      </c>
      <c r="AA146" s="106" t="s">
        <v>2687</v>
      </c>
      <c r="AB146" s="106" t="s">
        <v>2688</v>
      </c>
      <c r="AC146" s="106"/>
      <c r="AD146" s="106"/>
      <c r="AE146" s="106"/>
      <c r="AF146" s="106"/>
      <c r="AG146" s="106"/>
      <c r="AH146" s="106"/>
      <c r="AI146" s="106"/>
      <c r="AJ146" s="106"/>
      <c r="AK146" s="106"/>
      <c r="AL146" s="118" t="s">
        <v>2274</v>
      </c>
      <c r="AM146" s="148" t="s">
        <v>2683</v>
      </c>
      <c r="AN146" s="118" t="s">
        <v>2684</v>
      </c>
      <c r="AO146" s="118" t="s">
        <v>2685</v>
      </c>
      <c r="AP146" s="118" t="s">
        <v>2686</v>
      </c>
      <c r="AQ146" s="148" t="s">
        <v>2687</v>
      </c>
      <c r="AR146" s="148" t="s">
        <v>2688</v>
      </c>
      <c r="AS146" s="118"/>
      <c r="AT146" s="118"/>
      <c r="AU146" s="118"/>
      <c r="AV146" s="118"/>
      <c r="AW146" s="118"/>
      <c r="AX146" s="118"/>
      <c r="AY146" s="118"/>
      <c r="AZ146" s="118"/>
      <c r="BA146" s="118"/>
      <c r="BB146" s="66"/>
      <c r="BC146" s="106">
        <v>-1</v>
      </c>
      <c r="BD146" s="106">
        <v>80</v>
      </c>
      <c r="BE146" s="106">
        <v>150</v>
      </c>
      <c r="BF146" s="106">
        <v>250</v>
      </c>
      <c r="BG146" s="106">
        <v>350</v>
      </c>
      <c r="BH146" s="106">
        <v>450</v>
      </c>
      <c r="BI146" s="106">
        <v>550</v>
      </c>
      <c r="BJ146" s="106"/>
      <c r="BK146" s="106"/>
      <c r="BL146" s="106"/>
      <c r="BM146" s="106"/>
      <c r="BN146" s="106"/>
      <c r="BO146" s="106"/>
      <c r="BP146" s="106"/>
      <c r="BQ146" s="106"/>
      <c r="BR146" s="106"/>
      <c r="BS146" s="118">
        <v>-1</v>
      </c>
      <c r="BT146" s="118">
        <v>80</v>
      </c>
      <c r="BU146" s="118">
        <v>150</v>
      </c>
      <c r="BV146" s="118">
        <v>250</v>
      </c>
      <c r="BW146" s="118">
        <v>350</v>
      </c>
      <c r="BX146" s="118">
        <v>450</v>
      </c>
      <c r="BY146" s="118">
        <v>550</v>
      </c>
      <c r="BZ146" s="118"/>
      <c r="CA146" s="118"/>
      <c r="CB146" s="118"/>
      <c r="CC146" s="118"/>
      <c r="CD146" s="118"/>
      <c r="CE146" s="118"/>
      <c r="CF146" s="118"/>
      <c r="CG146" s="118"/>
      <c r="CH146" s="118"/>
      <c r="CJ146" s="98"/>
      <c r="CK146" s="98"/>
      <c r="CL146" s="98"/>
      <c r="CM146" s="98"/>
      <c r="CN146" s="98"/>
      <c r="CO146" s="98"/>
      <c r="CP146" s="98"/>
      <c r="CQ146" s="98"/>
      <c r="CR146" s="98"/>
      <c r="CS146" s="98"/>
      <c r="CT146" s="98"/>
      <c r="CU146" s="98"/>
      <c r="CV146" s="98"/>
      <c r="CW146" s="98"/>
      <c r="CX146" s="98"/>
      <c r="CY146" s="98"/>
      <c r="CZ146" s="98"/>
      <c r="DA146" s="98"/>
      <c r="DB146" s="98"/>
      <c r="DC146" s="98"/>
      <c r="DD146" s="98"/>
      <c r="DE146" s="98"/>
      <c r="DF146" s="98"/>
      <c r="DG146" s="98"/>
      <c r="DL146" s="76"/>
      <c r="DM146" s="76"/>
      <c r="DN146" s="77" t="str">
        <f t="shared" si="38"/>
        <v xml:space="preserve">D6.scenario.defInput["i713"] = {  cons:"consRF",  title:"定格内容量",  unit:"",  text:"定格内容量", inputType:"sel713", right:"", postfix:"", nodata:"", varType:"Number", min:"", max:"", defaultValue:"-1", d11t:"",d11p:"",d12t:"",d12p:"",d13t:"",d13p:"",d1w:"",d1d:"", d21t:"",d21p:"",d22t:"",d22p:"",d23t:"",d23p:"",d2w:"",d2d:"", d31t:"",d31p:"",d32t:"",d32p:"",d33t:"",d33p:"",d3w:"",d3d:""}; </v>
      </c>
      <c r="DO146" s="78"/>
      <c r="DP146" s="78"/>
      <c r="DQ146" s="79" t="str">
        <f t="shared" si="39"/>
        <v>D6.scenario.defSelectValue["sel713"]= [ "選んで下さい", "100L未満", "101-200リットル", "201-300リットル", "301-400リットル", "401-500リットル", "501リットル以上" ];</v>
      </c>
      <c r="DR146" s="80"/>
      <c r="DS146" s="80"/>
      <c r="DT146" s="80" t="str">
        <f t="shared" si="40"/>
        <v>D6.scenario.defSelectData['sel713']= [ '-1', '80', '150', '250', '350', '450', '550' ];</v>
      </c>
    </row>
    <row r="147" spans="1:124" s="75" customFormat="1" ht="43.5" customHeight="1" x14ac:dyDescent="0.15">
      <c r="A147" s="66"/>
      <c r="B147" s="99" t="s">
        <v>2996</v>
      </c>
      <c r="C147" s="106" t="s">
        <v>2697</v>
      </c>
      <c r="D147" s="118" t="s">
        <v>2697</v>
      </c>
      <c r="E147" s="98" t="s">
        <v>2992</v>
      </c>
      <c r="F147" s="106"/>
      <c r="G147" s="118"/>
      <c r="H147" s="106" t="s">
        <v>2680</v>
      </c>
      <c r="I147" s="118" t="s">
        <v>2680</v>
      </c>
      <c r="J147" s="106" t="str">
        <f t="shared" si="37"/>
        <v>sel714</v>
      </c>
      <c r="K147" s="118" t="str">
        <f t="shared" si="41"/>
        <v>sel714</v>
      </c>
      <c r="L147" s="99"/>
      <c r="M147" s="99"/>
      <c r="N147" s="99"/>
      <c r="O147" s="98" t="s">
        <v>1892</v>
      </c>
      <c r="P147" s="99"/>
      <c r="Q147" s="99"/>
      <c r="R147" s="98">
        <v>-1</v>
      </c>
      <c r="S147" s="66"/>
      <c r="U147" s="101" t="str">
        <f t="shared" si="36"/>
        <v>sel714</v>
      </c>
      <c r="V147" s="106" t="s">
        <v>2274</v>
      </c>
      <c r="W147" s="106" t="s">
        <v>2689</v>
      </c>
      <c r="X147" s="106" t="s">
        <v>2690</v>
      </c>
      <c r="Y147" s="106" t="s">
        <v>2691</v>
      </c>
      <c r="Z147" s="106" t="s">
        <v>293</v>
      </c>
      <c r="AA147" s="106"/>
      <c r="AB147" s="106"/>
      <c r="AC147" s="106"/>
      <c r="AD147" s="106"/>
      <c r="AE147" s="106"/>
      <c r="AF147" s="106"/>
      <c r="AG147" s="106"/>
      <c r="AH147" s="106"/>
      <c r="AI147" s="106"/>
      <c r="AJ147" s="106"/>
      <c r="AK147" s="106"/>
      <c r="AL147" s="118" t="s">
        <v>2274</v>
      </c>
      <c r="AM147" s="118" t="s">
        <v>2689</v>
      </c>
      <c r="AN147" s="148" t="s">
        <v>2690</v>
      </c>
      <c r="AO147" s="148" t="s">
        <v>2691</v>
      </c>
      <c r="AP147" s="148" t="s">
        <v>293</v>
      </c>
      <c r="AQ147" s="118"/>
      <c r="AR147" s="118"/>
      <c r="AS147" s="118"/>
      <c r="AT147" s="118"/>
      <c r="AU147" s="118"/>
      <c r="AV147" s="118"/>
      <c r="AW147" s="118"/>
      <c r="AX147" s="118"/>
      <c r="AY147" s="118"/>
      <c r="AZ147" s="118"/>
      <c r="BA147" s="118"/>
      <c r="BB147" s="66"/>
      <c r="BC147" s="106">
        <v>-1</v>
      </c>
      <c r="BD147" s="106">
        <v>1</v>
      </c>
      <c r="BE147" s="106">
        <v>2</v>
      </c>
      <c r="BF147" s="106">
        <v>3</v>
      </c>
      <c r="BG147" s="106">
        <v>4</v>
      </c>
      <c r="BH147" s="106"/>
      <c r="BI147" s="106"/>
      <c r="BJ147" s="106"/>
      <c r="BK147" s="106"/>
      <c r="BL147" s="106"/>
      <c r="BM147" s="106"/>
      <c r="BN147" s="106"/>
      <c r="BO147" s="106"/>
      <c r="BP147" s="106"/>
      <c r="BQ147" s="106"/>
      <c r="BR147" s="106"/>
      <c r="BS147" s="118">
        <v>-1</v>
      </c>
      <c r="BT147" s="118">
        <v>1</v>
      </c>
      <c r="BU147" s="118">
        <v>2</v>
      </c>
      <c r="BV147" s="118">
        <v>3</v>
      </c>
      <c r="BW147" s="118">
        <v>4</v>
      </c>
      <c r="BX147" s="118"/>
      <c r="BY147" s="118"/>
      <c r="BZ147" s="118"/>
      <c r="CA147" s="118"/>
      <c r="CB147" s="118"/>
      <c r="CC147" s="118"/>
      <c r="CD147" s="118"/>
      <c r="CE147" s="118"/>
      <c r="CF147" s="118"/>
      <c r="CG147" s="118"/>
      <c r="CH147" s="118"/>
      <c r="CJ147" s="98"/>
      <c r="CK147" s="98"/>
      <c r="CL147" s="98"/>
      <c r="CM147" s="98"/>
      <c r="CN147" s="98"/>
      <c r="CO147" s="98"/>
      <c r="CP147" s="98"/>
      <c r="CQ147" s="98"/>
      <c r="CR147" s="98"/>
      <c r="CS147" s="98"/>
      <c r="CT147" s="98"/>
      <c r="CU147" s="98"/>
      <c r="CV147" s="98"/>
      <c r="CW147" s="98"/>
      <c r="CX147" s="98"/>
      <c r="CY147" s="98"/>
      <c r="CZ147" s="98">
        <v>4</v>
      </c>
      <c r="DA147" s="98">
        <v>1</v>
      </c>
      <c r="DB147" s="98">
        <v>3</v>
      </c>
      <c r="DC147" s="98">
        <v>2</v>
      </c>
      <c r="DD147" s="98">
        <v>0</v>
      </c>
      <c r="DE147" s="98">
        <v>1</v>
      </c>
      <c r="DF147" s="98">
        <v>1</v>
      </c>
      <c r="DG147" s="98">
        <v>1</v>
      </c>
      <c r="DL147" s="76"/>
      <c r="DM147" s="76"/>
      <c r="DN147" s="77" t="str">
        <f t="shared" si="38"/>
        <v xml:space="preserve">D6.scenario.defInput["i714"] = {  cons:"consRF",  title:"冷蔵庫温度設定",  unit:"",  text:"温度設定はどうしていますか", inputType:"sel714", right:"", postfix:"", nodata:"", varType:"Number", min:"", max:"", defaultValue:"-1", d11t:"",d11p:"",d12t:"",d12p:"",d13t:"",d13p:"",d1w:"",d1d:"", d21t:"",d21p:"",d22t:"",d22p:"",d23t:"",d23p:"",d2w:"",d2d:"", d31t:"4",d31p:"1",d32t:"3",d32p:"2",d33t:"0",d33p:"1",d3w:"1",d3d:"1"}; </v>
      </c>
      <c r="DO147" s="78"/>
      <c r="DP147" s="78"/>
      <c r="DQ147" s="79" t="str">
        <f t="shared" si="39"/>
        <v>D6.scenario.defSelectValue["sel714"]= [ "選んで下さい", "強", "中", "弱", "わからない" ];</v>
      </c>
      <c r="DR147" s="80"/>
      <c r="DS147" s="80"/>
      <c r="DT147" s="80" t="str">
        <f t="shared" si="40"/>
        <v>D6.scenario.defSelectData['sel714']= [ '-1', '1', '2', '3', '4' ];</v>
      </c>
    </row>
    <row r="148" spans="1:124" s="75" customFormat="1" ht="43.5" customHeight="1" x14ac:dyDescent="0.15">
      <c r="A148" s="66"/>
      <c r="B148" s="99" t="s">
        <v>2997</v>
      </c>
      <c r="C148" s="106" t="s">
        <v>2678</v>
      </c>
      <c r="D148" s="118" t="s">
        <v>2678</v>
      </c>
      <c r="E148" s="98" t="s">
        <v>2992</v>
      </c>
      <c r="F148" s="106"/>
      <c r="G148" s="118"/>
      <c r="H148" s="106" t="s">
        <v>2692</v>
      </c>
      <c r="I148" s="118" t="s">
        <v>2692</v>
      </c>
      <c r="J148" s="106" t="str">
        <f t="shared" si="37"/>
        <v>sel715</v>
      </c>
      <c r="K148" s="118" t="str">
        <f t="shared" si="41"/>
        <v>sel715</v>
      </c>
      <c r="L148" s="99"/>
      <c r="M148" s="99"/>
      <c r="N148" s="99"/>
      <c r="O148" s="98" t="s">
        <v>1892</v>
      </c>
      <c r="P148" s="99"/>
      <c r="Q148" s="99"/>
      <c r="R148" s="98">
        <v>-1</v>
      </c>
      <c r="S148" s="66"/>
      <c r="U148" s="101" t="str">
        <f t="shared" si="36"/>
        <v>sel715</v>
      </c>
      <c r="V148" s="106" t="s">
        <v>2274</v>
      </c>
      <c r="W148" s="106" t="s">
        <v>2693</v>
      </c>
      <c r="X148" s="106" t="s">
        <v>2694</v>
      </c>
      <c r="Y148" s="106" t="s">
        <v>2695</v>
      </c>
      <c r="Z148" s="106" t="s">
        <v>293</v>
      </c>
      <c r="AA148" s="106"/>
      <c r="AB148" s="106"/>
      <c r="AC148" s="106"/>
      <c r="AD148" s="106"/>
      <c r="AE148" s="106"/>
      <c r="AF148" s="106"/>
      <c r="AG148" s="106"/>
      <c r="AH148" s="106"/>
      <c r="AI148" s="106"/>
      <c r="AJ148" s="106"/>
      <c r="AK148" s="106"/>
      <c r="AL148" s="118" t="s">
        <v>2274</v>
      </c>
      <c r="AM148" s="148" t="s">
        <v>2693</v>
      </c>
      <c r="AN148" s="148" t="s">
        <v>2694</v>
      </c>
      <c r="AO148" s="148" t="s">
        <v>2695</v>
      </c>
      <c r="AP148" s="148" t="s">
        <v>293</v>
      </c>
      <c r="AQ148" s="118"/>
      <c r="AR148" s="118"/>
      <c r="AS148" s="118"/>
      <c r="AT148" s="118"/>
      <c r="AU148" s="118"/>
      <c r="AV148" s="118"/>
      <c r="AW148" s="118"/>
      <c r="AX148" s="118"/>
      <c r="AY148" s="118"/>
      <c r="AZ148" s="118"/>
      <c r="BA148" s="118"/>
      <c r="BB148" s="66"/>
      <c r="BC148" s="106">
        <v>-1</v>
      </c>
      <c r="BD148" s="106">
        <v>1</v>
      </c>
      <c r="BE148" s="106">
        <v>2</v>
      </c>
      <c r="BF148" s="106">
        <v>3</v>
      </c>
      <c r="BG148" s="106">
        <v>4</v>
      </c>
      <c r="BH148" s="106"/>
      <c r="BI148" s="106"/>
      <c r="BJ148" s="106"/>
      <c r="BK148" s="106"/>
      <c r="BL148" s="106"/>
      <c r="BM148" s="106"/>
      <c r="BN148" s="106"/>
      <c r="BO148" s="106"/>
      <c r="BP148" s="106"/>
      <c r="BQ148" s="106"/>
      <c r="BR148" s="106"/>
      <c r="BS148" s="118">
        <v>-1</v>
      </c>
      <c r="BT148" s="118">
        <v>1</v>
      </c>
      <c r="BU148" s="118">
        <v>2</v>
      </c>
      <c r="BV148" s="118">
        <v>3</v>
      </c>
      <c r="BW148" s="118">
        <v>4</v>
      </c>
      <c r="BX148" s="118"/>
      <c r="BY148" s="118"/>
      <c r="BZ148" s="118"/>
      <c r="CA148" s="118"/>
      <c r="CB148" s="118"/>
      <c r="CC148" s="118"/>
      <c r="CD148" s="118"/>
      <c r="CE148" s="118"/>
      <c r="CF148" s="118"/>
      <c r="CG148" s="118"/>
      <c r="CH148" s="118"/>
      <c r="CJ148" s="98"/>
      <c r="CK148" s="98"/>
      <c r="CL148" s="98"/>
      <c r="CM148" s="98"/>
      <c r="CN148" s="98"/>
      <c r="CO148" s="98"/>
      <c r="CP148" s="98"/>
      <c r="CQ148" s="98"/>
      <c r="CR148" s="98"/>
      <c r="CS148" s="98"/>
      <c r="CT148" s="98"/>
      <c r="CU148" s="98"/>
      <c r="CV148" s="98"/>
      <c r="CW148" s="98"/>
      <c r="CX148" s="98"/>
      <c r="CY148" s="98"/>
      <c r="CZ148" s="98"/>
      <c r="DA148" s="98"/>
      <c r="DB148" s="98"/>
      <c r="DC148" s="98"/>
      <c r="DD148" s="98"/>
      <c r="DE148" s="98"/>
      <c r="DF148" s="98"/>
      <c r="DG148" s="98"/>
      <c r="DL148" s="76"/>
      <c r="DM148" s="76"/>
      <c r="DN148" s="77" t="str">
        <f t="shared" si="38"/>
        <v xml:space="preserve">D6.scenario.defInput["i715"] = {  cons:"consRF",  title:"中身のつめすぎ",  unit:"",  text:"つめすぎないように心がけていますか", inputType:"sel715", right:"", postfix:"", nodata:"", varType:"Number", min:"", max:"", defaultValue:"-1", d11t:"",d11p:"",d12t:"",d12p:"",d13t:"",d13p:"",d1w:"",d1d:"", d21t:"",d21p:"",d22t:"",d22p:"",d23t:"",d23p:"",d2w:"",d2d:"", d31t:"",d31p:"",d32t:"",d32p:"",d33t:"",d33p:"",d3w:"",d3d:""}; </v>
      </c>
      <c r="DO148" s="78"/>
      <c r="DP148" s="78"/>
      <c r="DQ148" s="79" t="str">
        <f t="shared" si="39"/>
        <v>D6.scenario.defSelectValue["sel715"]= [ "選んで下さい", "気をつけている", "あまりできていない", "できていない", "わからない" ];</v>
      </c>
      <c r="DR148" s="80"/>
      <c r="DS148" s="80"/>
      <c r="DT148" s="80" t="str">
        <f t="shared" si="40"/>
        <v>D6.scenario.defSelectData['sel715']= [ '-1', '1', '2', '3', '4' ];</v>
      </c>
    </row>
    <row r="149" spans="1:124" s="75" customFormat="1" ht="43.5" customHeight="1" x14ac:dyDescent="0.15">
      <c r="A149" s="66"/>
      <c r="B149" s="99" t="s">
        <v>2998</v>
      </c>
      <c r="C149" s="106" t="s">
        <v>3128</v>
      </c>
      <c r="D149" s="118" t="s">
        <v>3128</v>
      </c>
      <c r="E149" s="98" t="s">
        <v>2992</v>
      </c>
      <c r="F149" s="106"/>
      <c r="G149" s="118"/>
      <c r="H149" s="106" t="s">
        <v>2679</v>
      </c>
      <c r="I149" s="118" t="s">
        <v>2679</v>
      </c>
      <c r="J149" s="106" t="str">
        <f t="shared" si="37"/>
        <v>sel716</v>
      </c>
      <c r="K149" s="118" t="str">
        <f t="shared" si="41"/>
        <v>sel716</v>
      </c>
      <c r="L149" s="99"/>
      <c r="M149" s="99"/>
      <c r="N149" s="99"/>
      <c r="O149" s="98" t="s">
        <v>1892</v>
      </c>
      <c r="P149" s="99"/>
      <c r="Q149" s="99"/>
      <c r="R149" s="98">
        <v>-1</v>
      </c>
      <c r="S149" s="66"/>
      <c r="U149" s="101" t="str">
        <f t="shared" si="36"/>
        <v>sel716</v>
      </c>
      <c r="V149" s="106" t="s">
        <v>2274</v>
      </c>
      <c r="W149" s="106" t="s">
        <v>2696</v>
      </c>
      <c r="X149" s="106" t="s">
        <v>2695</v>
      </c>
      <c r="Y149" s="106" t="s">
        <v>293</v>
      </c>
      <c r="Z149" s="106"/>
      <c r="AA149" s="106"/>
      <c r="AB149" s="106"/>
      <c r="AC149" s="106"/>
      <c r="AD149" s="106"/>
      <c r="AE149" s="106"/>
      <c r="AF149" s="106"/>
      <c r="AG149" s="106"/>
      <c r="AH149" s="106"/>
      <c r="AI149" s="106"/>
      <c r="AJ149" s="106"/>
      <c r="AK149" s="106"/>
      <c r="AL149" s="118" t="s">
        <v>2274</v>
      </c>
      <c r="AM149" s="148" t="s">
        <v>2696</v>
      </c>
      <c r="AN149" s="148" t="s">
        <v>2695</v>
      </c>
      <c r="AO149" s="148" t="s">
        <v>293</v>
      </c>
      <c r="AP149" s="118"/>
      <c r="AQ149" s="118"/>
      <c r="AR149" s="118"/>
      <c r="AS149" s="118"/>
      <c r="AT149" s="118"/>
      <c r="AU149" s="118"/>
      <c r="AV149" s="118"/>
      <c r="AW149" s="118"/>
      <c r="AX149" s="118"/>
      <c r="AY149" s="118"/>
      <c r="AZ149" s="118"/>
      <c r="BA149" s="118"/>
      <c r="BB149" s="66"/>
      <c r="BC149" s="106">
        <v>-1</v>
      </c>
      <c r="BD149" s="106">
        <v>1</v>
      </c>
      <c r="BE149" s="106">
        <v>2</v>
      </c>
      <c r="BF149" s="106">
        <v>3</v>
      </c>
      <c r="BG149" s="106"/>
      <c r="BH149" s="106"/>
      <c r="BI149" s="106"/>
      <c r="BJ149" s="106"/>
      <c r="BK149" s="106"/>
      <c r="BL149" s="106"/>
      <c r="BM149" s="106"/>
      <c r="BN149" s="106"/>
      <c r="BO149" s="106"/>
      <c r="BP149" s="106"/>
      <c r="BQ149" s="106"/>
      <c r="BR149" s="106"/>
      <c r="BS149" s="118">
        <v>-1</v>
      </c>
      <c r="BT149" s="118">
        <v>1</v>
      </c>
      <c r="BU149" s="118">
        <v>2</v>
      </c>
      <c r="BV149" s="118">
        <v>3</v>
      </c>
      <c r="BW149" s="118"/>
      <c r="BX149" s="118"/>
      <c r="BY149" s="118"/>
      <c r="BZ149" s="118"/>
      <c r="CA149" s="118"/>
      <c r="CB149" s="118"/>
      <c r="CC149" s="118"/>
      <c r="CD149" s="118"/>
      <c r="CE149" s="118"/>
      <c r="CF149" s="118"/>
      <c r="CG149" s="118"/>
      <c r="CH149" s="118"/>
      <c r="CJ149" s="98"/>
      <c r="CK149" s="98"/>
      <c r="CL149" s="98"/>
      <c r="CM149" s="98"/>
      <c r="CN149" s="98"/>
      <c r="CO149" s="98"/>
      <c r="CP149" s="98"/>
      <c r="CQ149" s="98"/>
      <c r="CR149" s="98"/>
      <c r="CS149" s="98"/>
      <c r="CT149" s="98"/>
      <c r="CU149" s="98"/>
      <c r="CV149" s="98"/>
      <c r="CW149" s="98"/>
      <c r="CX149" s="98"/>
      <c r="CY149" s="98"/>
      <c r="CZ149" s="98"/>
      <c r="DA149" s="98"/>
      <c r="DB149" s="98"/>
      <c r="DC149" s="98"/>
      <c r="DD149" s="98"/>
      <c r="DE149" s="98"/>
      <c r="DF149" s="98"/>
      <c r="DG149" s="98"/>
      <c r="DL149" s="76"/>
      <c r="DM149" s="76"/>
      <c r="DN149" s="77" t="str">
        <f t="shared" si="38"/>
        <v xml:space="preserve">D6.scenario.defInput["i716"] = {  cons:"consRF",  title:"壁からすきまを開けた設置",  unit:"",  text:"側面・裏面に5cm程度のすきまをあけていますか", inputType:"sel716", right:"", postfix:"", nodata:"", varType:"Number", min:"", max:"", defaultValue:"-1", d11t:"",d11p:"",d12t:"",d12p:"",d13t:"",d13p:"",d1w:"",d1d:"", d21t:"",d21p:"",d22t:"",d22p:"",d23t:"",d23p:"",d2w:"",d2d:"", d31t:"",d31p:"",d32t:"",d32p:"",d33t:"",d33p:"",d3w:"",d3d:""}; </v>
      </c>
      <c r="DO149" s="78"/>
      <c r="DP149" s="78"/>
      <c r="DQ149" s="79" t="str">
        <f t="shared" si="39"/>
        <v>D6.scenario.defSelectValue["sel716"]= [ "選んで下さい", "できている", "できていない", "わからない" ];</v>
      </c>
      <c r="DR149" s="80"/>
      <c r="DS149" s="80"/>
      <c r="DT149" s="80" t="str">
        <f t="shared" si="40"/>
        <v>D6.scenario.defSelectData['sel716']= [ '-1', '1', '2', '3' ];</v>
      </c>
    </row>
    <row r="150" spans="1:124" s="75" customFormat="1" ht="43.5" customHeight="1" x14ac:dyDescent="0.15">
      <c r="A150" s="66"/>
      <c r="B150" s="99" t="s">
        <v>2486</v>
      </c>
      <c r="C150" s="106" t="s">
        <v>2487</v>
      </c>
      <c r="D150" s="118" t="s">
        <v>2487</v>
      </c>
      <c r="E150" s="98" t="s">
        <v>2410</v>
      </c>
      <c r="F150" s="106"/>
      <c r="G150" s="118"/>
      <c r="H150" s="106" t="s">
        <v>2488</v>
      </c>
      <c r="I150" s="118" t="s">
        <v>2488</v>
      </c>
      <c r="J150" s="106" t="str">
        <f t="shared" si="37"/>
        <v>sel801</v>
      </c>
      <c r="K150" s="118" t="str">
        <f t="shared" si="41"/>
        <v>sel801</v>
      </c>
      <c r="L150" s="99"/>
      <c r="M150" s="99"/>
      <c r="N150" s="99"/>
      <c r="O150" s="98" t="s">
        <v>1892</v>
      </c>
      <c r="P150" s="99"/>
      <c r="Q150" s="99"/>
      <c r="R150" s="98">
        <v>-1</v>
      </c>
      <c r="S150" s="66"/>
      <c r="U150" s="101" t="str">
        <f t="shared" ref="U150:U158" si="42">J150</f>
        <v>sel801</v>
      </c>
      <c r="V150" s="106" t="s">
        <v>2274</v>
      </c>
      <c r="W150" s="106" t="s">
        <v>1619</v>
      </c>
      <c r="X150" s="106" t="s">
        <v>2489</v>
      </c>
      <c r="Y150" s="106" t="s">
        <v>293</v>
      </c>
      <c r="Z150" s="106"/>
      <c r="AA150" s="106"/>
      <c r="AB150" s="106"/>
      <c r="AC150" s="106"/>
      <c r="AD150" s="106"/>
      <c r="AE150" s="106"/>
      <c r="AF150" s="106"/>
      <c r="AG150" s="106"/>
      <c r="AH150" s="106"/>
      <c r="AI150" s="106"/>
      <c r="AJ150" s="106"/>
      <c r="AK150" s="106"/>
      <c r="AL150" s="118" t="s">
        <v>2274</v>
      </c>
      <c r="AM150" s="148" t="s">
        <v>1619</v>
      </c>
      <c r="AN150" s="148" t="s">
        <v>2489</v>
      </c>
      <c r="AO150" s="118" t="s">
        <v>293</v>
      </c>
      <c r="AP150" s="118"/>
      <c r="AQ150" s="118"/>
      <c r="AR150" s="118"/>
      <c r="AS150" s="118"/>
      <c r="AT150" s="118"/>
      <c r="AU150" s="118"/>
      <c r="AV150" s="118"/>
      <c r="AW150" s="118"/>
      <c r="AX150" s="118"/>
      <c r="AY150" s="118"/>
      <c r="AZ150" s="118"/>
      <c r="BA150" s="118"/>
      <c r="BB150" s="66"/>
      <c r="BC150" s="106">
        <v>-1</v>
      </c>
      <c r="BD150" s="106">
        <v>1</v>
      </c>
      <c r="BE150" s="106">
        <v>2</v>
      </c>
      <c r="BF150" s="106">
        <v>3</v>
      </c>
      <c r="BG150" s="106"/>
      <c r="BH150" s="106"/>
      <c r="BI150" s="106"/>
      <c r="BJ150" s="106"/>
      <c r="BK150" s="106"/>
      <c r="BL150" s="106"/>
      <c r="BM150" s="106"/>
      <c r="BN150" s="106"/>
      <c r="BO150" s="106"/>
      <c r="BP150" s="106"/>
      <c r="BQ150" s="106"/>
      <c r="BR150" s="106"/>
      <c r="BS150" s="118">
        <v>-1</v>
      </c>
      <c r="BT150" s="118">
        <v>1</v>
      </c>
      <c r="BU150" s="118">
        <v>2</v>
      </c>
      <c r="BV150" s="118">
        <v>3</v>
      </c>
      <c r="BW150" s="118"/>
      <c r="BX150" s="118"/>
      <c r="BY150" s="118"/>
      <c r="BZ150" s="118"/>
      <c r="CA150" s="118"/>
      <c r="CB150" s="118"/>
      <c r="CC150" s="118"/>
      <c r="CD150" s="118"/>
      <c r="CE150" s="118"/>
      <c r="CF150" s="118"/>
      <c r="CG150" s="118"/>
      <c r="CH150" s="118"/>
      <c r="CJ150" s="98"/>
      <c r="CK150" s="98"/>
      <c r="CL150" s="98"/>
      <c r="CM150" s="98"/>
      <c r="CN150" s="98"/>
      <c r="CO150" s="98"/>
      <c r="CP150" s="98"/>
      <c r="CQ150" s="98"/>
      <c r="CR150" s="98"/>
      <c r="CS150" s="98"/>
      <c r="CT150" s="98"/>
      <c r="CU150" s="98"/>
      <c r="CV150" s="98"/>
      <c r="CW150" s="98"/>
      <c r="CX150" s="98"/>
      <c r="CY150" s="98"/>
      <c r="CZ150" s="98"/>
      <c r="DA150" s="98"/>
      <c r="DB150" s="98"/>
      <c r="DC150" s="98"/>
      <c r="DD150" s="98"/>
      <c r="DE150" s="98"/>
      <c r="DF150" s="98"/>
      <c r="DG150" s="98"/>
      <c r="DL150" s="76"/>
      <c r="DM150" s="76"/>
      <c r="DN150" s="77" t="str">
        <f t="shared" si="38"/>
        <v xml:space="preserve">D6.scenario.defInput["i801"] = {  cons:"consCKcook",  title:"コンロの熱源",  unit:"",  text:"コンロの熱源は", inputType:"sel801", right:"", postfix:"", nodata:"", varType:"Number", min:"", max:"", defaultValue:"-1", d11t:"",d11p:"",d12t:"",d12p:"",d13t:"",d13p:"",d1w:"",d1d:"", d21t:"",d21p:"",d22t:"",d22p:"",d23t:"",d23p:"",d2w:"",d2d:"", d31t:"",d31p:"",d32t:"",d32p:"",d33t:"",d33p:"",d3w:"",d3d:""}; </v>
      </c>
      <c r="DO150" s="78"/>
      <c r="DP150" s="78"/>
      <c r="DQ150" s="79" t="str">
        <f t="shared" si="39"/>
        <v>D6.scenario.defSelectValue["sel801"]= [ "選んで下さい", "ガス", "電気(IHなど）", "わからない" ];</v>
      </c>
      <c r="DR150" s="80"/>
      <c r="DS150" s="80"/>
      <c r="DT150" s="80" t="str">
        <f t="shared" si="40"/>
        <v>D6.scenario.defSelectData['sel801']= [ '-1', '1', '2', '3' ];</v>
      </c>
    </row>
    <row r="151" spans="1:124" s="75" customFormat="1" ht="43.5" customHeight="1" x14ac:dyDescent="0.15">
      <c r="A151" s="66"/>
      <c r="B151" s="99" t="s">
        <v>2999</v>
      </c>
      <c r="C151" s="106" t="s">
        <v>2411</v>
      </c>
      <c r="D151" s="118" t="s">
        <v>2411</v>
      </c>
      <c r="E151" s="98" t="s">
        <v>2410</v>
      </c>
      <c r="F151" s="106" t="s">
        <v>2412</v>
      </c>
      <c r="G151" s="118" t="s">
        <v>2412</v>
      </c>
      <c r="H151" s="106" t="s">
        <v>2411</v>
      </c>
      <c r="I151" s="118" t="s">
        <v>2411</v>
      </c>
      <c r="J151" s="106" t="str">
        <f t="shared" si="37"/>
        <v>sel802</v>
      </c>
      <c r="K151" s="118" t="str">
        <f t="shared" si="41"/>
        <v>sel802</v>
      </c>
      <c r="L151" s="99"/>
      <c r="M151" s="99"/>
      <c r="N151" s="99"/>
      <c r="O151" s="98" t="s">
        <v>1892</v>
      </c>
      <c r="P151" s="99"/>
      <c r="Q151" s="99"/>
      <c r="R151" s="98">
        <v>-1</v>
      </c>
      <c r="S151" s="66"/>
      <c r="U151" s="101" t="str">
        <f t="shared" si="42"/>
        <v>sel802</v>
      </c>
      <c r="V151" s="106" t="s">
        <v>2274</v>
      </c>
      <c r="W151" s="106" t="s">
        <v>2464</v>
      </c>
      <c r="X151" s="106" t="s">
        <v>2465</v>
      </c>
      <c r="Y151" s="106" t="s">
        <v>2466</v>
      </c>
      <c r="Z151" s="106" t="s">
        <v>2467</v>
      </c>
      <c r="AA151" s="106" t="s">
        <v>2468</v>
      </c>
      <c r="AB151" s="106" t="s">
        <v>2469</v>
      </c>
      <c r="AC151" s="106"/>
      <c r="AD151" s="106"/>
      <c r="AE151" s="106"/>
      <c r="AF151" s="106"/>
      <c r="AG151" s="106"/>
      <c r="AH151" s="106"/>
      <c r="AI151" s="106"/>
      <c r="AJ151" s="106"/>
      <c r="AK151" s="106"/>
      <c r="AL151" s="118" t="s">
        <v>2274</v>
      </c>
      <c r="AM151" s="148" t="s">
        <v>2464</v>
      </c>
      <c r="AN151" s="118" t="s">
        <v>2465</v>
      </c>
      <c r="AO151" s="118" t="s">
        <v>2466</v>
      </c>
      <c r="AP151" s="148" t="s">
        <v>2467</v>
      </c>
      <c r="AQ151" s="148" t="s">
        <v>2468</v>
      </c>
      <c r="AR151" s="148" t="s">
        <v>2469</v>
      </c>
      <c r="AS151" s="118"/>
      <c r="AT151" s="118"/>
      <c r="AU151" s="118"/>
      <c r="AV151" s="118"/>
      <c r="AW151" s="118"/>
      <c r="AX151" s="118"/>
      <c r="AY151" s="118"/>
      <c r="AZ151" s="118"/>
      <c r="BA151" s="118"/>
      <c r="BB151" s="66"/>
      <c r="BC151" s="106">
        <v>-1</v>
      </c>
      <c r="BD151" s="106">
        <v>0</v>
      </c>
      <c r="BE151" s="106">
        <v>1</v>
      </c>
      <c r="BF151" s="106">
        <v>2</v>
      </c>
      <c r="BG151" s="106">
        <v>4</v>
      </c>
      <c r="BH151" s="106">
        <v>7</v>
      </c>
      <c r="BI151" s="106">
        <v>10</v>
      </c>
      <c r="BJ151" s="106"/>
      <c r="BK151" s="106"/>
      <c r="BL151" s="106"/>
      <c r="BM151" s="106"/>
      <c r="BN151" s="106"/>
      <c r="BO151" s="106"/>
      <c r="BP151" s="106"/>
      <c r="BQ151" s="106"/>
      <c r="BR151" s="106"/>
      <c r="BS151" s="118">
        <v>-1</v>
      </c>
      <c r="BT151" s="118">
        <v>0</v>
      </c>
      <c r="BU151" s="118">
        <v>1</v>
      </c>
      <c r="BV151" s="118">
        <v>2</v>
      </c>
      <c r="BW151" s="118">
        <v>4</v>
      </c>
      <c r="BX151" s="118">
        <v>7</v>
      </c>
      <c r="BY151" s="118">
        <v>10</v>
      </c>
      <c r="BZ151" s="118"/>
      <c r="CA151" s="118"/>
      <c r="CB151" s="118"/>
      <c r="CC151" s="118"/>
      <c r="CD151" s="118"/>
      <c r="CE151" s="118"/>
      <c r="CF151" s="118"/>
      <c r="CG151" s="118"/>
      <c r="CH151" s="118"/>
      <c r="CJ151" s="98"/>
      <c r="CK151" s="98"/>
      <c r="CL151" s="98"/>
      <c r="CM151" s="98"/>
      <c r="CN151" s="98"/>
      <c r="CO151" s="98"/>
      <c r="CP151" s="98"/>
      <c r="CQ151" s="98"/>
      <c r="CR151" s="98"/>
      <c r="CS151" s="98"/>
      <c r="CT151" s="98"/>
      <c r="CU151" s="98"/>
      <c r="CV151" s="98"/>
      <c r="CW151" s="98"/>
      <c r="CX151" s="98"/>
      <c r="CY151" s="98"/>
      <c r="CZ151" s="98"/>
      <c r="DA151" s="98"/>
      <c r="DB151" s="98"/>
      <c r="DC151" s="98"/>
      <c r="DD151" s="98"/>
      <c r="DE151" s="98"/>
      <c r="DF151" s="98"/>
      <c r="DG151" s="98"/>
      <c r="DL151" s="76"/>
      <c r="DM151" s="76"/>
      <c r="DN151" s="77" t="str">
        <f t="shared" si="38"/>
        <v xml:space="preserve">D6.scenario.defInput["i802"] = {  cons:"consCKcook",  title:"調理の頻度",  unit:"割",  text:"調理の頻度", inputType:"sel802", right:"", postfix:"", nodata:"", varType:"Number", min:"", max:"", defaultValue:"-1", d11t:"",d11p:"",d12t:"",d12p:"",d13t:"",d13p:"",d1w:"",d1d:"", d21t:"",d21p:"",d22t:"",d22p:"",d23t:"",d23p:"",d2w:"",d2d:"", d31t:"",d31p:"",d32t:"",d32p:"",d33t:"",d33p:"",d3w:"",d3d:""}; </v>
      </c>
      <c r="DO151" s="78"/>
      <c r="DP151" s="78"/>
      <c r="DQ151" s="79" t="str">
        <f t="shared" si="39"/>
        <v>D6.scenario.defSelectValue["sel802"]= [ "選んで下さい", "しない", "週１食以下", "週に2-3食", "1日1食", "1日2食", "1日3食" ];</v>
      </c>
      <c r="DR151" s="80"/>
      <c r="DS151" s="80"/>
      <c r="DT151" s="80" t="str">
        <f t="shared" si="40"/>
        <v>D6.scenario.defSelectData['sel802']= [ '-1', '0', '1', '2', '4', '7', '10' ];</v>
      </c>
    </row>
    <row r="152" spans="1:124" s="75" customFormat="1" ht="43.5" customHeight="1" x14ac:dyDescent="0.15">
      <c r="B152" s="98" t="s">
        <v>3001</v>
      </c>
      <c r="C152" s="106" t="s">
        <v>2747</v>
      </c>
      <c r="D152" s="118" t="s">
        <v>2747</v>
      </c>
      <c r="E152" s="98" t="s">
        <v>3004</v>
      </c>
      <c r="F152" s="106"/>
      <c r="G152" s="118"/>
      <c r="H152" s="106" t="s">
        <v>2749</v>
      </c>
      <c r="I152" s="118" t="s">
        <v>2749</v>
      </c>
      <c r="J152" s="106" t="str">
        <f t="shared" si="37"/>
        <v>sel811</v>
      </c>
      <c r="K152" s="118" t="str">
        <f t="shared" si="41"/>
        <v>sel811</v>
      </c>
      <c r="L152" s="99"/>
      <c r="M152" s="99"/>
      <c r="N152" s="99"/>
      <c r="O152" s="98" t="s">
        <v>1892</v>
      </c>
      <c r="P152" s="99"/>
      <c r="Q152" s="99"/>
      <c r="R152" s="98">
        <v>-1</v>
      </c>
      <c r="T152" s="66"/>
      <c r="U152" s="101" t="str">
        <f t="shared" si="42"/>
        <v>sel811</v>
      </c>
      <c r="V152" s="106" t="s">
        <v>2274</v>
      </c>
      <c r="W152" s="106" t="s">
        <v>2322</v>
      </c>
      <c r="X152" s="106" t="s">
        <v>2750</v>
      </c>
      <c r="Y152" s="106" t="s">
        <v>2751</v>
      </c>
      <c r="Z152" s="106" t="s">
        <v>2752</v>
      </c>
      <c r="AA152" s="106"/>
      <c r="AB152" s="106"/>
      <c r="AC152" s="106"/>
      <c r="AD152" s="106"/>
      <c r="AE152" s="106"/>
      <c r="AF152" s="106"/>
      <c r="AG152" s="106"/>
      <c r="AH152" s="106"/>
      <c r="AI152" s="106"/>
      <c r="AJ152" s="106"/>
      <c r="AK152" s="106"/>
      <c r="AL152" s="118" t="s">
        <v>2274</v>
      </c>
      <c r="AM152" s="148" t="s">
        <v>2322</v>
      </c>
      <c r="AN152" s="118" t="s">
        <v>2750</v>
      </c>
      <c r="AO152" s="148" t="s">
        <v>2751</v>
      </c>
      <c r="AP152" s="118" t="s">
        <v>2752</v>
      </c>
      <c r="AQ152" s="118"/>
      <c r="AR152" s="118"/>
      <c r="AS152" s="118"/>
      <c r="AT152" s="118"/>
      <c r="AU152" s="118"/>
      <c r="AV152" s="118"/>
      <c r="AW152" s="118"/>
      <c r="AX152" s="118"/>
      <c r="AY152" s="118"/>
      <c r="AZ152" s="118"/>
      <c r="BA152" s="118"/>
      <c r="BB152" s="66"/>
      <c r="BC152" s="106">
        <v>-1</v>
      </c>
      <c r="BD152" s="106">
        <v>0</v>
      </c>
      <c r="BE152" s="106">
        <v>6</v>
      </c>
      <c r="BF152" s="106">
        <v>12</v>
      </c>
      <c r="BG152" s="106">
        <v>24</v>
      </c>
      <c r="BH152" s="106"/>
      <c r="BI152" s="106"/>
      <c r="BJ152" s="106"/>
      <c r="BK152" s="106"/>
      <c r="BL152" s="106"/>
      <c r="BM152" s="106"/>
      <c r="BN152" s="106"/>
      <c r="BO152" s="106"/>
      <c r="BP152" s="106"/>
      <c r="BQ152" s="106"/>
      <c r="BR152" s="106"/>
      <c r="BS152" s="118">
        <v>-1</v>
      </c>
      <c r="BT152" s="118">
        <v>0</v>
      </c>
      <c r="BU152" s="118">
        <v>6</v>
      </c>
      <c r="BV152" s="118">
        <v>12</v>
      </c>
      <c r="BW152" s="118">
        <v>24</v>
      </c>
      <c r="BX152" s="118"/>
      <c r="BY152" s="118"/>
      <c r="BZ152" s="118"/>
      <c r="CA152" s="118"/>
      <c r="CB152" s="118"/>
      <c r="CC152" s="118"/>
      <c r="CD152" s="118"/>
      <c r="CE152" s="118"/>
      <c r="CF152" s="118"/>
      <c r="CG152" s="118"/>
      <c r="CH152" s="118"/>
      <c r="CJ152" s="98"/>
      <c r="CK152" s="98"/>
      <c r="CL152" s="98"/>
      <c r="CM152" s="98"/>
      <c r="CN152" s="98"/>
      <c r="CO152" s="98"/>
      <c r="CP152" s="98"/>
      <c r="CQ152" s="98"/>
      <c r="CR152" s="98"/>
      <c r="CS152" s="98"/>
      <c r="CT152" s="98"/>
      <c r="CU152" s="98"/>
      <c r="CV152" s="98"/>
      <c r="CW152" s="98"/>
      <c r="CX152" s="98"/>
      <c r="CY152" s="98"/>
      <c r="CZ152" s="98"/>
      <c r="DA152" s="98"/>
      <c r="DB152" s="98"/>
      <c r="DC152" s="98"/>
      <c r="DD152" s="98"/>
      <c r="DE152" s="98"/>
      <c r="DF152" s="98"/>
      <c r="DG152" s="98"/>
      <c r="DL152" s="76"/>
      <c r="DM152" s="76"/>
      <c r="DN152" s="77" t="str">
        <f t="shared" si="38"/>
        <v xml:space="preserve">D6.scenario.defInput["i811"] = {  cons:"consCKrice",  title:"ジャーの保温",  unit:"",  text:"炊飯ジャーの保温をしていますか", inputType:"sel811", right:"", postfix:"", nodata:"", varType:"Number", min:"", max:"", defaultValue:"-1", d11t:"",d11p:"",d12t:"",d12p:"",d13t:"",d13p:"",d1w:"",d1d:"", d21t:"",d21p:"",d22t:"",d22p:"",d23t:"",d23p:"",d2w:"",d2d:"", d31t:"",d31p:"",d32t:"",d32p:"",d33t:"",d33p:"",d3w:"",d3d:""}; </v>
      </c>
      <c r="DO152" s="78"/>
      <c r="DP152" s="78"/>
      <c r="DQ152" s="79" t="str">
        <f t="shared" si="39"/>
        <v>D6.scenario.defSelectValue["sel811"]= [ "選んで下さい", "していない", "6時間程度している", "12時間程度している", "ほぼ24時間している" ];</v>
      </c>
      <c r="DR152" s="80"/>
      <c r="DS152" s="80"/>
      <c r="DT152" s="80" t="str">
        <f t="shared" si="40"/>
        <v>D6.scenario.defSelectData['sel811']= [ '-1', '0', '6', '12', '24' ];</v>
      </c>
    </row>
    <row r="153" spans="1:124" s="75" customFormat="1" ht="43.5" customHeight="1" x14ac:dyDescent="0.15">
      <c r="B153" s="98" t="s">
        <v>3002</v>
      </c>
      <c r="C153" s="106" t="s">
        <v>2342</v>
      </c>
      <c r="D153" s="118" t="s">
        <v>2342</v>
      </c>
      <c r="E153" s="98" t="s">
        <v>3000</v>
      </c>
      <c r="F153" s="106"/>
      <c r="G153" s="118"/>
      <c r="H153" s="106" t="s">
        <v>2748</v>
      </c>
      <c r="I153" s="118" t="s">
        <v>2748</v>
      </c>
      <c r="J153" s="106" t="str">
        <f t="shared" si="37"/>
        <v>sel821</v>
      </c>
      <c r="K153" s="118" t="str">
        <f t="shared" si="41"/>
        <v>sel821</v>
      </c>
      <c r="L153" s="99"/>
      <c r="M153" s="99"/>
      <c r="N153" s="99"/>
      <c r="O153" s="98" t="s">
        <v>1892</v>
      </c>
      <c r="P153" s="99"/>
      <c r="Q153" s="99"/>
      <c r="R153" s="98">
        <v>-1</v>
      </c>
      <c r="T153" s="66"/>
      <c r="U153" s="101" t="str">
        <f t="shared" si="42"/>
        <v>sel821</v>
      </c>
      <c r="V153" s="106" t="s">
        <v>2274</v>
      </c>
      <c r="W153" s="106" t="s">
        <v>2322</v>
      </c>
      <c r="X153" s="106" t="s">
        <v>2750</v>
      </c>
      <c r="Y153" s="106" t="s">
        <v>2751</v>
      </c>
      <c r="Z153" s="106" t="s">
        <v>2752</v>
      </c>
      <c r="AA153" s="106"/>
      <c r="AB153" s="106"/>
      <c r="AC153" s="106"/>
      <c r="AD153" s="106"/>
      <c r="AE153" s="106"/>
      <c r="AF153" s="106"/>
      <c r="AG153" s="106"/>
      <c r="AH153" s="106"/>
      <c r="AI153" s="106"/>
      <c r="AJ153" s="106"/>
      <c r="AK153" s="106"/>
      <c r="AL153" s="118" t="s">
        <v>2274</v>
      </c>
      <c r="AM153" s="148" t="s">
        <v>2322</v>
      </c>
      <c r="AN153" s="118" t="s">
        <v>2750</v>
      </c>
      <c r="AO153" s="148" t="s">
        <v>2751</v>
      </c>
      <c r="AP153" s="148" t="s">
        <v>2752</v>
      </c>
      <c r="AQ153" s="118"/>
      <c r="AR153" s="118"/>
      <c r="AS153" s="118"/>
      <c r="AT153" s="118"/>
      <c r="AU153" s="118"/>
      <c r="AV153" s="118"/>
      <c r="AW153" s="118"/>
      <c r="AX153" s="118"/>
      <c r="AY153" s="118"/>
      <c r="AZ153" s="118"/>
      <c r="BA153" s="118"/>
      <c r="BB153" s="66"/>
      <c r="BC153" s="106">
        <v>-1</v>
      </c>
      <c r="BD153" s="106">
        <v>0</v>
      </c>
      <c r="BE153" s="106">
        <v>6</v>
      </c>
      <c r="BF153" s="106">
        <v>12</v>
      </c>
      <c r="BG153" s="106">
        <v>24</v>
      </c>
      <c r="BH153" s="106"/>
      <c r="BI153" s="106"/>
      <c r="BJ153" s="106"/>
      <c r="BK153" s="106"/>
      <c r="BL153" s="106"/>
      <c r="BM153" s="106"/>
      <c r="BN153" s="106"/>
      <c r="BO153" s="106"/>
      <c r="BP153" s="106"/>
      <c r="BQ153" s="106"/>
      <c r="BR153" s="106"/>
      <c r="BS153" s="118">
        <v>-1</v>
      </c>
      <c r="BT153" s="118">
        <v>0</v>
      </c>
      <c r="BU153" s="118">
        <v>6</v>
      </c>
      <c r="BV153" s="118">
        <v>12</v>
      </c>
      <c r="BW153" s="118">
        <v>24</v>
      </c>
      <c r="BX153" s="118"/>
      <c r="BY153" s="118"/>
      <c r="BZ153" s="118"/>
      <c r="CA153" s="118"/>
      <c r="CB153" s="118"/>
      <c r="CC153" s="118"/>
      <c r="CD153" s="118"/>
      <c r="CE153" s="118"/>
      <c r="CF153" s="118"/>
      <c r="CG153" s="118"/>
      <c r="CH153" s="118"/>
      <c r="CJ153" s="98">
        <v>10</v>
      </c>
      <c r="CK153" s="98">
        <v>0</v>
      </c>
      <c r="CL153" s="98">
        <v>4</v>
      </c>
      <c r="CM153" s="98">
        <v>1</v>
      </c>
      <c r="CN153" s="98">
        <v>0</v>
      </c>
      <c r="CO153" s="98">
        <v>2</v>
      </c>
      <c r="CP153" s="98">
        <v>1</v>
      </c>
      <c r="CQ153" s="98">
        <v>1</v>
      </c>
      <c r="CR153" s="98"/>
      <c r="CS153" s="98"/>
      <c r="CT153" s="98"/>
      <c r="CU153" s="98"/>
      <c r="CV153" s="98"/>
      <c r="CW153" s="98"/>
      <c r="CX153" s="98"/>
      <c r="CY153" s="98"/>
      <c r="CZ153" s="98">
        <v>10</v>
      </c>
      <c r="DA153" s="98">
        <v>0</v>
      </c>
      <c r="DB153" s="98">
        <v>4</v>
      </c>
      <c r="DC153" s="98">
        <v>1</v>
      </c>
      <c r="DD153" s="98">
        <v>0</v>
      </c>
      <c r="DE153" s="98">
        <v>2</v>
      </c>
      <c r="DF153" s="98">
        <v>1</v>
      </c>
      <c r="DG153" s="98">
        <v>1</v>
      </c>
      <c r="DL153" s="76"/>
      <c r="DM153" s="76"/>
      <c r="DN153" s="77" t="str">
        <f t="shared" si="38"/>
        <v xml:space="preserve">D6.scenario.defInput["i821"] = {  cons:"consCKpot",  title:"ポットの保温",  unit:"",  text:"ポットの保温をしていますか", inputType:"sel821", right:"", postfix:"", nodata:"", varType:"Number", min:"", max:"", defaultValue:"-1", d11t:"10",d11p:"0",d12t:"4",d12p:"1",d13t:"0",d13p:"2",d1w:"1",d1d:"1", d21t:"",d21p:"",d22t:"",d22p:"",d23t:"",d23p:"",d2w:"",d2d:"", d31t:"10",d31p:"0",d32t:"4",d32p:"1",d33t:"0",d33p:"2",d3w:"1",d3d:"1"}; </v>
      </c>
      <c r="DO153" s="78"/>
      <c r="DP153" s="78"/>
      <c r="DQ153" s="79" t="str">
        <f t="shared" si="39"/>
        <v>D6.scenario.defSelectValue["sel821"]= [ "選んで下さい", "していない", "6時間程度している", "12時間程度している", "ほぼ24時間している" ];</v>
      </c>
      <c r="DR153" s="80"/>
      <c r="DS153" s="80"/>
      <c r="DT153" s="80" t="str">
        <f t="shared" si="40"/>
        <v>D6.scenario.defSelectData['sel821']= [ '-1', '0', '6', '12', '24' ];</v>
      </c>
    </row>
    <row r="154" spans="1:124" s="75" customFormat="1" ht="43.5" customHeight="1" x14ac:dyDescent="0.15">
      <c r="B154" s="98" t="s">
        <v>3003</v>
      </c>
      <c r="C154" s="106" t="s">
        <v>3127</v>
      </c>
      <c r="D154" s="118" t="s">
        <v>3127</v>
      </c>
      <c r="E154" s="98" t="s">
        <v>3000</v>
      </c>
      <c r="F154" s="106"/>
      <c r="G154" s="118"/>
      <c r="H154" s="106" t="s">
        <v>2753</v>
      </c>
      <c r="I154" s="118" t="s">
        <v>2753</v>
      </c>
      <c r="J154" s="106" t="str">
        <f t="shared" si="37"/>
        <v>sel822</v>
      </c>
      <c r="K154" s="118" t="str">
        <f t="shared" si="41"/>
        <v>sel822</v>
      </c>
      <c r="L154" s="99"/>
      <c r="M154" s="99"/>
      <c r="N154" s="99"/>
      <c r="O154" s="98" t="s">
        <v>1892</v>
      </c>
      <c r="P154" s="99"/>
      <c r="Q154" s="99"/>
      <c r="R154" s="98">
        <v>-1</v>
      </c>
      <c r="T154" s="66"/>
      <c r="U154" s="101" t="str">
        <f t="shared" si="42"/>
        <v>sel822</v>
      </c>
      <c r="V154" s="106" t="s">
        <v>2274</v>
      </c>
      <c r="W154" s="106" t="s">
        <v>2497</v>
      </c>
      <c r="X154" s="106" t="s">
        <v>2498</v>
      </c>
      <c r="Y154" s="106" t="s">
        <v>293</v>
      </c>
      <c r="Z154" s="106"/>
      <c r="AA154" s="106"/>
      <c r="AB154" s="106"/>
      <c r="AC154" s="106"/>
      <c r="AD154" s="106"/>
      <c r="AE154" s="106"/>
      <c r="AF154" s="106"/>
      <c r="AG154" s="106"/>
      <c r="AH154" s="106"/>
      <c r="AI154" s="106"/>
      <c r="AJ154" s="106"/>
      <c r="AK154" s="106"/>
      <c r="AL154" s="118" t="s">
        <v>2274</v>
      </c>
      <c r="AM154" s="148" t="s">
        <v>2497</v>
      </c>
      <c r="AN154" s="148" t="s">
        <v>2498</v>
      </c>
      <c r="AO154" s="148" t="s">
        <v>293</v>
      </c>
      <c r="AP154" s="118"/>
      <c r="AQ154" s="118"/>
      <c r="AR154" s="118"/>
      <c r="AS154" s="118"/>
      <c r="AT154" s="118"/>
      <c r="AU154" s="118"/>
      <c r="AV154" s="118"/>
      <c r="AW154" s="118"/>
      <c r="AX154" s="118"/>
      <c r="AY154" s="118"/>
      <c r="AZ154" s="118"/>
      <c r="BA154" s="118"/>
      <c r="BB154" s="66"/>
      <c r="BC154" s="106">
        <v>-1</v>
      </c>
      <c r="BD154" s="106">
        <v>1</v>
      </c>
      <c r="BE154" s="106">
        <v>2</v>
      </c>
      <c r="BF154" s="106">
        <v>3</v>
      </c>
      <c r="BG154" s="106"/>
      <c r="BH154" s="106"/>
      <c r="BI154" s="106"/>
      <c r="BJ154" s="106"/>
      <c r="BK154" s="106"/>
      <c r="BL154" s="106"/>
      <c r="BM154" s="106"/>
      <c r="BN154" s="106"/>
      <c r="BO154" s="106"/>
      <c r="BP154" s="106"/>
      <c r="BQ154" s="106"/>
      <c r="BR154" s="106"/>
      <c r="BS154" s="118">
        <v>-1</v>
      </c>
      <c r="BT154" s="118">
        <v>1</v>
      </c>
      <c r="BU154" s="118">
        <v>2</v>
      </c>
      <c r="BV154" s="118">
        <v>3</v>
      </c>
      <c r="BW154" s="118"/>
      <c r="BX154" s="118"/>
      <c r="BY154" s="118"/>
      <c r="BZ154" s="118"/>
      <c r="CA154" s="118"/>
      <c r="CB154" s="118"/>
      <c r="CC154" s="118"/>
      <c r="CD154" s="118"/>
      <c r="CE154" s="118"/>
      <c r="CF154" s="118"/>
      <c r="CG154" s="118"/>
      <c r="CH154" s="118"/>
      <c r="CJ154" s="98"/>
      <c r="CK154" s="98"/>
      <c r="CL154" s="98"/>
      <c r="CM154" s="98"/>
      <c r="CN154" s="98"/>
      <c r="CO154" s="98"/>
      <c r="CP154" s="98"/>
      <c r="CQ154" s="98"/>
      <c r="CR154" s="98"/>
      <c r="CS154" s="98"/>
      <c r="CT154" s="98"/>
      <c r="CU154" s="98"/>
      <c r="CV154" s="98"/>
      <c r="CW154" s="98"/>
      <c r="CX154" s="98"/>
      <c r="CY154" s="98"/>
      <c r="CZ154" s="98"/>
      <c r="DA154" s="98"/>
      <c r="DB154" s="98"/>
      <c r="DC154" s="98"/>
      <c r="DD154" s="98"/>
      <c r="DE154" s="98"/>
      <c r="DF154" s="98"/>
      <c r="DG154" s="98"/>
      <c r="DL154" s="76"/>
      <c r="DM154" s="76"/>
      <c r="DN154" s="77" t="str">
        <f t="shared" si="38"/>
        <v xml:space="preserve">D6.scenario.defInput["i822"] = {  cons:"consCKpot",  title:"電気ポットの省エネ性",  unit:"",  text:"電気ポットは省エネタイプですか", inputType:"sel822", right:"", postfix:"", nodata:"", varType:"Number", min:"", max:"", defaultValue:"-1", d11t:"",d11p:"",d12t:"",d12p:"",d13t:"",d13p:"",d1w:"",d1d:"", d21t:"",d21p:"",d22t:"",d22p:"",d23t:"",d23p:"",d2w:"",d2d:"", d31t:"",d31p:"",d32t:"",d32p:"",d33t:"",d33p:"",d3w:"",d3d:""}; </v>
      </c>
      <c r="DO154" s="78"/>
      <c r="DP154" s="78"/>
      <c r="DQ154" s="79" t="str">
        <f t="shared" si="39"/>
        <v>D6.scenario.defSelectValue["sel822"]= [ "選んで下さい", "はい", "いいえ", "わからない" ];</v>
      </c>
      <c r="DR154" s="80"/>
      <c r="DS154" s="80"/>
      <c r="DT154" s="80" t="str">
        <f t="shared" si="40"/>
        <v>D6.scenario.defSelectData['sel822']= [ '-1', '1', '2', '3' ];</v>
      </c>
    </row>
    <row r="155" spans="1:124" s="75" customFormat="1" ht="43.5" customHeight="1" x14ac:dyDescent="0.15">
      <c r="A155" s="66"/>
      <c r="B155" s="99" t="s">
        <v>2649</v>
      </c>
      <c r="C155" s="106" t="s">
        <v>2645</v>
      </c>
      <c r="D155" s="118" t="s">
        <v>2645</v>
      </c>
      <c r="E155" s="98" t="s">
        <v>2786</v>
      </c>
      <c r="F155" s="106"/>
      <c r="G155" s="118"/>
      <c r="H155" s="106" t="s">
        <v>2645</v>
      </c>
      <c r="I155" s="118" t="s">
        <v>2645</v>
      </c>
      <c r="J155" s="106" t="str">
        <f t="shared" si="37"/>
        <v>sel901</v>
      </c>
      <c r="K155" s="118" t="str">
        <f t="shared" si="41"/>
        <v>sel901</v>
      </c>
      <c r="L155" s="99"/>
      <c r="M155" s="99"/>
      <c r="N155" s="99"/>
      <c r="O155" s="98" t="s">
        <v>1892</v>
      </c>
      <c r="P155" s="99"/>
      <c r="Q155" s="99"/>
      <c r="R155" s="98">
        <v>-1</v>
      </c>
      <c r="S155" s="66"/>
      <c r="U155" s="101" t="str">
        <f t="shared" si="42"/>
        <v>sel901</v>
      </c>
      <c r="V155" s="106" t="s">
        <v>2274</v>
      </c>
      <c r="W155" s="106" t="s">
        <v>416</v>
      </c>
      <c r="X155" s="106" t="s">
        <v>401</v>
      </c>
      <c r="Y155" s="106" t="s">
        <v>402</v>
      </c>
      <c r="Z155" s="106" t="s">
        <v>403</v>
      </c>
      <c r="AA155" s="106" t="s">
        <v>404</v>
      </c>
      <c r="AB155" s="106" t="s">
        <v>2651</v>
      </c>
      <c r="AC155" s="106"/>
      <c r="AD155" s="106"/>
      <c r="AE155" s="106"/>
      <c r="AF155" s="106"/>
      <c r="AG155" s="106"/>
      <c r="AH155" s="106"/>
      <c r="AI155" s="106"/>
      <c r="AJ155" s="106"/>
      <c r="AK155" s="106"/>
      <c r="AL155" s="118" t="s">
        <v>2274</v>
      </c>
      <c r="AM155" s="148" t="s">
        <v>416</v>
      </c>
      <c r="AN155" s="148" t="s">
        <v>401</v>
      </c>
      <c r="AO155" s="148" t="s">
        <v>402</v>
      </c>
      <c r="AP155" s="148" t="s">
        <v>403</v>
      </c>
      <c r="AQ155" s="148" t="s">
        <v>404</v>
      </c>
      <c r="AR155" s="118" t="s">
        <v>2651</v>
      </c>
      <c r="AS155" s="118"/>
      <c r="AT155" s="118"/>
      <c r="AU155" s="118"/>
      <c r="AV155" s="118"/>
      <c r="AW155" s="118"/>
      <c r="AX155" s="118"/>
      <c r="AY155" s="118"/>
      <c r="AZ155" s="118"/>
      <c r="BA155" s="118"/>
      <c r="BB155" s="66"/>
      <c r="BC155" s="106">
        <v>-1</v>
      </c>
      <c r="BD155" s="106">
        <v>0</v>
      </c>
      <c r="BE155" s="106">
        <v>1</v>
      </c>
      <c r="BF155" s="106">
        <v>2</v>
      </c>
      <c r="BG155" s="106">
        <v>3</v>
      </c>
      <c r="BH155" s="106">
        <v>4</v>
      </c>
      <c r="BI155" s="106">
        <v>5</v>
      </c>
      <c r="BJ155" s="106"/>
      <c r="BK155" s="106"/>
      <c r="BL155" s="106"/>
      <c r="BM155" s="106"/>
      <c r="BN155" s="106"/>
      <c r="BO155" s="106"/>
      <c r="BP155" s="106"/>
      <c r="BQ155" s="106"/>
      <c r="BR155" s="106"/>
      <c r="BS155" s="118">
        <v>-1</v>
      </c>
      <c r="BT155" s="118">
        <v>0</v>
      </c>
      <c r="BU155" s="118">
        <v>1</v>
      </c>
      <c r="BV155" s="118">
        <v>2</v>
      </c>
      <c r="BW155" s="118">
        <v>3</v>
      </c>
      <c r="BX155" s="118">
        <v>4</v>
      </c>
      <c r="BY155" s="118">
        <v>5</v>
      </c>
      <c r="BZ155" s="118"/>
      <c r="CA155" s="118"/>
      <c r="CB155" s="118"/>
      <c r="CC155" s="118"/>
      <c r="CD155" s="118"/>
      <c r="CE155" s="118"/>
      <c r="CF155" s="118"/>
      <c r="CG155" s="118"/>
      <c r="CH155" s="118"/>
      <c r="CJ155" s="98">
        <v>4</v>
      </c>
      <c r="CK155" s="98">
        <v>0</v>
      </c>
      <c r="CL155" s="98">
        <v>2</v>
      </c>
      <c r="CM155" s="98">
        <v>1</v>
      </c>
      <c r="CN155" s="98">
        <v>0</v>
      </c>
      <c r="CO155" s="98">
        <v>2</v>
      </c>
      <c r="CP155" s="98">
        <v>2</v>
      </c>
      <c r="CQ155" s="98">
        <v>1</v>
      </c>
      <c r="CR155" s="98"/>
      <c r="CS155" s="98"/>
      <c r="CT155" s="98"/>
      <c r="CU155" s="98"/>
      <c r="CV155" s="98"/>
      <c r="CW155" s="98"/>
      <c r="CX155" s="98"/>
      <c r="CY155" s="98"/>
      <c r="CZ155" s="98"/>
      <c r="DA155" s="98"/>
      <c r="DB155" s="98"/>
      <c r="DC155" s="98"/>
      <c r="DD155" s="98"/>
      <c r="DE155" s="98"/>
      <c r="DF155" s="98"/>
      <c r="DG155" s="98"/>
      <c r="DL155" s="76"/>
      <c r="DM155" s="76"/>
      <c r="DN155" s="77" t="str">
        <f t="shared" si="38"/>
        <v xml:space="preserve">D6.scenario.defInput["i901"] = {  cons:"consCRsum",  title:"車の保有台数",  unit:"",  text:"車の保有台数", inputType:"sel901", right:"", postfix:"", nodata:"", varType:"Number", min:"", max:"", defaultValue:"-1", d11t:"4",d11p:"0",d12t:"2",d12p:"1",d13t:"0",d13p:"2",d1w:"2",d1d:"1", d21t:"",d21p:"",d22t:"",d22p:"",d23t:"",d23p:"",d2w:"",d2d:"", d31t:"",d31p:"",d32t:"",d32p:"",d33t:"",d33p:"",d3w:"",d3d:""}; </v>
      </c>
      <c r="DO155" s="78"/>
      <c r="DP155" s="78"/>
      <c r="DQ155" s="79" t="str">
        <f t="shared" si="39"/>
        <v>D6.scenario.defSelectValue["sel901"]= [ "選んで下さい", "持っていない", "1台", "2台", "3台", "4台", "5台以上" ];</v>
      </c>
      <c r="DR155" s="80"/>
      <c r="DS155" s="80"/>
      <c r="DT155" s="80" t="str">
        <f t="shared" si="40"/>
        <v>D6.scenario.defSelectData['sel901']= [ '-1', '0', '1', '2', '3', '4', '5' ];</v>
      </c>
    </row>
    <row r="156" spans="1:124" s="75" customFormat="1" ht="43.5" customHeight="1" x14ac:dyDescent="0.15">
      <c r="A156" s="66"/>
      <c r="B156" s="99" t="s">
        <v>2650</v>
      </c>
      <c r="C156" s="106" t="s">
        <v>2648</v>
      </c>
      <c r="D156" s="118" t="s">
        <v>2648</v>
      </c>
      <c r="E156" s="98" t="s">
        <v>2786</v>
      </c>
      <c r="F156" s="106"/>
      <c r="G156" s="118"/>
      <c r="H156" s="106" t="s">
        <v>2648</v>
      </c>
      <c r="I156" s="118" t="s">
        <v>2648</v>
      </c>
      <c r="J156" s="106" t="str">
        <f t="shared" si="37"/>
        <v>sel902</v>
      </c>
      <c r="K156" s="118" t="str">
        <f t="shared" si="41"/>
        <v>sel902</v>
      </c>
      <c r="L156" s="99"/>
      <c r="M156" s="99"/>
      <c r="N156" s="99"/>
      <c r="O156" s="98" t="s">
        <v>1892</v>
      </c>
      <c r="P156" s="99"/>
      <c r="Q156" s="99"/>
      <c r="R156" s="98">
        <v>-1</v>
      </c>
      <c r="S156" s="66"/>
      <c r="U156" s="101" t="str">
        <f t="shared" si="42"/>
        <v>sel902</v>
      </c>
      <c r="V156" s="106" t="s">
        <v>2274</v>
      </c>
      <c r="W156" s="106" t="s">
        <v>416</v>
      </c>
      <c r="X156" s="106" t="s">
        <v>401</v>
      </c>
      <c r="Y156" s="106" t="s">
        <v>402</v>
      </c>
      <c r="Z156" s="106" t="s">
        <v>403</v>
      </c>
      <c r="AA156" s="106" t="s">
        <v>404</v>
      </c>
      <c r="AB156" s="106" t="s">
        <v>2651</v>
      </c>
      <c r="AC156" s="106"/>
      <c r="AD156" s="106"/>
      <c r="AE156" s="106"/>
      <c r="AF156" s="106"/>
      <c r="AG156" s="106"/>
      <c r="AH156" s="106"/>
      <c r="AI156" s="106"/>
      <c r="AJ156" s="106"/>
      <c r="AK156" s="106"/>
      <c r="AL156" s="118" t="s">
        <v>2274</v>
      </c>
      <c r="AM156" s="148" t="s">
        <v>416</v>
      </c>
      <c r="AN156" s="148" t="s">
        <v>401</v>
      </c>
      <c r="AO156" s="118" t="s">
        <v>402</v>
      </c>
      <c r="AP156" s="118" t="s">
        <v>403</v>
      </c>
      <c r="AQ156" s="118" t="s">
        <v>404</v>
      </c>
      <c r="AR156" s="118" t="s">
        <v>2651</v>
      </c>
      <c r="AS156" s="118"/>
      <c r="AT156" s="118"/>
      <c r="AU156" s="118"/>
      <c r="AV156" s="118"/>
      <c r="AW156" s="118"/>
      <c r="AX156" s="118"/>
      <c r="AY156" s="118"/>
      <c r="AZ156" s="118"/>
      <c r="BA156" s="118"/>
      <c r="BB156" s="66"/>
      <c r="BC156" s="106">
        <v>-1</v>
      </c>
      <c r="BD156" s="106">
        <v>0</v>
      </c>
      <c r="BE156" s="106">
        <v>1</v>
      </c>
      <c r="BF156" s="106">
        <v>2</v>
      </c>
      <c r="BG156" s="106">
        <v>3</v>
      </c>
      <c r="BH156" s="106">
        <v>4</v>
      </c>
      <c r="BI156" s="106">
        <v>5</v>
      </c>
      <c r="BJ156" s="106"/>
      <c r="BK156" s="106"/>
      <c r="BL156" s="106"/>
      <c r="BM156" s="106"/>
      <c r="BN156" s="106"/>
      <c r="BO156" s="106"/>
      <c r="BP156" s="106"/>
      <c r="BQ156" s="106"/>
      <c r="BR156" s="106"/>
      <c r="BS156" s="118">
        <v>-1</v>
      </c>
      <c r="BT156" s="118">
        <v>0</v>
      </c>
      <c r="BU156" s="118">
        <v>1</v>
      </c>
      <c r="BV156" s="118">
        <v>2</v>
      </c>
      <c r="BW156" s="118">
        <v>3</v>
      </c>
      <c r="BX156" s="118">
        <v>4</v>
      </c>
      <c r="BY156" s="118">
        <v>5</v>
      </c>
      <c r="BZ156" s="118"/>
      <c r="CA156" s="118"/>
      <c r="CB156" s="118"/>
      <c r="CC156" s="118"/>
      <c r="CD156" s="118"/>
      <c r="CE156" s="118"/>
      <c r="CF156" s="118"/>
      <c r="CG156" s="118"/>
      <c r="CH156" s="118"/>
      <c r="CJ156" s="98"/>
      <c r="CK156" s="98"/>
      <c r="CL156" s="98"/>
      <c r="CM156" s="98"/>
      <c r="CN156" s="98"/>
      <c r="CO156" s="98"/>
      <c r="CP156" s="98"/>
      <c r="CQ156" s="98"/>
      <c r="CR156" s="98"/>
      <c r="CS156" s="98"/>
      <c r="CT156" s="98"/>
      <c r="CU156" s="98"/>
      <c r="CV156" s="98"/>
      <c r="CW156" s="98"/>
      <c r="CX156" s="98"/>
      <c r="CY156" s="98"/>
      <c r="CZ156" s="98"/>
      <c r="DA156" s="98"/>
      <c r="DB156" s="98"/>
      <c r="DC156" s="98"/>
      <c r="DD156" s="98"/>
      <c r="DE156" s="98"/>
      <c r="DF156" s="98"/>
      <c r="DG156" s="98"/>
      <c r="DL156" s="76"/>
      <c r="DM156" s="76"/>
      <c r="DN156" s="77" t="str">
        <f t="shared" si="38"/>
        <v xml:space="preserve">D6.scenario.defInput["i902"] = {  cons:"consCRsum",  title:"スクータ・バイクの保有台数",  unit:"",  text:"スクータ・バイクの保有台数", inputType:"sel902", right:"", postfix:"", nodata:"", varType:"Number", min:"", max:"", defaultValue:"-1", d11t:"",d11p:"",d12t:"",d12p:"",d13t:"",d13p:"",d1w:"",d1d:"", d21t:"",d21p:"",d22t:"",d22p:"",d23t:"",d23p:"",d2w:"",d2d:"", d31t:"",d31p:"",d32t:"",d32p:"",d33t:"",d33p:"",d3w:"",d3d:""}; </v>
      </c>
      <c r="DO156" s="78"/>
      <c r="DP156" s="78"/>
      <c r="DQ156" s="79" t="str">
        <f t="shared" si="39"/>
        <v>D6.scenario.defSelectValue["sel902"]= [ "選んで下さい", "持っていない", "1台", "2台", "3台", "4台", "5台以上" ];</v>
      </c>
      <c r="DR156" s="80"/>
      <c r="DS156" s="80"/>
      <c r="DT156" s="80" t="str">
        <f t="shared" si="40"/>
        <v>D6.scenario.defSelectData['sel902']= [ '-1', '0', '1', '2', '3', '4', '5' ];</v>
      </c>
    </row>
    <row r="157" spans="1:124" s="75" customFormat="1" ht="43.5" customHeight="1" x14ac:dyDescent="0.15">
      <c r="A157" s="66"/>
      <c r="B157" s="98" t="s">
        <v>3005</v>
      </c>
      <c r="C157" s="106" t="s">
        <v>2470</v>
      </c>
      <c r="D157" s="118" t="s">
        <v>2470</v>
      </c>
      <c r="E157" s="98" t="s">
        <v>3063</v>
      </c>
      <c r="F157" s="106"/>
      <c r="G157" s="118"/>
      <c r="H157" s="106" t="s">
        <v>2470</v>
      </c>
      <c r="I157" s="118" t="s">
        <v>2470</v>
      </c>
      <c r="J157" s="106" t="str">
        <f t="shared" si="37"/>
        <v>sel911</v>
      </c>
      <c r="K157" s="118" t="str">
        <f t="shared" si="41"/>
        <v>sel911</v>
      </c>
      <c r="L157" s="99"/>
      <c r="M157" s="99"/>
      <c r="N157" s="99"/>
      <c r="O157" s="98" t="s">
        <v>1892</v>
      </c>
      <c r="P157" s="99"/>
      <c r="Q157" s="99"/>
      <c r="R157" s="98">
        <v>-1</v>
      </c>
      <c r="S157" s="66"/>
      <c r="U157" s="101" t="str">
        <f t="shared" si="42"/>
        <v>sel911</v>
      </c>
      <c r="V157" s="106" t="s">
        <v>2274</v>
      </c>
      <c r="W157" s="106" t="s">
        <v>2633</v>
      </c>
      <c r="X157" s="106" t="s">
        <v>2634</v>
      </c>
      <c r="Y157" s="106" t="s">
        <v>2635</v>
      </c>
      <c r="Z157" s="106" t="s">
        <v>2636</v>
      </c>
      <c r="AA157" s="106" t="s">
        <v>2329</v>
      </c>
      <c r="AB157" s="106" t="s">
        <v>2647</v>
      </c>
      <c r="AC157" s="106" t="s">
        <v>2646</v>
      </c>
      <c r="AD157" s="106"/>
      <c r="AE157" s="106"/>
      <c r="AF157" s="106"/>
      <c r="AG157" s="106"/>
      <c r="AH157" s="106"/>
      <c r="AI157" s="106"/>
      <c r="AJ157" s="106"/>
      <c r="AK157" s="106"/>
      <c r="AL157" s="118" t="s">
        <v>2274</v>
      </c>
      <c r="AM157" s="148" t="s">
        <v>2633</v>
      </c>
      <c r="AN157" s="148" t="s">
        <v>2634</v>
      </c>
      <c r="AO157" s="148" t="s">
        <v>2635</v>
      </c>
      <c r="AP157" s="118" t="s">
        <v>2636</v>
      </c>
      <c r="AQ157" s="118" t="s">
        <v>2329</v>
      </c>
      <c r="AR157" s="148" t="s">
        <v>2647</v>
      </c>
      <c r="AS157" s="118" t="s">
        <v>2646</v>
      </c>
      <c r="AT157" s="118"/>
      <c r="AU157" s="118"/>
      <c r="AV157" s="118"/>
      <c r="AW157" s="118"/>
      <c r="AX157" s="118"/>
      <c r="AY157" s="118"/>
      <c r="AZ157" s="118"/>
      <c r="BA157" s="118"/>
      <c r="BB157" s="66"/>
      <c r="BC157" s="106">
        <v>-1</v>
      </c>
      <c r="BD157" s="106">
        <v>1</v>
      </c>
      <c r="BE157" s="106">
        <v>2</v>
      </c>
      <c r="BF157" s="106">
        <v>3</v>
      </c>
      <c r="BG157" s="106">
        <v>4</v>
      </c>
      <c r="BH157" s="106">
        <v>5</v>
      </c>
      <c r="BI157" s="106">
        <v>6</v>
      </c>
      <c r="BJ157" s="106">
        <v>7</v>
      </c>
      <c r="BK157" s="106"/>
      <c r="BL157" s="106"/>
      <c r="BM157" s="106"/>
      <c r="BN157" s="106"/>
      <c r="BO157" s="106"/>
      <c r="BP157" s="106"/>
      <c r="BQ157" s="106"/>
      <c r="BR157" s="106"/>
      <c r="BS157" s="118">
        <v>-1</v>
      </c>
      <c r="BT157" s="118">
        <v>1</v>
      </c>
      <c r="BU157" s="118">
        <v>2</v>
      </c>
      <c r="BV157" s="118">
        <v>3</v>
      </c>
      <c r="BW157" s="118">
        <v>4</v>
      </c>
      <c r="BX157" s="118">
        <v>5</v>
      </c>
      <c r="BY157" s="118">
        <v>6</v>
      </c>
      <c r="BZ157" s="118">
        <v>7</v>
      </c>
      <c r="CA157" s="118"/>
      <c r="CB157" s="118"/>
      <c r="CC157" s="118"/>
      <c r="CD157" s="118"/>
      <c r="CE157" s="118"/>
      <c r="CF157" s="118"/>
      <c r="CG157" s="118"/>
      <c r="CH157" s="118"/>
      <c r="CJ157" s="98"/>
      <c r="CK157" s="98"/>
      <c r="CL157" s="98"/>
      <c r="CM157" s="98"/>
      <c r="CN157" s="98"/>
      <c r="CO157" s="98"/>
      <c r="CP157" s="98"/>
      <c r="CQ157" s="98"/>
      <c r="CR157" s="98"/>
      <c r="CS157" s="98"/>
      <c r="CT157" s="98"/>
      <c r="CU157" s="98"/>
      <c r="CV157" s="98"/>
      <c r="CW157" s="98"/>
      <c r="CX157" s="98"/>
      <c r="CY157" s="98"/>
      <c r="CZ157" s="98"/>
      <c r="DA157" s="98"/>
      <c r="DB157" s="98"/>
      <c r="DC157" s="98"/>
      <c r="DD157" s="98"/>
      <c r="DE157" s="98"/>
      <c r="DF157" s="98"/>
      <c r="DG157" s="98"/>
      <c r="DL157" s="76"/>
      <c r="DM157" s="76"/>
      <c r="DN157" s="77" t="str">
        <f t="shared" si="38"/>
        <v xml:space="preserve">D6.scenario.defInput["i911"] = {  cons:"consCR",  title:"車の種類",  unit:"",  text:"車の種類", inputType:"sel911", right:"", postfix:"", nodata:"", varType:"Number", min:"", max:"", defaultValue:"-1", d11t:"",d11p:"",d12t:"",d12p:"",d13t:"",d13p:"",d1w:"",d1d:"", d21t:"",d21p:"",d22t:"",d22p:"",d23t:"",d23p:"",d2w:"",d2d:"", d31t:"",d31p:"",d32t:"",d32p:"",d33t:"",d33p:"",d3w:"",d3d:""}; </v>
      </c>
      <c r="DO157" s="78"/>
      <c r="DP157" s="78"/>
      <c r="DQ157" s="79" t="str">
        <f t="shared" si="39"/>
        <v>D6.scenario.defSelectValue["sel911"]= [ "選んで下さい", "軽自動車", "小型車", "バン", "3ナンバー", "電気自動車", "バイク・スクータ", "大型バイク" ];</v>
      </c>
      <c r="DR157" s="80"/>
      <c r="DS157" s="80"/>
      <c r="DT157" s="80" t="str">
        <f t="shared" si="40"/>
        <v>D6.scenario.defSelectData['sel911']= [ '-1', '1', '2', '3', '4', '5', '6', '7' ];</v>
      </c>
    </row>
    <row r="158" spans="1:124" s="75" customFormat="1" ht="43.5" customHeight="1" x14ac:dyDescent="0.15">
      <c r="A158" s="66"/>
      <c r="B158" s="98" t="s">
        <v>3006</v>
      </c>
      <c r="C158" s="106" t="s">
        <v>916</v>
      </c>
      <c r="D158" s="118" t="s">
        <v>916</v>
      </c>
      <c r="E158" s="98" t="s">
        <v>3063</v>
      </c>
      <c r="F158" s="106"/>
      <c r="G158" s="118"/>
      <c r="H158" s="106" t="s">
        <v>916</v>
      </c>
      <c r="I158" s="118" t="s">
        <v>916</v>
      </c>
      <c r="J158" s="106" t="str">
        <f t="shared" si="37"/>
        <v>sel912</v>
      </c>
      <c r="K158" s="118" t="str">
        <f t="shared" si="41"/>
        <v>sel912</v>
      </c>
      <c r="L158" s="99"/>
      <c r="M158" s="99"/>
      <c r="N158" s="99"/>
      <c r="O158" s="98" t="s">
        <v>1892</v>
      </c>
      <c r="P158" s="99"/>
      <c r="Q158" s="99"/>
      <c r="R158" s="98">
        <v>-1</v>
      </c>
      <c r="S158" s="66"/>
      <c r="U158" s="101" t="str">
        <f t="shared" si="42"/>
        <v>sel912</v>
      </c>
      <c r="V158" s="106" t="s">
        <v>2274</v>
      </c>
      <c r="W158" s="106" t="s">
        <v>2637</v>
      </c>
      <c r="X158" s="106" t="s">
        <v>2638</v>
      </c>
      <c r="Y158" s="106" t="s">
        <v>2639</v>
      </c>
      <c r="Z158" s="106" t="s">
        <v>2640</v>
      </c>
      <c r="AA158" s="106" t="s">
        <v>2641</v>
      </c>
      <c r="AB158" s="106" t="s">
        <v>2642</v>
      </c>
      <c r="AC158" s="106" t="s">
        <v>2643</v>
      </c>
      <c r="AD158" s="106" t="s">
        <v>2644</v>
      </c>
      <c r="AE158" s="106"/>
      <c r="AF158" s="106"/>
      <c r="AG158" s="106"/>
      <c r="AH158" s="106"/>
      <c r="AI158" s="106"/>
      <c r="AJ158" s="106"/>
      <c r="AK158" s="106"/>
      <c r="AL158" s="118" t="s">
        <v>2274</v>
      </c>
      <c r="AM158" s="118" t="s">
        <v>2637</v>
      </c>
      <c r="AN158" s="118" t="s">
        <v>2638</v>
      </c>
      <c r="AO158" s="148" t="s">
        <v>2639</v>
      </c>
      <c r="AP158" s="148" t="s">
        <v>2640</v>
      </c>
      <c r="AQ158" s="148" t="s">
        <v>2641</v>
      </c>
      <c r="AR158" s="148" t="s">
        <v>2642</v>
      </c>
      <c r="AS158" s="148" t="s">
        <v>2643</v>
      </c>
      <c r="AT158" s="118" t="s">
        <v>2644</v>
      </c>
      <c r="AU158" s="118"/>
      <c r="AV158" s="118"/>
      <c r="AW158" s="118"/>
      <c r="AX158" s="118"/>
      <c r="AY158" s="118"/>
      <c r="AZ158" s="118"/>
      <c r="BA158" s="118"/>
      <c r="BB158" s="66"/>
      <c r="BC158" s="106">
        <v>-1</v>
      </c>
      <c r="BD158" s="106">
        <v>6</v>
      </c>
      <c r="BE158" s="106">
        <v>8</v>
      </c>
      <c r="BF158" s="106">
        <v>11</v>
      </c>
      <c r="BG158" s="106">
        <v>14</v>
      </c>
      <c r="BH158" s="106">
        <v>18</v>
      </c>
      <c r="BI158" s="106">
        <v>23</v>
      </c>
      <c r="BJ158" s="106">
        <v>30</v>
      </c>
      <c r="BK158" s="106">
        <v>40</v>
      </c>
      <c r="BL158" s="106"/>
      <c r="BM158" s="106"/>
      <c r="BN158" s="106"/>
      <c r="BO158" s="106"/>
      <c r="BP158" s="106"/>
      <c r="BQ158" s="106"/>
      <c r="BR158" s="106"/>
      <c r="BS158" s="118">
        <v>-1</v>
      </c>
      <c r="BT158" s="118">
        <v>6</v>
      </c>
      <c r="BU158" s="118">
        <v>8</v>
      </c>
      <c r="BV158" s="118">
        <v>11</v>
      </c>
      <c r="BW158" s="118">
        <v>14</v>
      </c>
      <c r="BX158" s="118">
        <v>18</v>
      </c>
      <c r="BY158" s="118">
        <v>23</v>
      </c>
      <c r="BZ158" s="118">
        <v>30</v>
      </c>
      <c r="CA158" s="118">
        <v>40</v>
      </c>
      <c r="CB158" s="118"/>
      <c r="CC158" s="118"/>
      <c r="CD158" s="118"/>
      <c r="CE158" s="118"/>
      <c r="CF158" s="118"/>
      <c r="CG158" s="118"/>
      <c r="CH158" s="118"/>
      <c r="CJ158" s="98">
        <v>30</v>
      </c>
      <c r="CK158" s="98">
        <v>2</v>
      </c>
      <c r="CL158" s="98">
        <v>15</v>
      </c>
      <c r="CM158" s="98">
        <v>1</v>
      </c>
      <c r="CN158" s="98"/>
      <c r="CO158" s="98"/>
      <c r="CP158" s="98">
        <v>2</v>
      </c>
      <c r="CQ158" s="98">
        <v>1</v>
      </c>
      <c r="CR158" s="98">
        <v>30</v>
      </c>
      <c r="CS158" s="98">
        <v>2</v>
      </c>
      <c r="CT158" s="98">
        <v>15</v>
      </c>
      <c r="CU158" s="98">
        <v>1</v>
      </c>
      <c r="CV158" s="98"/>
      <c r="CW158" s="98"/>
      <c r="CX158" s="98">
        <v>2</v>
      </c>
      <c r="CY158" s="98">
        <v>1</v>
      </c>
      <c r="CZ158" s="98"/>
      <c r="DA158" s="98"/>
      <c r="DB158" s="98"/>
      <c r="DC158" s="98"/>
      <c r="DD158" s="98"/>
      <c r="DE158" s="98"/>
      <c r="DF158" s="98"/>
      <c r="DG158" s="98"/>
      <c r="DL158" s="76"/>
      <c r="DM158" s="76"/>
      <c r="DN158" s="77" t="str">
        <f t="shared" si="38"/>
        <v xml:space="preserve">D6.scenario.defInput["i912"] = {  cons:"consCR",  title:"車の燃費",  unit:"",  text:"車の燃費", inputType:"sel912", right:"", postfix:"", nodata:"", varType:"Number", min:"", max:"", defaultValue:"-1", d11t:"30",d11p:"2",d12t:"15",d12p:"1",d13t:"",d13p:"",d1w:"2",d1d:"1", d21t:"30",d21p:"2",d22t:"15",d22p:"1",d23t:"",d23p:"",d2w:"2",d2d:"1", d31t:"",d31p:"",d32t:"",d32p:"",d33t:"",d33p:"",d3w:"",d3d:""}; </v>
      </c>
      <c r="DO158" s="78"/>
      <c r="DP158" s="78"/>
      <c r="DQ158" s="79" t="str">
        <f t="shared" si="39"/>
        <v>D6.scenario.defSelectValue["sel912"]= [ "選んで下さい", "6km/L以下", "7-9km/L", "10-12km/L", "13-15km/L", "16-20km/L", "21-26km/L", "27-35km/L", "36km/L以上" ];</v>
      </c>
      <c r="DR158" s="80"/>
      <c r="DS158" s="80"/>
      <c r="DT158" s="80" t="str">
        <f t="shared" si="40"/>
        <v>D6.scenario.defSelectData['sel912']= [ '-1', '6', '8', '11', '14', '18', '23', '30', '40' ];</v>
      </c>
    </row>
    <row r="159" spans="1:124" s="75" customFormat="1" ht="43.5" customHeight="1" x14ac:dyDescent="0.15">
      <c r="A159" s="66"/>
      <c r="B159" s="98" t="s">
        <v>3007</v>
      </c>
      <c r="C159" s="106" t="s">
        <v>2798</v>
      </c>
      <c r="D159" s="118" t="s">
        <v>2798</v>
      </c>
      <c r="E159" s="98" t="s">
        <v>3063</v>
      </c>
      <c r="F159" s="106"/>
      <c r="G159" s="118"/>
      <c r="H159" s="106" t="s">
        <v>2799</v>
      </c>
      <c r="I159" s="118" t="s">
        <v>2799</v>
      </c>
      <c r="J159" s="106" t="str">
        <f t="shared" si="37"/>
        <v/>
      </c>
      <c r="K159" s="118"/>
      <c r="L159" s="99"/>
      <c r="M159" s="99"/>
      <c r="N159" s="99"/>
      <c r="O159" s="98" t="s">
        <v>1891</v>
      </c>
      <c r="P159" s="99"/>
      <c r="Q159" s="99"/>
      <c r="R159" s="98"/>
      <c r="S159" s="66"/>
      <c r="U159" s="101"/>
      <c r="V159" s="106"/>
      <c r="W159" s="106"/>
      <c r="X159" s="106"/>
      <c r="Y159" s="106"/>
      <c r="Z159" s="106"/>
      <c r="AA159" s="106"/>
      <c r="AB159" s="106"/>
      <c r="AC159" s="106"/>
      <c r="AD159" s="106"/>
      <c r="AE159" s="106"/>
      <c r="AF159" s="106"/>
      <c r="AG159" s="106"/>
      <c r="AH159" s="106"/>
      <c r="AI159" s="106"/>
      <c r="AJ159" s="106"/>
      <c r="AK159" s="106"/>
      <c r="AL159" s="118"/>
      <c r="AM159" s="118"/>
      <c r="AN159" s="118"/>
      <c r="AO159" s="118"/>
      <c r="AP159" s="118"/>
      <c r="AQ159" s="118"/>
      <c r="AR159" s="118"/>
      <c r="AS159" s="118"/>
      <c r="AT159" s="118"/>
      <c r="AU159" s="118"/>
      <c r="AV159" s="118"/>
      <c r="AW159" s="118"/>
      <c r="AX159" s="118"/>
      <c r="AY159" s="118"/>
      <c r="AZ159" s="118"/>
      <c r="BA159" s="118"/>
      <c r="BB159" s="66"/>
      <c r="BC159" s="106"/>
      <c r="BD159" s="106"/>
      <c r="BE159" s="106"/>
      <c r="BF159" s="106"/>
      <c r="BG159" s="106"/>
      <c r="BH159" s="106"/>
      <c r="BI159" s="106"/>
      <c r="BJ159" s="106"/>
      <c r="BK159" s="106"/>
      <c r="BL159" s="106"/>
      <c r="BM159" s="106"/>
      <c r="BN159" s="106"/>
      <c r="BO159" s="106"/>
      <c r="BP159" s="106"/>
      <c r="BQ159" s="106"/>
      <c r="BR159" s="106"/>
      <c r="BS159" s="118"/>
      <c r="BT159" s="118"/>
      <c r="BU159" s="118"/>
      <c r="BV159" s="118"/>
      <c r="BW159" s="118"/>
      <c r="BX159" s="118"/>
      <c r="BY159" s="118"/>
      <c r="BZ159" s="118"/>
      <c r="CA159" s="118"/>
      <c r="CB159" s="118"/>
      <c r="CC159" s="118"/>
      <c r="CD159" s="118"/>
      <c r="CE159" s="118"/>
      <c r="CF159" s="118"/>
      <c r="CG159" s="118"/>
      <c r="CH159" s="118"/>
      <c r="CJ159" s="98"/>
      <c r="CK159" s="98"/>
      <c r="CL159" s="98"/>
      <c r="CM159" s="98"/>
      <c r="CN159" s="98"/>
      <c r="CO159" s="98"/>
      <c r="CP159" s="98"/>
      <c r="CQ159" s="98"/>
      <c r="CR159" s="98"/>
      <c r="CS159" s="98"/>
      <c r="CT159" s="98"/>
      <c r="CU159" s="98"/>
      <c r="CV159" s="98"/>
      <c r="CW159" s="98"/>
      <c r="CX159" s="98"/>
      <c r="CY159" s="98"/>
      <c r="CZ159" s="98"/>
      <c r="DA159" s="98"/>
      <c r="DB159" s="98"/>
      <c r="DC159" s="98"/>
      <c r="DD159" s="98"/>
      <c r="DE159" s="98"/>
      <c r="DF159" s="98"/>
      <c r="DG159" s="98"/>
      <c r="DL159" s="76"/>
      <c r="DM159" s="76"/>
      <c r="DN159" s="77" t="str">
        <f t="shared" si="38"/>
        <v xml:space="preserve">D6.scenario.defInput["i913"] = {  cons:"consCR",  title:"車の主な利用者",  unit:"",  text:"だれの車ですか。もしくは呼び方があれば記入してください。", inputType:"", right:"", postfix:"", nodata:"", varType:"String", min:"", max:"", defaultValue:"", d11t:"",d11p:"",d12t:"",d12p:"",d13t:"",d13p:"",d1w:"",d1d:"", d21t:"",d21p:"",d22t:"",d22p:"",d23t:"",d23p:"",d2w:"",d2d:"", d31t:"",d31p:"",d32t:"",d32p:"",d33t:"",d33p:"",d3w:"",d3d:""}; </v>
      </c>
      <c r="DO159" s="78"/>
      <c r="DP159" s="78"/>
      <c r="DQ159" s="79" t="str">
        <f t="shared" si="39"/>
        <v>D6.scenario.defSelectValue[""]= [ "", "" ];</v>
      </c>
      <c r="DR159" s="80"/>
      <c r="DS159" s="80"/>
      <c r="DT159" s="80" t="str">
        <f t="shared" si="40"/>
        <v>D6.scenario.defSelectData['']= [ '', '', '' ];</v>
      </c>
    </row>
    <row r="160" spans="1:124" s="75" customFormat="1" ht="43.5" customHeight="1" x14ac:dyDescent="0.15">
      <c r="A160" s="66"/>
      <c r="B160" s="98" t="s">
        <v>3009</v>
      </c>
      <c r="C160" s="106" t="s">
        <v>3129</v>
      </c>
      <c r="D160" s="118" t="s">
        <v>3129</v>
      </c>
      <c r="E160" s="98" t="s">
        <v>2787</v>
      </c>
      <c r="F160" s="106"/>
      <c r="G160" s="118"/>
      <c r="H160" s="106" t="s">
        <v>2770</v>
      </c>
      <c r="I160" s="118" t="s">
        <v>2770</v>
      </c>
      <c r="J160" s="106" t="str">
        <f t="shared" si="37"/>
        <v>sel914</v>
      </c>
      <c r="K160" s="118" t="str">
        <f>"sel"&amp;MID($B160,2,5)</f>
        <v>sel914</v>
      </c>
      <c r="L160" s="99"/>
      <c r="M160" s="99"/>
      <c r="N160" s="99"/>
      <c r="O160" s="98" t="s">
        <v>1892</v>
      </c>
      <c r="P160" s="99"/>
      <c r="Q160" s="99"/>
      <c r="R160" s="98">
        <v>-1</v>
      </c>
      <c r="S160" s="66"/>
      <c r="U160" s="101" t="str">
        <f>J160</f>
        <v>sel914</v>
      </c>
      <c r="V160" s="106" t="s">
        <v>2274</v>
      </c>
      <c r="W160" s="106" t="s">
        <v>2497</v>
      </c>
      <c r="X160" s="106" t="s">
        <v>2498</v>
      </c>
      <c r="Y160" s="106" t="s">
        <v>293</v>
      </c>
      <c r="Z160" s="106"/>
      <c r="AA160" s="106"/>
      <c r="AB160" s="106"/>
      <c r="AC160" s="106"/>
      <c r="AD160" s="106"/>
      <c r="AE160" s="106"/>
      <c r="AF160" s="106"/>
      <c r="AG160" s="106"/>
      <c r="AH160" s="106"/>
      <c r="AI160" s="106"/>
      <c r="AJ160" s="106"/>
      <c r="AK160" s="106"/>
      <c r="AL160" s="118" t="s">
        <v>2274</v>
      </c>
      <c r="AM160" s="148" t="s">
        <v>2497</v>
      </c>
      <c r="AN160" s="118" t="s">
        <v>2498</v>
      </c>
      <c r="AO160" s="148" t="s">
        <v>293</v>
      </c>
      <c r="AP160" s="118"/>
      <c r="AQ160" s="118"/>
      <c r="AR160" s="118"/>
      <c r="AS160" s="118"/>
      <c r="AT160" s="118"/>
      <c r="AU160" s="118"/>
      <c r="AV160" s="118"/>
      <c r="AW160" s="118"/>
      <c r="AX160" s="118"/>
      <c r="AY160" s="118"/>
      <c r="AZ160" s="118"/>
      <c r="BA160" s="118"/>
      <c r="BB160" s="66"/>
      <c r="BC160" s="106">
        <v>-1</v>
      </c>
      <c r="BD160" s="106">
        <v>1</v>
      </c>
      <c r="BE160" s="106">
        <v>2</v>
      </c>
      <c r="BF160" s="106">
        <v>3</v>
      </c>
      <c r="BG160" s="106"/>
      <c r="BH160" s="106"/>
      <c r="BI160" s="106"/>
      <c r="BJ160" s="106"/>
      <c r="BK160" s="106"/>
      <c r="BL160" s="106"/>
      <c r="BM160" s="106"/>
      <c r="BN160" s="106"/>
      <c r="BO160" s="106"/>
      <c r="BP160" s="106"/>
      <c r="BQ160" s="106"/>
      <c r="BR160" s="106"/>
      <c r="BS160" s="118">
        <v>-1</v>
      </c>
      <c r="BT160" s="118">
        <v>1</v>
      </c>
      <c r="BU160" s="118">
        <v>2</v>
      </c>
      <c r="BV160" s="118">
        <v>3</v>
      </c>
      <c r="BW160" s="118"/>
      <c r="BX160" s="118"/>
      <c r="BY160" s="118"/>
      <c r="BZ160" s="118"/>
      <c r="CA160" s="118"/>
      <c r="CB160" s="118"/>
      <c r="CC160" s="118"/>
      <c r="CD160" s="118"/>
      <c r="CE160" s="118"/>
      <c r="CF160" s="118"/>
      <c r="CG160" s="118"/>
      <c r="CH160" s="118"/>
      <c r="CJ160" s="98"/>
      <c r="CK160" s="98"/>
      <c r="CL160" s="98"/>
      <c r="CM160" s="98"/>
      <c r="CN160" s="98"/>
      <c r="CO160" s="98"/>
      <c r="CP160" s="98"/>
      <c r="CQ160" s="98"/>
      <c r="CR160" s="98"/>
      <c r="CS160" s="98"/>
      <c r="CT160" s="98"/>
      <c r="CU160" s="98"/>
      <c r="CV160" s="98"/>
      <c r="CW160" s="98"/>
      <c r="CX160" s="98"/>
      <c r="CY160" s="98"/>
      <c r="CZ160" s="98"/>
      <c r="DA160" s="98"/>
      <c r="DB160" s="98"/>
      <c r="DC160" s="98"/>
      <c r="DD160" s="98"/>
      <c r="DE160" s="98"/>
      <c r="DF160" s="98"/>
      <c r="DG160" s="98"/>
      <c r="DN160" s="77" t="str">
        <f t="shared" si="38"/>
        <v xml:space="preserve">D6.scenario.defInput["i914"] = {  cons:"consCR",  title:"エコタイヤの使用",  unit:"",  text:"エコタイヤを使っていますか", inputType:"sel914", right:"", postfix:"", nodata:"", varType:"Number", min:"", max:"", defaultValue:"-1", d11t:"",d11p:"",d12t:"",d12p:"",d13t:"",d13p:"",d1w:"",d1d:"", d21t:"",d21p:"",d22t:"",d22p:"",d23t:"",d23p:"",d2w:"",d2d:"", d31t:"",d31p:"",d32t:"",d32p:"",d33t:"",d33p:"",d3w:"",d3d:""}; </v>
      </c>
      <c r="DO160" s="78"/>
      <c r="DP160" s="78"/>
      <c r="DQ160" s="79" t="str">
        <f t="shared" si="39"/>
        <v>D6.scenario.defSelectValue["sel914"]= [ "選んで下さい", "はい", "いいえ", "わからない" ];</v>
      </c>
      <c r="DR160" s="80"/>
      <c r="DS160" s="80"/>
      <c r="DT160" s="80" t="str">
        <f t="shared" si="40"/>
        <v>D6.scenario.defSelectData['sel914']= [ '-1', '1', '2', '3' ];</v>
      </c>
    </row>
    <row r="161" spans="1:124" s="75" customFormat="1" ht="43.5" customHeight="1" x14ac:dyDescent="0.15">
      <c r="A161" s="66"/>
      <c r="B161" s="98" t="s">
        <v>3010</v>
      </c>
      <c r="C161" s="106" t="s">
        <v>2652</v>
      </c>
      <c r="D161" s="118" t="s">
        <v>2652</v>
      </c>
      <c r="E161" s="98" t="s">
        <v>3048</v>
      </c>
      <c r="F161" s="106"/>
      <c r="G161" s="118"/>
      <c r="H161" s="106" t="s">
        <v>2800</v>
      </c>
      <c r="I161" s="118" t="s">
        <v>2800</v>
      </c>
      <c r="J161" s="106" t="str">
        <f t="shared" si="37"/>
        <v/>
      </c>
      <c r="K161" s="118"/>
      <c r="L161" s="99"/>
      <c r="M161" s="99"/>
      <c r="N161" s="99"/>
      <c r="O161" s="98" t="s">
        <v>1891</v>
      </c>
      <c r="P161" s="99"/>
      <c r="Q161" s="99"/>
      <c r="R161" s="98"/>
      <c r="S161" s="66"/>
      <c r="U161" s="101"/>
      <c r="V161" s="106"/>
      <c r="W161" s="106"/>
      <c r="X161" s="106"/>
      <c r="Y161" s="106"/>
      <c r="Z161" s="106"/>
      <c r="AA161" s="106"/>
      <c r="AB161" s="106"/>
      <c r="AC161" s="106"/>
      <c r="AD161" s="106"/>
      <c r="AE161" s="106"/>
      <c r="AF161" s="106"/>
      <c r="AG161" s="106"/>
      <c r="AH161" s="106"/>
      <c r="AI161" s="106"/>
      <c r="AJ161" s="106"/>
      <c r="AK161" s="106"/>
      <c r="AL161" s="118"/>
      <c r="AM161" s="118"/>
      <c r="AN161" s="118"/>
      <c r="AO161" s="118"/>
      <c r="AP161" s="118"/>
      <c r="AQ161" s="118"/>
      <c r="AR161" s="118"/>
      <c r="AS161" s="118"/>
      <c r="AT161" s="118"/>
      <c r="AU161" s="118"/>
      <c r="AV161" s="118"/>
      <c r="AW161" s="118"/>
      <c r="AX161" s="118"/>
      <c r="AY161" s="118"/>
      <c r="AZ161" s="118"/>
      <c r="BA161" s="118"/>
      <c r="BB161" s="66"/>
      <c r="BC161" s="106"/>
      <c r="BD161" s="106"/>
      <c r="BE161" s="106"/>
      <c r="BF161" s="106"/>
      <c r="BG161" s="106"/>
      <c r="BH161" s="106"/>
      <c r="BI161" s="106"/>
      <c r="BJ161" s="106"/>
      <c r="BK161" s="106"/>
      <c r="BL161" s="106"/>
      <c r="BM161" s="106"/>
      <c r="BN161" s="106"/>
      <c r="BO161" s="106"/>
      <c r="BP161" s="106"/>
      <c r="BQ161" s="106"/>
      <c r="BR161" s="106"/>
      <c r="BS161" s="118"/>
      <c r="BT161" s="118"/>
      <c r="BU161" s="118"/>
      <c r="BV161" s="118"/>
      <c r="BW161" s="118"/>
      <c r="BX161" s="118"/>
      <c r="BY161" s="118"/>
      <c r="BZ161" s="118"/>
      <c r="CA161" s="118"/>
      <c r="CB161" s="118"/>
      <c r="CC161" s="118"/>
      <c r="CD161" s="118"/>
      <c r="CE161" s="118"/>
      <c r="CF161" s="118"/>
      <c r="CG161" s="118"/>
      <c r="CH161" s="118"/>
      <c r="CJ161" s="98"/>
      <c r="CK161" s="98"/>
      <c r="CL161" s="98"/>
      <c r="CM161" s="98"/>
      <c r="CN161" s="98"/>
      <c r="CO161" s="98"/>
      <c r="CP161" s="98"/>
      <c r="CQ161" s="98"/>
      <c r="CR161" s="98"/>
      <c r="CS161" s="98"/>
      <c r="CT161" s="98"/>
      <c r="CU161" s="98"/>
      <c r="CV161" s="98"/>
      <c r="CW161" s="98"/>
      <c r="CX161" s="98"/>
      <c r="CY161" s="98"/>
      <c r="CZ161" s="98"/>
      <c r="DA161" s="98"/>
      <c r="DB161" s="98"/>
      <c r="DC161" s="98"/>
      <c r="DD161" s="98"/>
      <c r="DE161" s="98"/>
      <c r="DF161" s="98"/>
      <c r="DG161" s="98"/>
      <c r="DL161" s="76"/>
      <c r="DM161" s="76"/>
      <c r="DN161" s="77" t="str">
        <f t="shared" si="38"/>
        <v xml:space="preserve">D6.scenario.defInput["i921"] = {  cons:"consCRtrip",  title:"行き先",  unit:"",  text:"よく出かける行き先", inputType:"", right:"", postfix:"", nodata:"", varType:"String", min:"", max:"", defaultValue:"", d11t:"",d11p:"",d12t:"",d12p:"",d13t:"",d13p:"",d1w:"",d1d:"", d21t:"",d21p:"",d22t:"",d22p:"",d23t:"",d23p:"",d2w:"",d2d:"", d31t:"",d31p:"",d32t:"",d32p:"",d33t:"",d33p:"",d3w:"",d3d:""}; </v>
      </c>
      <c r="DO161" s="78"/>
      <c r="DP161" s="78"/>
      <c r="DQ161" s="79" t="str">
        <f t="shared" si="39"/>
        <v>D6.scenario.defSelectValue[""]= [ "", "" ];</v>
      </c>
      <c r="DR161" s="80"/>
      <c r="DS161" s="80"/>
      <c r="DT161" s="80" t="str">
        <f t="shared" si="40"/>
        <v>D6.scenario.defSelectData['']= [ '', '', '' ];</v>
      </c>
    </row>
    <row r="162" spans="1:124" s="75" customFormat="1" ht="43.5" customHeight="1" x14ac:dyDescent="0.15">
      <c r="A162" s="66"/>
      <c r="B162" s="98" t="s">
        <v>3011</v>
      </c>
      <c r="C162" s="106" t="s">
        <v>2653</v>
      </c>
      <c r="D162" s="118" t="s">
        <v>2653</v>
      </c>
      <c r="E162" s="98" t="s">
        <v>3048</v>
      </c>
      <c r="F162" s="106"/>
      <c r="G162" s="118"/>
      <c r="H162" s="106" t="s">
        <v>2659</v>
      </c>
      <c r="I162" s="118" t="s">
        <v>2659</v>
      </c>
      <c r="J162" s="106" t="str">
        <f t="shared" si="37"/>
        <v>sel922</v>
      </c>
      <c r="K162" s="118" t="str">
        <f t="shared" ref="K162:K182" si="43">"sel"&amp;MID($B162,2,5)</f>
        <v>sel922</v>
      </c>
      <c r="L162" s="99"/>
      <c r="M162" s="99"/>
      <c r="N162" s="99"/>
      <c r="O162" s="98" t="s">
        <v>1892</v>
      </c>
      <c r="P162" s="99"/>
      <c r="Q162" s="99"/>
      <c r="R162" s="98">
        <v>-1</v>
      </c>
      <c r="S162" s="66"/>
      <c r="U162" s="101" t="str">
        <f t="shared" ref="U162:U173" si="44">J162</f>
        <v>sel922</v>
      </c>
      <c r="V162" s="106" t="s">
        <v>2274</v>
      </c>
      <c r="W162" s="106" t="s">
        <v>2044</v>
      </c>
      <c r="X162" s="106" t="s">
        <v>2654</v>
      </c>
      <c r="Y162" s="106" t="s">
        <v>2655</v>
      </c>
      <c r="Z162" s="106" t="s">
        <v>2656</v>
      </c>
      <c r="AA162" s="106" t="s">
        <v>2657</v>
      </c>
      <c r="AB162" s="106" t="s">
        <v>2658</v>
      </c>
      <c r="AC162" s="106" t="s">
        <v>3023</v>
      </c>
      <c r="AD162" s="106" t="s">
        <v>3024</v>
      </c>
      <c r="AE162" s="106" t="s">
        <v>3025</v>
      </c>
      <c r="AF162" s="106"/>
      <c r="AG162" s="106"/>
      <c r="AH162" s="106"/>
      <c r="AI162" s="106"/>
      <c r="AJ162" s="106"/>
      <c r="AK162" s="106"/>
      <c r="AL162" s="118" t="s">
        <v>2274</v>
      </c>
      <c r="AM162" s="148" t="s">
        <v>2044</v>
      </c>
      <c r="AN162" s="148" t="s">
        <v>2654</v>
      </c>
      <c r="AO162" s="148" t="s">
        <v>2655</v>
      </c>
      <c r="AP162" s="148" t="s">
        <v>2656</v>
      </c>
      <c r="AQ162" s="118" t="s">
        <v>2657</v>
      </c>
      <c r="AR162" s="118" t="s">
        <v>2658</v>
      </c>
      <c r="AS162" s="118" t="s">
        <v>3023</v>
      </c>
      <c r="AT162" s="118" t="s">
        <v>3024</v>
      </c>
      <c r="AU162" s="118" t="s">
        <v>3025</v>
      </c>
      <c r="AV162" s="118"/>
      <c r="AW162" s="118"/>
      <c r="AX162" s="118"/>
      <c r="AY162" s="118"/>
      <c r="AZ162" s="118"/>
      <c r="BA162" s="118"/>
      <c r="BB162" s="66"/>
      <c r="BC162" s="106">
        <v>-1</v>
      </c>
      <c r="BD162" s="106">
        <v>365</v>
      </c>
      <c r="BE162" s="106">
        <v>250</v>
      </c>
      <c r="BF162" s="106">
        <v>120</v>
      </c>
      <c r="BG162" s="106">
        <v>50</v>
      </c>
      <c r="BH162" s="106">
        <v>25</v>
      </c>
      <c r="BI162" s="106">
        <v>12</v>
      </c>
      <c r="BJ162" s="106">
        <v>6</v>
      </c>
      <c r="BK162" s="106">
        <v>2</v>
      </c>
      <c r="BL162" s="106">
        <v>1</v>
      </c>
      <c r="BM162" s="106"/>
      <c r="BN162" s="106"/>
      <c r="BO162" s="106"/>
      <c r="BP162" s="106"/>
      <c r="BQ162" s="106"/>
      <c r="BR162" s="106"/>
      <c r="BS162" s="118">
        <v>-1</v>
      </c>
      <c r="BT162" s="118">
        <v>365</v>
      </c>
      <c r="BU162" s="118">
        <v>250</v>
      </c>
      <c r="BV162" s="118">
        <v>120</v>
      </c>
      <c r="BW162" s="118">
        <v>50</v>
      </c>
      <c r="BX162" s="118">
        <v>25</v>
      </c>
      <c r="BY162" s="118">
        <v>12</v>
      </c>
      <c r="BZ162" s="118">
        <v>6</v>
      </c>
      <c r="CA162" s="118">
        <v>2</v>
      </c>
      <c r="CB162" s="118">
        <v>1</v>
      </c>
      <c r="CC162" s="118"/>
      <c r="CD162" s="118"/>
      <c r="CE162" s="118"/>
      <c r="CF162" s="118"/>
      <c r="CG162" s="118"/>
      <c r="CH162" s="118"/>
      <c r="CJ162" s="98"/>
      <c r="CK162" s="98"/>
      <c r="CL162" s="98"/>
      <c r="CM162" s="98"/>
      <c r="CN162" s="98"/>
      <c r="CO162" s="98"/>
      <c r="CP162" s="98"/>
      <c r="CQ162" s="98"/>
      <c r="CR162" s="98"/>
      <c r="CS162" s="98"/>
      <c r="CT162" s="98"/>
      <c r="CU162" s="98"/>
      <c r="CV162" s="98"/>
      <c r="CW162" s="98"/>
      <c r="CX162" s="98"/>
      <c r="CY162" s="98"/>
      <c r="CZ162" s="98"/>
      <c r="DA162" s="98"/>
      <c r="DB162" s="98"/>
      <c r="DC162" s="98"/>
      <c r="DD162" s="98"/>
      <c r="DE162" s="98"/>
      <c r="DF162" s="98"/>
      <c r="DG162" s="98"/>
      <c r="DL162" s="76"/>
      <c r="DM162" s="76"/>
      <c r="DN162" s="77" t="str">
        <f t="shared" si="38"/>
        <v xml:space="preserve">D6.scenario.defInput["i922"] = {  cons:"consCRtrip",  title:"頻度",  unit:"",  text:"どの程度車で行きますか", inputType:"sel922", right:"", postfix:"", nodata:"", varType:"Number", min:"", max:"", defaultValue:"-1", d11t:"",d11p:"",d12t:"",d12p:"",d13t:"",d13p:"",d1w:"",d1d:"", d21t:"",d21p:"",d22t:"",d22p:"",d23t:"",d23p:"",d2w:"",d2d:"", d31t:"",d31p:"",d32t:"",d32p:"",d33t:"",d33p:"",d3w:"",d3d:""}; </v>
      </c>
      <c r="DO162" s="78"/>
      <c r="DP162" s="78"/>
      <c r="DQ162" s="79" t="str">
        <f t="shared" si="39"/>
        <v>D6.scenario.defSelectValue["sel922"]= [ "選んで下さい", "毎日", "週5回", "週2～3回", "週1回", "月に2回", "月1回", "２ヶ月に1回", "年2-3回", "年1回" ];</v>
      </c>
      <c r="DR162" s="80"/>
      <c r="DS162" s="80"/>
      <c r="DT162" s="80" t="str">
        <f t="shared" si="40"/>
        <v>D6.scenario.defSelectData['sel922']= [ '-1', '365', '250', '120', '50', '25', '12', '6', '2', '1' ];</v>
      </c>
    </row>
    <row r="163" spans="1:124" s="75" customFormat="1" ht="43.5" customHeight="1" x14ac:dyDescent="0.15">
      <c r="A163" s="66"/>
      <c r="B163" s="98" t="s">
        <v>3012</v>
      </c>
      <c r="C163" s="106" t="s">
        <v>2665</v>
      </c>
      <c r="D163" s="118" t="s">
        <v>2665</v>
      </c>
      <c r="E163" s="98" t="s">
        <v>3048</v>
      </c>
      <c r="F163" s="106" t="s">
        <v>434</v>
      </c>
      <c r="G163" s="118" t="s">
        <v>434</v>
      </c>
      <c r="H163" s="106" t="s">
        <v>2665</v>
      </c>
      <c r="I163" s="118" t="s">
        <v>2665</v>
      </c>
      <c r="J163" s="106" t="str">
        <f t="shared" si="37"/>
        <v>sel923</v>
      </c>
      <c r="K163" s="118" t="str">
        <f t="shared" si="43"/>
        <v>sel923</v>
      </c>
      <c r="L163" s="99"/>
      <c r="M163" s="99"/>
      <c r="N163" s="99"/>
      <c r="O163" s="98" t="s">
        <v>1892</v>
      </c>
      <c r="P163" s="99"/>
      <c r="Q163" s="99"/>
      <c r="R163" s="98">
        <v>-1</v>
      </c>
      <c r="S163" s="66"/>
      <c r="U163" s="101" t="str">
        <f t="shared" si="44"/>
        <v>sel923</v>
      </c>
      <c r="V163" s="106" t="s">
        <v>2274</v>
      </c>
      <c r="W163" s="106" t="s">
        <v>2666</v>
      </c>
      <c r="X163" s="106" t="s">
        <v>2667</v>
      </c>
      <c r="Y163" s="106" t="s">
        <v>2668</v>
      </c>
      <c r="Z163" s="106" t="s">
        <v>2669</v>
      </c>
      <c r="AA163" s="106" t="s">
        <v>2670</v>
      </c>
      <c r="AB163" s="106" t="s">
        <v>2671</v>
      </c>
      <c r="AC163" s="106" t="s">
        <v>2672</v>
      </c>
      <c r="AD163" s="106" t="s">
        <v>2673</v>
      </c>
      <c r="AE163" s="106" t="s">
        <v>2674</v>
      </c>
      <c r="AF163" s="106" t="s">
        <v>2675</v>
      </c>
      <c r="AG163" s="106" t="s">
        <v>3026</v>
      </c>
      <c r="AH163" s="106" t="s">
        <v>3027</v>
      </c>
      <c r="AI163" s="106"/>
      <c r="AJ163" s="106"/>
      <c r="AK163" s="106"/>
      <c r="AL163" s="118" t="s">
        <v>2274</v>
      </c>
      <c r="AM163" s="118" t="s">
        <v>2666</v>
      </c>
      <c r="AN163" s="118" t="s">
        <v>2667</v>
      </c>
      <c r="AO163" s="148" t="s">
        <v>2668</v>
      </c>
      <c r="AP163" s="148" t="s">
        <v>2669</v>
      </c>
      <c r="AQ163" s="148" t="s">
        <v>2670</v>
      </c>
      <c r="AR163" s="148" t="s">
        <v>2671</v>
      </c>
      <c r="AS163" s="118" t="s">
        <v>2672</v>
      </c>
      <c r="AT163" s="118" t="s">
        <v>2673</v>
      </c>
      <c r="AU163" s="118" t="s">
        <v>2674</v>
      </c>
      <c r="AV163" s="118" t="s">
        <v>2675</v>
      </c>
      <c r="AW163" s="118" t="s">
        <v>3026</v>
      </c>
      <c r="AX163" s="118" t="s">
        <v>3027</v>
      </c>
      <c r="AY163" s="118"/>
      <c r="AZ163" s="118"/>
      <c r="BA163" s="118"/>
      <c r="BB163" s="66"/>
      <c r="BC163" s="106">
        <v>-1</v>
      </c>
      <c r="BD163" s="106">
        <v>1</v>
      </c>
      <c r="BE163" s="106">
        <v>2</v>
      </c>
      <c r="BF163" s="106">
        <v>3</v>
      </c>
      <c r="BG163" s="106">
        <v>5</v>
      </c>
      <c r="BH163" s="106">
        <v>10</v>
      </c>
      <c r="BI163" s="106">
        <v>20</v>
      </c>
      <c r="BJ163" s="106">
        <v>30</v>
      </c>
      <c r="BK163" s="106">
        <v>50</v>
      </c>
      <c r="BL163" s="106">
        <v>100</v>
      </c>
      <c r="BM163" s="106">
        <v>200</v>
      </c>
      <c r="BN163" s="106">
        <v>400</v>
      </c>
      <c r="BO163" s="106">
        <v>700</v>
      </c>
      <c r="BP163" s="106"/>
      <c r="BQ163" s="106"/>
      <c r="BR163" s="106"/>
      <c r="BS163" s="118">
        <v>-1</v>
      </c>
      <c r="BT163" s="118">
        <v>1</v>
      </c>
      <c r="BU163" s="118">
        <v>2</v>
      </c>
      <c r="BV163" s="118">
        <v>3</v>
      </c>
      <c r="BW163" s="118">
        <v>5</v>
      </c>
      <c r="BX163" s="118">
        <v>10</v>
      </c>
      <c r="BY163" s="118">
        <v>20</v>
      </c>
      <c r="BZ163" s="118">
        <v>30</v>
      </c>
      <c r="CA163" s="118">
        <v>50</v>
      </c>
      <c r="CB163" s="118">
        <v>100</v>
      </c>
      <c r="CC163" s="118">
        <v>200</v>
      </c>
      <c r="CD163" s="118">
        <v>400</v>
      </c>
      <c r="CE163" s="118">
        <v>700</v>
      </c>
      <c r="CF163" s="118"/>
      <c r="CG163" s="118"/>
      <c r="CH163" s="118"/>
      <c r="CJ163" s="98"/>
      <c r="CK163" s="98"/>
      <c r="CL163" s="98"/>
      <c r="CM163" s="98"/>
      <c r="CN163" s="98"/>
      <c r="CO163" s="98"/>
      <c r="CP163" s="98"/>
      <c r="CQ163" s="98"/>
      <c r="CR163" s="98"/>
      <c r="CS163" s="98"/>
      <c r="CT163" s="98"/>
      <c r="CU163" s="98"/>
      <c r="CV163" s="98"/>
      <c r="CW163" s="98"/>
      <c r="CX163" s="98"/>
      <c r="CY163" s="98"/>
      <c r="CZ163" s="98"/>
      <c r="DA163" s="98"/>
      <c r="DB163" s="98"/>
      <c r="DC163" s="98"/>
      <c r="DD163" s="98"/>
      <c r="DE163" s="98"/>
      <c r="DF163" s="98"/>
      <c r="DG163" s="98"/>
      <c r="DL163" s="76"/>
      <c r="DM163" s="76"/>
      <c r="DN163" s="77" t="str">
        <f t="shared" si="38"/>
        <v xml:space="preserve">D6.scenario.defInput["i923"] = {  cons:"consCRtrip",  title:"片道距離",  unit:"km",  text:"片道距離", inputType:"sel923", right:"", postfix:"", nodata:"", varType:"Number", min:"", max:"", defaultValue:"-1", d11t:"",d11p:"",d12t:"",d12p:"",d13t:"",d13p:"",d1w:"",d1d:"", d21t:"",d21p:"",d22t:"",d22p:"",d23t:"",d23p:"",d2w:"",d2d:"", d31t:"",d31p:"",d32t:"",d32p:"",d33t:"",d33p:"",d3w:"",d3d:""}; </v>
      </c>
      <c r="DO163" s="78"/>
      <c r="DP163" s="78"/>
      <c r="DQ163" s="79" t="str">
        <f t="shared" si="39"/>
        <v>D6.scenario.defSelectValue["sel923"]= [ "選んで下さい", "1km", "2km", "3km", "5km", "10km", "20km", "30km", "50km", "100km", "200km", "400km", "600km以上" ];</v>
      </c>
      <c r="DR163" s="80"/>
      <c r="DS163" s="80"/>
      <c r="DT163" s="80" t="str">
        <f t="shared" si="40"/>
        <v>D6.scenario.defSelectData['sel923']= [ '-1', '1', '2', '3', '5', '10', '20', '30', '50', '100', '200', '400', '700' ];</v>
      </c>
    </row>
    <row r="164" spans="1:124" s="75" customFormat="1" ht="43.5" customHeight="1" x14ac:dyDescent="0.15">
      <c r="A164" s="66"/>
      <c r="B164" s="98" t="s">
        <v>3013</v>
      </c>
      <c r="C164" s="106" t="s">
        <v>2660</v>
      </c>
      <c r="D164" s="118" t="s">
        <v>2660</v>
      </c>
      <c r="E164" s="98" t="s">
        <v>3048</v>
      </c>
      <c r="F164" s="106"/>
      <c r="G164" s="118"/>
      <c r="H164" s="106" t="s">
        <v>2664</v>
      </c>
      <c r="I164" s="118" t="s">
        <v>2664</v>
      </c>
      <c r="J164" s="106" t="str">
        <f t="shared" si="37"/>
        <v>sel924</v>
      </c>
      <c r="K164" s="118" t="str">
        <f t="shared" si="43"/>
        <v>sel924</v>
      </c>
      <c r="L164" s="99"/>
      <c r="M164" s="99"/>
      <c r="N164" s="99"/>
      <c r="O164" s="98" t="s">
        <v>1892</v>
      </c>
      <c r="P164" s="99"/>
      <c r="Q164" s="99"/>
      <c r="R164" s="98">
        <v>-1</v>
      </c>
      <c r="S164" s="66"/>
      <c r="U164" s="101" t="str">
        <f t="shared" si="44"/>
        <v>sel924</v>
      </c>
      <c r="V164" s="106" t="s">
        <v>2274</v>
      </c>
      <c r="W164" s="106" t="s">
        <v>838</v>
      </c>
      <c r="X164" s="106" t="s">
        <v>839</v>
      </c>
      <c r="Y164" s="106" t="s">
        <v>2661</v>
      </c>
      <c r="Z164" s="106" t="s">
        <v>2662</v>
      </c>
      <c r="AA164" s="106" t="s">
        <v>2663</v>
      </c>
      <c r="AB164" s="106"/>
      <c r="AC164" s="106"/>
      <c r="AD164" s="106"/>
      <c r="AE164" s="106"/>
      <c r="AF164" s="106"/>
      <c r="AG164" s="106"/>
      <c r="AH164" s="106"/>
      <c r="AI164" s="106"/>
      <c r="AJ164" s="106"/>
      <c r="AK164" s="106"/>
      <c r="AL164" s="118" t="s">
        <v>2274</v>
      </c>
      <c r="AM164" s="148" t="s">
        <v>838</v>
      </c>
      <c r="AN164" s="148" t="s">
        <v>839</v>
      </c>
      <c r="AO164" s="148" t="s">
        <v>2661</v>
      </c>
      <c r="AP164" s="118" t="s">
        <v>2662</v>
      </c>
      <c r="AQ164" s="118" t="s">
        <v>2663</v>
      </c>
      <c r="AR164" s="118"/>
      <c r="AS164" s="118"/>
      <c r="AT164" s="118"/>
      <c r="AU164" s="118"/>
      <c r="AV164" s="118"/>
      <c r="AW164" s="118"/>
      <c r="AX164" s="118"/>
      <c r="AY164" s="118"/>
      <c r="AZ164" s="118"/>
      <c r="BA164" s="118"/>
      <c r="BB164" s="66"/>
      <c r="BC164" s="106">
        <v>-1</v>
      </c>
      <c r="BD164" s="106">
        <v>1</v>
      </c>
      <c r="BE164" s="106">
        <v>2</v>
      </c>
      <c r="BF164" s="106">
        <v>3</v>
      </c>
      <c r="BG164" s="106">
        <v>4</v>
      </c>
      <c r="BH164" s="106">
        <v>5</v>
      </c>
      <c r="BI164" s="106"/>
      <c r="BJ164" s="106"/>
      <c r="BK164" s="106"/>
      <c r="BL164" s="106"/>
      <c r="BM164" s="106"/>
      <c r="BN164" s="106"/>
      <c r="BO164" s="106"/>
      <c r="BP164" s="106"/>
      <c r="BQ164" s="106"/>
      <c r="BR164" s="106"/>
      <c r="BS164" s="118">
        <v>-1</v>
      </c>
      <c r="BT164" s="118">
        <v>1</v>
      </c>
      <c r="BU164" s="118">
        <v>2</v>
      </c>
      <c r="BV164" s="118">
        <v>3</v>
      </c>
      <c r="BW164" s="118">
        <v>4</v>
      </c>
      <c r="BX164" s="118">
        <v>5</v>
      </c>
      <c r="BY164" s="118"/>
      <c r="BZ164" s="118"/>
      <c r="CA164" s="118"/>
      <c r="CB164" s="118"/>
      <c r="CC164" s="118"/>
      <c r="CD164" s="118"/>
      <c r="CE164" s="118"/>
      <c r="CF164" s="118"/>
      <c r="CG164" s="118"/>
      <c r="CH164" s="118"/>
      <c r="CJ164" s="98"/>
      <c r="CK164" s="98"/>
      <c r="CL164" s="98"/>
      <c r="CM164" s="98"/>
      <c r="CN164" s="98"/>
      <c r="CO164" s="98"/>
      <c r="CP164" s="98"/>
      <c r="CQ164" s="98"/>
      <c r="CR164" s="98"/>
      <c r="CS164" s="98"/>
      <c r="CT164" s="98"/>
      <c r="CU164" s="98"/>
      <c r="CV164" s="98"/>
      <c r="CW164" s="98"/>
      <c r="CX164" s="98"/>
      <c r="CY164" s="98"/>
      <c r="CZ164" s="98"/>
      <c r="DA164" s="98"/>
      <c r="DB164" s="98"/>
      <c r="DC164" s="98"/>
      <c r="DD164" s="98"/>
      <c r="DE164" s="98"/>
      <c r="DF164" s="98"/>
      <c r="DG164" s="98"/>
      <c r="DL164" s="76"/>
      <c r="DM164" s="76"/>
      <c r="DN164" s="77" t="str">
        <f t="shared" si="38"/>
        <v xml:space="preserve">D6.scenario.defInput["i924"] = {  cons:"consCRtrip",  title:"使用する車",  unit:"",  text:"どの車を主に使いますか", inputType:"sel924", right:"", postfix:"", nodata:"", varType:"Number", min:"", max:"", defaultValue:"-1", d11t:"",d11p:"",d12t:"",d12p:"",d13t:"",d13p:"",d1w:"",d1d:"", d21t:"",d21p:"",d22t:"",d22p:"",d23t:"",d23p:"",d2w:"",d2d:"", d31t:"",d31p:"",d32t:"",d32p:"",d33t:"",d33p:"",d3w:"",d3d:""}; </v>
      </c>
      <c r="DO164" s="78"/>
      <c r="DP164" s="78"/>
      <c r="DQ164" s="79" t="str">
        <f t="shared" si="39"/>
        <v>D6.scenario.defSelectValue["sel924"]= [ "選んで下さい", "1台目", "2台目", "3台目", "4台目", "5台目" ];</v>
      </c>
      <c r="DR164" s="80"/>
      <c r="DS164" s="80"/>
      <c r="DT164" s="80" t="str">
        <f t="shared" si="40"/>
        <v>D6.scenario.defSelectData['sel924']= [ '-1', '1', '2', '3', '4', '5' ];</v>
      </c>
    </row>
    <row r="165" spans="1:124" s="75" customFormat="1" ht="43.5" customHeight="1" x14ac:dyDescent="0.15">
      <c r="A165" s="66"/>
      <c r="B165" s="98" t="s">
        <v>3014</v>
      </c>
      <c r="C165" s="106" t="s">
        <v>3069</v>
      </c>
      <c r="D165" s="118" t="s">
        <v>3069</v>
      </c>
      <c r="E165" s="98" t="s">
        <v>2786</v>
      </c>
      <c r="F165" s="106"/>
      <c r="G165" s="118"/>
      <c r="H165" s="106" t="s">
        <v>2764</v>
      </c>
      <c r="I165" s="118" t="s">
        <v>2764</v>
      </c>
      <c r="J165" s="106" t="str">
        <f t="shared" si="37"/>
        <v>sel931</v>
      </c>
      <c r="K165" s="118" t="str">
        <f t="shared" si="43"/>
        <v>sel931</v>
      </c>
      <c r="L165" s="99"/>
      <c r="M165" s="99"/>
      <c r="N165" s="99"/>
      <c r="O165" s="98" t="s">
        <v>1892</v>
      </c>
      <c r="P165" s="99"/>
      <c r="Q165" s="99"/>
      <c r="R165" s="98">
        <v>-1</v>
      </c>
      <c r="S165" s="66"/>
      <c r="U165" s="101" t="str">
        <f t="shared" si="44"/>
        <v>sel931</v>
      </c>
      <c r="V165" s="106" t="s">
        <v>2274</v>
      </c>
      <c r="W165" s="106" t="s">
        <v>2774</v>
      </c>
      <c r="X165" s="106" t="s">
        <v>2775</v>
      </c>
      <c r="Y165" s="106" t="s">
        <v>1984</v>
      </c>
      <c r="Z165" s="106"/>
      <c r="AA165" s="106"/>
      <c r="AB165" s="106"/>
      <c r="AC165" s="106"/>
      <c r="AD165" s="106"/>
      <c r="AE165" s="106"/>
      <c r="AF165" s="106"/>
      <c r="AG165" s="106"/>
      <c r="AH165" s="106"/>
      <c r="AI165" s="106"/>
      <c r="AJ165" s="106"/>
      <c r="AK165" s="106"/>
      <c r="AL165" s="118" t="s">
        <v>2274</v>
      </c>
      <c r="AM165" s="148" t="s">
        <v>2774</v>
      </c>
      <c r="AN165" s="118" t="s">
        <v>2775</v>
      </c>
      <c r="AO165" s="148" t="s">
        <v>1984</v>
      </c>
      <c r="AP165" s="118"/>
      <c r="AQ165" s="118"/>
      <c r="AR165" s="118"/>
      <c r="AS165" s="118"/>
      <c r="AT165" s="118"/>
      <c r="AU165" s="118"/>
      <c r="AV165" s="118"/>
      <c r="AW165" s="118"/>
      <c r="AX165" s="118"/>
      <c r="AY165" s="118"/>
      <c r="AZ165" s="118"/>
      <c r="BA165" s="118"/>
      <c r="BB165" s="66"/>
      <c r="BC165" s="106">
        <v>-1</v>
      </c>
      <c r="BD165" s="106">
        <v>1</v>
      </c>
      <c r="BE165" s="106">
        <v>2</v>
      </c>
      <c r="BF165" s="106">
        <v>3</v>
      </c>
      <c r="BG165" s="106"/>
      <c r="BH165" s="106"/>
      <c r="BI165" s="106"/>
      <c r="BJ165" s="106"/>
      <c r="BK165" s="106"/>
      <c r="BL165" s="106"/>
      <c r="BM165" s="106"/>
      <c r="BN165" s="106"/>
      <c r="BO165" s="106"/>
      <c r="BP165" s="106"/>
      <c r="BQ165" s="106"/>
      <c r="BR165" s="106"/>
      <c r="BS165" s="118">
        <v>-1</v>
      </c>
      <c r="BT165" s="118">
        <v>1</v>
      </c>
      <c r="BU165" s="118">
        <v>2</v>
      </c>
      <c r="BV165" s="118">
        <v>3</v>
      </c>
      <c r="BW165" s="118"/>
      <c r="BX165" s="118"/>
      <c r="BY165" s="118"/>
      <c r="BZ165" s="118"/>
      <c r="CA165" s="118"/>
      <c r="CB165" s="118"/>
      <c r="CC165" s="118"/>
      <c r="CD165" s="118"/>
      <c r="CE165" s="118"/>
      <c r="CF165" s="118"/>
      <c r="CG165" s="118"/>
      <c r="CH165" s="118"/>
      <c r="CJ165" s="98">
        <v>3</v>
      </c>
      <c r="CK165" s="98">
        <v>0</v>
      </c>
      <c r="CL165" s="98">
        <v>2</v>
      </c>
      <c r="CM165" s="98">
        <v>1</v>
      </c>
      <c r="CN165" s="98">
        <v>1</v>
      </c>
      <c r="CO165" s="98">
        <v>2</v>
      </c>
      <c r="CP165" s="98">
        <v>1</v>
      </c>
      <c r="CQ165" s="98">
        <v>0</v>
      </c>
      <c r="CR165" s="98"/>
      <c r="CS165" s="98"/>
      <c r="CT165" s="98"/>
      <c r="CU165" s="98"/>
      <c r="CV165" s="98"/>
      <c r="CW165" s="98"/>
      <c r="CX165" s="98"/>
      <c r="CY165" s="98"/>
      <c r="CZ165" s="98">
        <v>3</v>
      </c>
      <c r="DA165" s="98">
        <v>0</v>
      </c>
      <c r="DB165" s="98">
        <v>2</v>
      </c>
      <c r="DC165" s="98">
        <v>1</v>
      </c>
      <c r="DD165" s="98">
        <v>1</v>
      </c>
      <c r="DE165" s="98">
        <v>2</v>
      </c>
      <c r="DF165" s="98">
        <v>1</v>
      </c>
      <c r="DG165" s="98">
        <v>0</v>
      </c>
      <c r="DL165" s="76"/>
      <c r="DM165" s="76"/>
      <c r="DN165" s="77" t="str">
        <f t="shared" si="38"/>
        <v xml:space="preserve">D6.scenario.defInput["i931"] = {  cons:"consCRsum",  title:"アイドリングストップ",  unit:"",  text:"長時間の停車でアイドリングストップをしていますか", inputType:"sel931", right:"", postfix:"", nodata:"", varType:"Number", min:"", max:"", defaultValue:"-1", d11t:"3",d11p:"0",d12t:"2",d12p:"1",d13t:"1",d13p:"2",d1w:"1",d1d:"0", d21t:"",d21p:"",d22t:"",d22p:"",d23t:"",d23p:"",d2w:"",d2d:"", d31t:"3",d31p:"0",d32t:"2",d32p:"1",d33t:"1",d33p:"2",d3w:"1",d3d:"0"}; </v>
      </c>
      <c r="DO165" s="78"/>
      <c r="DP165" s="78"/>
      <c r="DQ165" s="79" t="str">
        <f t="shared" si="39"/>
        <v>D6.scenario.defSelectValue["sel931"]= [ "選んで下さい", "いつもしている", "時々している", "していない" ];</v>
      </c>
      <c r="DR165" s="80"/>
      <c r="DS165" s="80"/>
      <c r="DT165" s="80" t="str">
        <f t="shared" si="40"/>
        <v>D6.scenario.defSelectData['sel931']= [ '-1', '1', '2', '3' ];</v>
      </c>
    </row>
    <row r="166" spans="1:124" s="75" customFormat="1" ht="43.5" customHeight="1" x14ac:dyDescent="0.15">
      <c r="A166" s="66"/>
      <c r="B166" s="98" t="s">
        <v>3015</v>
      </c>
      <c r="C166" s="106" t="s">
        <v>3070</v>
      </c>
      <c r="D166" s="118" t="s">
        <v>3070</v>
      </c>
      <c r="E166" s="98" t="s">
        <v>2786</v>
      </c>
      <c r="F166" s="106"/>
      <c r="G166" s="118"/>
      <c r="H166" s="106" t="s">
        <v>2765</v>
      </c>
      <c r="I166" s="118" t="s">
        <v>2765</v>
      </c>
      <c r="J166" s="106" t="str">
        <f t="shared" si="37"/>
        <v>sel932</v>
      </c>
      <c r="K166" s="118" t="str">
        <f t="shared" si="43"/>
        <v>sel932</v>
      </c>
      <c r="L166" s="99"/>
      <c r="M166" s="99"/>
      <c r="N166" s="99"/>
      <c r="O166" s="98" t="s">
        <v>1892</v>
      </c>
      <c r="P166" s="99"/>
      <c r="Q166" s="99"/>
      <c r="R166" s="98">
        <v>-1</v>
      </c>
      <c r="S166" s="66"/>
      <c r="U166" s="101" t="str">
        <f t="shared" si="44"/>
        <v>sel932</v>
      </c>
      <c r="V166" s="106" t="s">
        <v>2274</v>
      </c>
      <c r="W166" s="106" t="s">
        <v>2774</v>
      </c>
      <c r="X166" s="106" t="s">
        <v>2775</v>
      </c>
      <c r="Y166" s="106" t="s">
        <v>1984</v>
      </c>
      <c r="Z166" s="106"/>
      <c r="AA166" s="106"/>
      <c r="AB166" s="106"/>
      <c r="AC166" s="106"/>
      <c r="AD166" s="106"/>
      <c r="AE166" s="106"/>
      <c r="AF166" s="106"/>
      <c r="AG166" s="106"/>
      <c r="AH166" s="106"/>
      <c r="AI166" s="106"/>
      <c r="AJ166" s="106"/>
      <c r="AK166" s="106"/>
      <c r="AL166" s="118" t="s">
        <v>2274</v>
      </c>
      <c r="AM166" s="148" t="s">
        <v>2774</v>
      </c>
      <c r="AN166" s="148" t="s">
        <v>2775</v>
      </c>
      <c r="AO166" s="148" t="s">
        <v>1984</v>
      </c>
      <c r="AP166" s="118"/>
      <c r="AQ166" s="118"/>
      <c r="AR166" s="118"/>
      <c r="AS166" s="118"/>
      <c r="AT166" s="118"/>
      <c r="AU166" s="118"/>
      <c r="AV166" s="118"/>
      <c r="AW166" s="118"/>
      <c r="AX166" s="118"/>
      <c r="AY166" s="118"/>
      <c r="AZ166" s="118"/>
      <c r="BA166" s="118"/>
      <c r="BB166" s="66"/>
      <c r="BC166" s="106">
        <v>-1</v>
      </c>
      <c r="BD166" s="106">
        <v>1</v>
      </c>
      <c r="BE166" s="106">
        <v>2</v>
      </c>
      <c r="BF166" s="106">
        <v>3</v>
      </c>
      <c r="BG166" s="106"/>
      <c r="BH166" s="106"/>
      <c r="BI166" s="106"/>
      <c r="BJ166" s="106"/>
      <c r="BK166" s="106"/>
      <c r="BL166" s="106"/>
      <c r="BM166" s="106"/>
      <c r="BN166" s="106"/>
      <c r="BO166" s="106"/>
      <c r="BP166" s="106"/>
      <c r="BQ166" s="106"/>
      <c r="BR166" s="106"/>
      <c r="BS166" s="118">
        <v>-1</v>
      </c>
      <c r="BT166" s="118">
        <v>1</v>
      </c>
      <c r="BU166" s="118">
        <v>2</v>
      </c>
      <c r="BV166" s="118">
        <v>3</v>
      </c>
      <c r="BW166" s="118"/>
      <c r="BX166" s="118"/>
      <c r="BY166" s="118"/>
      <c r="BZ166" s="118"/>
      <c r="CA166" s="118"/>
      <c r="CB166" s="118"/>
      <c r="CC166" s="118"/>
      <c r="CD166" s="118"/>
      <c r="CE166" s="118"/>
      <c r="CF166" s="118"/>
      <c r="CG166" s="118"/>
      <c r="CH166" s="118"/>
      <c r="CJ166" s="98"/>
      <c r="CK166" s="98"/>
      <c r="CL166" s="98"/>
      <c r="CM166" s="98"/>
      <c r="CN166" s="98"/>
      <c r="CO166" s="98"/>
      <c r="CP166" s="98"/>
      <c r="CQ166" s="98"/>
      <c r="CR166" s="98"/>
      <c r="CS166" s="98"/>
      <c r="CT166" s="98"/>
      <c r="CU166" s="98"/>
      <c r="CV166" s="98"/>
      <c r="CW166" s="98"/>
      <c r="CX166" s="98"/>
      <c r="CY166" s="98"/>
      <c r="CZ166" s="98">
        <v>3</v>
      </c>
      <c r="DA166" s="98">
        <v>0</v>
      </c>
      <c r="DB166" s="98">
        <v>2</v>
      </c>
      <c r="DC166" s="98">
        <v>1</v>
      </c>
      <c r="DD166" s="98">
        <v>1</v>
      </c>
      <c r="DE166" s="98">
        <v>2</v>
      </c>
      <c r="DF166" s="98">
        <v>1</v>
      </c>
      <c r="DG166" s="98">
        <v>0</v>
      </c>
      <c r="DL166" s="76"/>
      <c r="DM166" s="76"/>
      <c r="DN166" s="77" t="str">
        <f t="shared" si="38"/>
        <v xml:space="preserve">D6.scenario.defInput["i932"] = {  cons:"consCRsum",  title:"急加速や急発進",  unit:"",  text:"急加速や急発進をしないようにしていますか", inputType:"sel932", right:"", postfix:"", nodata:"", varType:"Number", min:"", max:"", defaultValue:"-1", d11t:"",d11p:"",d12t:"",d12p:"",d13t:"",d13p:"",d1w:"",d1d:"", d21t:"",d21p:"",d22t:"",d22p:"",d23t:"",d23p:"",d2w:"",d2d:"", d31t:"3",d31p:"0",d32t:"2",d32p:"1",d33t:"1",d33p:"2",d3w:"1",d3d:"0"}; </v>
      </c>
      <c r="DO166" s="78"/>
      <c r="DP166" s="78"/>
      <c r="DQ166" s="79" t="str">
        <f t="shared" si="39"/>
        <v>D6.scenario.defSelectValue["sel932"]= [ "選んで下さい", "いつもしている", "時々している", "していない" ];</v>
      </c>
      <c r="DR166" s="80"/>
      <c r="DS166" s="80"/>
      <c r="DT166" s="80" t="str">
        <f t="shared" si="40"/>
        <v>D6.scenario.defSelectData['sel932']= [ '-1', '1', '2', '3' ];</v>
      </c>
    </row>
    <row r="167" spans="1:124" s="75" customFormat="1" ht="43.5" customHeight="1" x14ac:dyDescent="0.15">
      <c r="A167" s="66"/>
      <c r="B167" s="98" t="s">
        <v>3016</v>
      </c>
      <c r="C167" s="106" t="s">
        <v>2766</v>
      </c>
      <c r="D167" s="118" t="s">
        <v>2766</v>
      </c>
      <c r="E167" s="98" t="s">
        <v>2786</v>
      </c>
      <c r="F167" s="106"/>
      <c r="G167" s="118"/>
      <c r="H167" s="106" t="s">
        <v>2766</v>
      </c>
      <c r="I167" s="118" t="s">
        <v>2766</v>
      </c>
      <c r="J167" s="106" t="str">
        <f t="shared" si="37"/>
        <v>sel933</v>
      </c>
      <c r="K167" s="118" t="str">
        <f t="shared" si="43"/>
        <v>sel933</v>
      </c>
      <c r="L167" s="99"/>
      <c r="M167" s="99"/>
      <c r="N167" s="99"/>
      <c r="O167" s="98" t="s">
        <v>1892</v>
      </c>
      <c r="P167" s="99"/>
      <c r="Q167" s="99"/>
      <c r="R167" s="98">
        <v>-1</v>
      </c>
      <c r="S167" s="66"/>
      <c r="U167" s="101" t="str">
        <f t="shared" si="44"/>
        <v>sel933</v>
      </c>
      <c r="V167" s="106" t="s">
        <v>2274</v>
      </c>
      <c r="W167" s="106" t="s">
        <v>2774</v>
      </c>
      <c r="X167" s="106" t="s">
        <v>2775</v>
      </c>
      <c r="Y167" s="106" t="s">
        <v>1984</v>
      </c>
      <c r="Z167" s="106"/>
      <c r="AA167" s="106"/>
      <c r="AB167" s="106"/>
      <c r="AC167" s="106"/>
      <c r="AD167" s="106"/>
      <c r="AE167" s="106"/>
      <c r="AF167" s="106"/>
      <c r="AG167" s="106"/>
      <c r="AH167" s="106"/>
      <c r="AI167" s="106"/>
      <c r="AJ167" s="106"/>
      <c r="AK167" s="106"/>
      <c r="AL167" s="118" t="s">
        <v>2274</v>
      </c>
      <c r="AM167" s="148" t="s">
        <v>2774</v>
      </c>
      <c r="AN167" s="148" t="s">
        <v>2775</v>
      </c>
      <c r="AO167" s="148" t="s">
        <v>1984</v>
      </c>
      <c r="AP167" s="118"/>
      <c r="AQ167" s="118"/>
      <c r="AR167" s="118"/>
      <c r="AS167" s="118"/>
      <c r="AT167" s="118"/>
      <c r="AU167" s="118"/>
      <c r="AV167" s="118"/>
      <c r="AW167" s="118"/>
      <c r="AX167" s="118"/>
      <c r="AY167" s="118"/>
      <c r="AZ167" s="118"/>
      <c r="BA167" s="118"/>
      <c r="BB167" s="66"/>
      <c r="BC167" s="106">
        <v>-1</v>
      </c>
      <c r="BD167" s="106">
        <v>1</v>
      </c>
      <c r="BE167" s="106">
        <v>2</v>
      </c>
      <c r="BF167" s="106">
        <v>3</v>
      </c>
      <c r="BG167" s="106"/>
      <c r="BH167" s="106"/>
      <c r="BI167" s="106"/>
      <c r="BJ167" s="106"/>
      <c r="BK167" s="106"/>
      <c r="BL167" s="106"/>
      <c r="BM167" s="106"/>
      <c r="BN167" s="106"/>
      <c r="BO167" s="106"/>
      <c r="BP167" s="106"/>
      <c r="BQ167" s="106"/>
      <c r="BR167" s="106"/>
      <c r="BS167" s="118">
        <v>-1</v>
      </c>
      <c r="BT167" s="118">
        <v>1</v>
      </c>
      <c r="BU167" s="118">
        <v>2</v>
      </c>
      <c r="BV167" s="118">
        <v>3</v>
      </c>
      <c r="BW167" s="118"/>
      <c r="BX167" s="118"/>
      <c r="BY167" s="118"/>
      <c r="BZ167" s="118"/>
      <c r="CA167" s="118"/>
      <c r="CB167" s="118"/>
      <c r="CC167" s="118"/>
      <c r="CD167" s="118"/>
      <c r="CE167" s="118"/>
      <c r="CF167" s="118"/>
      <c r="CG167" s="118"/>
      <c r="CH167" s="118"/>
      <c r="CJ167" s="98"/>
      <c r="CK167" s="98"/>
      <c r="CL167" s="98"/>
      <c r="CM167" s="98"/>
      <c r="CN167" s="98"/>
      <c r="CO167" s="98"/>
      <c r="CP167" s="98"/>
      <c r="CQ167" s="98"/>
      <c r="CR167" s="98"/>
      <c r="CS167" s="98"/>
      <c r="CT167" s="98"/>
      <c r="CU167" s="98"/>
      <c r="CV167" s="98"/>
      <c r="CW167" s="98"/>
      <c r="CX167" s="98"/>
      <c r="CY167" s="98"/>
      <c r="CZ167" s="98">
        <v>3</v>
      </c>
      <c r="DA167" s="98">
        <v>0</v>
      </c>
      <c r="DB167" s="98">
        <v>2</v>
      </c>
      <c r="DC167" s="98">
        <v>1</v>
      </c>
      <c r="DD167" s="98">
        <v>1</v>
      </c>
      <c r="DE167" s="98">
        <v>2</v>
      </c>
      <c r="DF167" s="98">
        <v>1</v>
      </c>
      <c r="DG167" s="98">
        <v>0</v>
      </c>
      <c r="DL167" s="76"/>
      <c r="DM167" s="76"/>
      <c r="DN167" s="77" t="str">
        <f t="shared" si="38"/>
        <v xml:space="preserve">D6.scenario.defInput["i933"] = {  cons:"consCRsum",  title:"加減速の少ない運転",  unit:"",  text:"加減速の少ない運転", inputType:"sel933", right:"", postfix:"", nodata:"", varType:"Number", min:"", max:"", defaultValue:"-1", d11t:"",d11p:"",d12t:"",d12p:"",d13t:"",d13p:"",d1w:"",d1d:"", d21t:"",d21p:"",d22t:"",d22p:"",d23t:"",d23p:"",d2w:"",d2d:"", d31t:"3",d31p:"0",d32t:"2",d32p:"1",d33t:"1",d33p:"2",d3w:"1",d3d:"0"}; </v>
      </c>
      <c r="DO167" s="78"/>
      <c r="DP167" s="78"/>
      <c r="DQ167" s="79" t="str">
        <f t="shared" si="39"/>
        <v>D6.scenario.defSelectValue["sel933"]= [ "選んで下さい", "いつもしている", "時々している", "していない" ];</v>
      </c>
      <c r="DR167" s="80"/>
      <c r="DS167" s="80"/>
      <c r="DT167" s="80" t="str">
        <f t="shared" si="40"/>
        <v>D6.scenario.defSelectData['sel933']= [ '-1', '1', '2', '3' ];</v>
      </c>
    </row>
    <row r="168" spans="1:124" s="75" customFormat="1" ht="43.5" customHeight="1" x14ac:dyDescent="0.15">
      <c r="A168" s="66"/>
      <c r="B168" s="98" t="s">
        <v>3017</v>
      </c>
      <c r="C168" s="106" t="s">
        <v>2767</v>
      </c>
      <c r="D168" s="118" t="s">
        <v>2767</v>
      </c>
      <c r="E168" s="98" t="s">
        <v>2786</v>
      </c>
      <c r="F168" s="106"/>
      <c r="G168" s="118"/>
      <c r="H168" s="106" t="s">
        <v>2767</v>
      </c>
      <c r="I168" s="118" t="s">
        <v>2767</v>
      </c>
      <c r="J168" s="106" t="str">
        <f t="shared" si="37"/>
        <v>sel934</v>
      </c>
      <c r="K168" s="118" t="str">
        <f t="shared" si="43"/>
        <v>sel934</v>
      </c>
      <c r="L168" s="99"/>
      <c r="M168" s="99"/>
      <c r="N168" s="99"/>
      <c r="O168" s="98" t="s">
        <v>1892</v>
      </c>
      <c r="P168" s="99"/>
      <c r="Q168" s="99"/>
      <c r="R168" s="98">
        <v>-1</v>
      </c>
      <c r="S168" s="66"/>
      <c r="U168" s="101" t="str">
        <f t="shared" si="44"/>
        <v>sel934</v>
      </c>
      <c r="V168" s="106" t="s">
        <v>2274</v>
      </c>
      <c r="W168" s="106" t="s">
        <v>2774</v>
      </c>
      <c r="X168" s="106" t="s">
        <v>2775</v>
      </c>
      <c r="Y168" s="106" t="s">
        <v>1984</v>
      </c>
      <c r="Z168" s="106"/>
      <c r="AA168" s="106"/>
      <c r="AB168" s="106"/>
      <c r="AC168" s="106"/>
      <c r="AD168" s="106"/>
      <c r="AE168" s="106"/>
      <c r="AF168" s="106"/>
      <c r="AG168" s="106"/>
      <c r="AH168" s="106"/>
      <c r="AI168" s="106"/>
      <c r="AJ168" s="106"/>
      <c r="AK168" s="106"/>
      <c r="AL168" s="118" t="s">
        <v>2274</v>
      </c>
      <c r="AM168" s="148" t="s">
        <v>2774</v>
      </c>
      <c r="AN168" s="148" t="s">
        <v>2775</v>
      </c>
      <c r="AO168" s="148" t="s">
        <v>1984</v>
      </c>
      <c r="AP168" s="118"/>
      <c r="AQ168" s="118"/>
      <c r="AR168" s="118"/>
      <c r="AS168" s="118"/>
      <c r="AT168" s="118"/>
      <c r="AU168" s="118"/>
      <c r="AV168" s="118"/>
      <c r="AW168" s="118"/>
      <c r="AX168" s="118"/>
      <c r="AY168" s="118"/>
      <c r="AZ168" s="118"/>
      <c r="BA168" s="118"/>
      <c r="BB168" s="66"/>
      <c r="BC168" s="106">
        <v>-1</v>
      </c>
      <c r="BD168" s="106">
        <v>1</v>
      </c>
      <c r="BE168" s="106">
        <v>2</v>
      </c>
      <c r="BF168" s="106">
        <v>3</v>
      </c>
      <c r="BG168" s="106"/>
      <c r="BH168" s="106"/>
      <c r="BI168" s="106"/>
      <c r="BJ168" s="106"/>
      <c r="BK168" s="106"/>
      <c r="BL168" s="106"/>
      <c r="BM168" s="106"/>
      <c r="BN168" s="106"/>
      <c r="BO168" s="106"/>
      <c r="BP168" s="106"/>
      <c r="BQ168" s="106"/>
      <c r="BR168" s="106"/>
      <c r="BS168" s="118">
        <v>-1</v>
      </c>
      <c r="BT168" s="118">
        <v>1</v>
      </c>
      <c r="BU168" s="118">
        <v>2</v>
      </c>
      <c r="BV168" s="118">
        <v>3</v>
      </c>
      <c r="BW168" s="118"/>
      <c r="BX168" s="118"/>
      <c r="BY168" s="118"/>
      <c r="BZ168" s="118"/>
      <c r="CA168" s="118"/>
      <c r="CB168" s="118"/>
      <c r="CC168" s="118"/>
      <c r="CD168" s="118"/>
      <c r="CE168" s="118"/>
      <c r="CF168" s="118"/>
      <c r="CG168" s="118"/>
      <c r="CH168" s="118"/>
      <c r="CJ168" s="98"/>
      <c r="CK168" s="98"/>
      <c r="CL168" s="98"/>
      <c r="CM168" s="98"/>
      <c r="CN168" s="98"/>
      <c r="CO168" s="98"/>
      <c r="CP168" s="98"/>
      <c r="CQ168" s="98"/>
      <c r="CR168" s="98"/>
      <c r="CS168" s="98"/>
      <c r="CT168" s="98"/>
      <c r="CU168" s="98"/>
      <c r="CV168" s="98"/>
      <c r="CW168" s="98"/>
      <c r="CX168" s="98"/>
      <c r="CY168" s="98"/>
      <c r="CZ168" s="98"/>
      <c r="DA168" s="98"/>
      <c r="DB168" s="98"/>
      <c r="DC168" s="98"/>
      <c r="DD168" s="98"/>
      <c r="DE168" s="98"/>
      <c r="DF168" s="98"/>
      <c r="DG168" s="98"/>
      <c r="DL168" s="76"/>
      <c r="DM168" s="76"/>
      <c r="DN168" s="77" t="str">
        <f t="shared" si="38"/>
        <v xml:space="preserve">D6.scenario.defInput["i934"] = {  cons:"consCRsum",  title:"早めのアクセルオフ",  unit:"",  text:"早めのアクセルオフ", inputType:"sel934", right:"", postfix:"", nodata:"", varType:"Number", min:"", max:"", defaultValue:"-1", d11t:"",d11p:"",d12t:"",d12p:"",d13t:"",d13p:"",d1w:"",d1d:"", d21t:"",d21p:"",d22t:"",d22p:"",d23t:"",d23p:"",d2w:"",d2d:"", d31t:"",d31p:"",d32t:"",d32p:"",d33t:"",d33p:"",d3w:"",d3d:""}; </v>
      </c>
      <c r="DO168" s="78"/>
      <c r="DP168" s="78"/>
      <c r="DQ168" s="79" t="str">
        <f t="shared" si="39"/>
        <v>D6.scenario.defSelectValue["sel934"]= [ "選んで下さい", "いつもしている", "時々している", "していない" ];</v>
      </c>
      <c r="DR168" s="80"/>
      <c r="DS168" s="80"/>
      <c r="DT168" s="80" t="str">
        <f t="shared" si="40"/>
        <v>D6.scenario.defSelectData['sel934']= [ '-1', '1', '2', '3' ];</v>
      </c>
    </row>
    <row r="169" spans="1:124" s="75" customFormat="1" ht="43.5" customHeight="1" x14ac:dyDescent="0.15">
      <c r="A169" s="66"/>
      <c r="B169" s="98" t="s">
        <v>3018</v>
      </c>
      <c r="C169" s="106" t="s">
        <v>2768</v>
      </c>
      <c r="D169" s="118" t="s">
        <v>2768</v>
      </c>
      <c r="E169" s="98" t="s">
        <v>2786</v>
      </c>
      <c r="F169" s="106"/>
      <c r="G169" s="118"/>
      <c r="H169" s="106" t="s">
        <v>2768</v>
      </c>
      <c r="I169" s="118" t="s">
        <v>2768</v>
      </c>
      <c r="J169" s="106" t="str">
        <f t="shared" si="37"/>
        <v>sel935</v>
      </c>
      <c r="K169" s="118" t="str">
        <f t="shared" si="43"/>
        <v>sel935</v>
      </c>
      <c r="L169" s="99"/>
      <c r="M169" s="99"/>
      <c r="N169" s="99"/>
      <c r="O169" s="98" t="s">
        <v>1892</v>
      </c>
      <c r="P169" s="99"/>
      <c r="Q169" s="99"/>
      <c r="R169" s="98">
        <v>-1</v>
      </c>
      <c r="S169" s="66"/>
      <c r="U169" s="101" t="str">
        <f t="shared" si="44"/>
        <v>sel935</v>
      </c>
      <c r="V169" s="106" t="s">
        <v>2274</v>
      </c>
      <c r="W169" s="106" t="s">
        <v>2774</v>
      </c>
      <c r="X169" s="106" t="s">
        <v>2775</v>
      </c>
      <c r="Y169" s="106" t="s">
        <v>1984</v>
      </c>
      <c r="Z169" s="106"/>
      <c r="AA169" s="106"/>
      <c r="AB169" s="106"/>
      <c r="AC169" s="106"/>
      <c r="AD169" s="106"/>
      <c r="AE169" s="106"/>
      <c r="AF169" s="106"/>
      <c r="AG169" s="106"/>
      <c r="AH169" s="106"/>
      <c r="AI169" s="106"/>
      <c r="AJ169" s="106"/>
      <c r="AK169" s="106"/>
      <c r="AL169" s="118" t="s">
        <v>2274</v>
      </c>
      <c r="AM169" s="148" t="s">
        <v>2774</v>
      </c>
      <c r="AN169" s="148" t="s">
        <v>2775</v>
      </c>
      <c r="AO169" s="148" t="s">
        <v>1984</v>
      </c>
      <c r="AP169" s="118"/>
      <c r="AQ169" s="118"/>
      <c r="AR169" s="118"/>
      <c r="AS169" s="118"/>
      <c r="AT169" s="118"/>
      <c r="AU169" s="118"/>
      <c r="AV169" s="118"/>
      <c r="AW169" s="118"/>
      <c r="AX169" s="118"/>
      <c r="AY169" s="118"/>
      <c r="AZ169" s="118"/>
      <c r="BA169" s="118"/>
      <c r="BB169" s="66"/>
      <c r="BC169" s="106">
        <v>-1</v>
      </c>
      <c r="BD169" s="106">
        <v>1</v>
      </c>
      <c r="BE169" s="106">
        <v>2</v>
      </c>
      <c r="BF169" s="106">
        <v>3</v>
      </c>
      <c r="BG169" s="106"/>
      <c r="BH169" s="106"/>
      <c r="BI169" s="106"/>
      <c r="BJ169" s="106"/>
      <c r="BK169" s="106"/>
      <c r="BL169" s="106"/>
      <c r="BM169" s="106"/>
      <c r="BN169" s="106"/>
      <c r="BO169" s="106"/>
      <c r="BP169" s="106"/>
      <c r="BQ169" s="106"/>
      <c r="BR169" s="106"/>
      <c r="BS169" s="118">
        <v>-1</v>
      </c>
      <c r="BT169" s="118">
        <v>1</v>
      </c>
      <c r="BU169" s="118">
        <v>2</v>
      </c>
      <c r="BV169" s="118">
        <v>3</v>
      </c>
      <c r="BW169" s="118"/>
      <c r="BX169" s="118"/>
      <c r="BY169" s="118"/>
      <c r="BZ169" s="118"/>
      <c r="CA169" s="118"/>
      <c r="CB169" s="118"/>
      <c r="CC169" s="118"/>
      <c r="CD169" s="118"/>
      <c r="CE169" s="118"/>
      <c r="CF169" s="118"/>
      <c r="CG169" s="118"/>
      <c r="CH169" s="118"/>
      <c r="CJ169" s="98"/>
      <c r="CK169" s="98"/>
      <c r="CL169" s="98"/>
      <c r="CM169" s="98"/>
      <c r="CN169" s="98"/>
      <c r="CO169" s="98"/>
      <c r="CP169" s="98"/>
      <c r="CQ169" s="98"/>
      <c r="CR169" s="98"/>
      <c r="CS169" s="98"/>
      <c r="CT169" s="98"/>
      <c r="CU169" s="98"/>
      <c r="CV169" s="98"/>
      <c r="CW169" s="98"/>
      <c r="CX169" s="98"/>
      <c r="CY169" s="98"/>
      <c r="CZ169" s="98">
        <v>3</v>
      </c>
      <c r="DA169" s="98">
        <v>0</v>
      </c>
      <c r="DB169" s="98">
        <v>2</v>
      </c>
      <c r="DC169" s="98">
        <v>1</v>
      </c>
      <c r="DD169" s="98">
        <v>1</v>
      </c>
      <c r="DE169" s="98">
        <v>2</v>
      </c>
      <c r="DF169" s="98">
        <v>1</v>
      </c>
      <c r="DG169" s="98">
        <v>0</v>
      </c>
      <c r="DL169" s="76"/>
      <c r="DM169" s="76"/>
      <c r="DN169" s="77" t="str">
        <f t="shared" si="38"/>
        <v xml:space="preserve">D6.scenario.defInput["i935"] = {  cons:"consCRsum",  title:"道路交通情報の活用",  unit:"",  text:"道路交通情報の活用", inputType:"sel935", right:"", postfix:"", nodata:"", varType:"Number", min:"", max:"", defaultValue:"-1", d11t:"",d11p:"",d12t:"",d12p:"",d13t:"",d13p:"",d1w:"",d1d:"", d21t:"",d21p:"",d22t:"",d22p:"",d23t:"",d23p:"",d2w:"",d2d:"", d31t:"3",d31p:"0",d32t:"2",d32p:"1",d33t:"1",d33p:"2",d3w:"1",d3d:"0"}; </v>
      </c>
      <c r="DO169" s="78"/>
      <c r="DP169" s="78"/>
      <c r="DQ169" s="79" t="str">
        <f t="shared" si="39"/>
        <v>D6.scenario.defSelectValue["sel935"]= [ "選んで下さい", "いつもしている", "時々している", "していない" ];</v>
      </c>
      <c r="DR169" s="80"/>
      <c r="DS169" s="80"/>
      <c r="DT169" s="80" t="str">
        <f t="shared" si="40"/>
        <v>D6.scenario.defSelectData['sel935']= [ '-1', '1', '2', '3' ];</v>
      </c>
    </row>
    <row r="170" spans="1:124" s="75" customFormat="1" ht="43.5" customHeight="1" x14ac:dyDescent="0.15">
      <c r="A170" s="66"/>
      <c r="B170" s="98" t="s">
        <v>3019</v>
      </c>
      <c r="C170" s="106" t="s">
        <v>3674</v>
      </c>
      <c r="D170" s="118" t="s">
        <v>3674</v>
      </c>
      <c r="E170" s="98" t="s">
        <v>2786</v>
      </c>
      <c r="F170" s="106"/>
      <c r="G170" s="118"/>
      <c r="H170" s="106" t="s">
        <v>2769</v>
      </c>
      <c r="I170" s="118" t="s">
        <v>2769</v>
      </c>
      <c r="J170" s="106" t="str">
        <f t="shared" si="37"/>
        <v>sel936</v>
      </c>
      <c r="K170" s="118" t="str">
        <f t="shared" si="43"/>
        <v>sel936</v>
      </c>
      <c r="L170" s="99"/>
      <c r="M170" s="99"/>
      <c r="N170" s="99"/>
      <c r="O170" s="98" t="s">
        <v>1892</v>
      </c>
      <c r="P170" s="99"/>
      <c r="Q170" s="99"/>
      <c r="R170" s="98">
        <v>-1</v>
      </c>
      <c r="S170" s="66"/>
      <c r="U170" s="101" t="str">
        <f t="shared" si="44"/>
        <v>sel936</v>
      </c>
      <c r="V170" s="106" t="s">
        <v>2274</v>
      </c>
      <c r="W170" s="106" t="s">
        <v>2774</v>
      </c>
      <c r="X170" s="106" t="s">
        <v>2775</v>
      </c>
      <c r="Y170" s="106" t="s">
        <v>1984</v>
      </c>
      <c r="Z170" s="106"/>
      <c r="AA170" s="106"/>
      <c r="AB170" s="106"/>
      <c r="AC170" s="106"/>
      <c r="AD170" s="106"/>
      <c r="AE170" s="106"/>
      <c r="AF170" s="106"/>
      <c r="AG170" s="106"/>
      <c r="AH170" s="106"/>
      <c r="AI170" s="106"/>
      <c r="AJ170" s="106"/>
      <c r="AK170" s="106"/>
      <c r="AL170" s="118" t="s">
        <v>2274</v>
      </c>
      <c r="AM170" s="148" t="s">
        <v>2774</v>
      </c>
      <c r="AN170" s="148" t="s">
        <v>2775</v>
      </c>
      <c r="AO170" s="148" t="s">
        <v>1984</v>
      </c>
      <c r="AP170" s="118"/>
      <c r="AQ170" s="118"/>
      <c r="AR170" s="118"/>
      <c r="AS170" s="118"/>
      <c r="AT170" s="118"/>
      <c r="AU170" s="118"/>
      <c r="AV170" s="118"/>
      <c r="AW170" s="118"/>
      <c r="AX170" s="118"/>
      <c r="AY170" s="118"/>
      <c r="AZ170" s="118"/>
      <c r="BA170" s="118"/>
      <c r="BB170" s="66"/>
      <c r="BC170" s="106">
        <v>-1</v>
      </c>
      <c r="BD170" s="106">
        <v>1</v>
      </c>
      <c r="BE170" s="106">
        <v>2</v>
      </c>
      <c r="BF170" s="106">
        <v>3</v>
      </c>
      <c r="BG170" s="106"/>
      <c r="BH170" s="106"/>
      <c r="BI170" s="106"/>
      <c r="BJ170" s="106"/>
      <c r="BK170" s="106"/>
      <c r="BL170" s="106"/>
      <c r="BM170" s="106"/>
      <c r="BN170" s="106"/>
      <c r="BO170" s="106"/>
      <c r="BP170" s="106"/>
      <c r="BQ170" s="106"/>
      <c r="BR170" s="106"/>
      <c r="BS170" s="118">
        <v>-1</v>
      </c>
      <c r="BT170" s="118">
        <v>1</v>
      </c>
      <c r="BU170" s="118">
        <v>2</v>
      </c>
      <c r="BV170" s="118">
        <v>3</v>
      </c>
      <c r="BW170" s="118"/>
      <c r="BX170" s="118"/>
      <c r="BY170" s="118"/>
      <c r="BZ170" s="118"/>
      <c r="CA170" s="118"/>
      <c r="CB170" s="118"/>
      <c r="CC170" s="118"/>
      <c r="CD170" s="118"/>
      <c r="CE170" s="118"/>
      <c r="CF170" s="118"/>
      <c r="CG170" s="118"/>
      <c r="CH170" s="118"/>
      <c r="CJ170" s="98"/>
      <c r="CK170" s="98"/>
      <c r="CL170" s="98"/>
      <c r="CM170" s="98"/>
      <c r="CN170" s="98"/>
      <c r="CO170" s="98"/>
      <c r="CP170" s="98"/>
      <c r="CQ170" s="98"/>
      <c r="CR170" s="98"/>
      <c r="CS170" s="98"/>
      <c r="CT170" s="98"/>
      <c r="CU170" s="98"/>
      <c r="CV170" s="98"/>
      <c r="CW170" s="98"/>
      <c r="CX170" s="98"/>
      <c r="CY170" s="98"/>
      <c r="CZ170" s="98"/>
      <c r="DA170" s="98"/>
      <c r="DB170" s="98"/>
      <c r="DC170" s="98"/>
      <c r="DD170" s="98"/>
      <c r="DE170" s="98"/>
      <c r="DF170" s="98"/>
      <c r="DG170" s="98"/>
      <c r="DL170" s="76"/>
      <c r="DM170" s="76"/>
      <c r="DN170" s="77" t="str">
        <f t="shared" si="38"/>
        <v xml:space="preserve">D6.scenario.defInput["i936"] = {  cons:"consCRsum",  title:" 不要な荷物を積まない",  unit:"",  text:" 不要な荷物は積まずに走行", inputType:"sel936", right:"", postfix:"", nodata:"", varType:"Number", min:"", max:"", defaultValue:"-1", d11t:"",d11p:"",d12t:"",d12p:"",d13t:"",d13p:"",d1w:"",d1d:"", d21t:"",d21p:"",d22t:"",d22p:"",d23t:"",d23p:"",d2w:"",d2d:"", d31t:"",d31p:"",d32t:"",d32p:"",d33t:"",d33p:"",d3w:"",d3d:""}; </v>
      </c>
      <c r="DO170" s="78"/>
      <c r="DP170" s="78"/>
      <c r="DQ170" s="79" t="str">
        <f t="shared" si="39"/>
        <v>D6.scenario.defSelectValue["sel936"]= [ "選んで下さい", "いつもしている", "時々している", "していない" ];</v>
      </c>
      <c r="DR170" s="80"/>
      <c r="DS170" s="80"/>
      <c r="DT170" s="80" t="str">
        <f t="shared" si="40"/>
        <v>D6.scenario.defSelectData['sel936']= [ '-1', '1', '2', '3' ];</v>
      </c>
    </row>
    <row r="171" spans="1:124" s="75" customFormat="1" ht="50.25" customHeight="1" x14ac:dyDescent="0.15">
      <c r="A171" s="66"/>
      <c r="B171" s="98" t="s">
        <v>3020</v>
      </c>
      <c r="C171" s="106" t="s">
        <v>3071</v>
      </c>
      <c r="D171" s="118" t="s">
        <v>3071</v>
      </c>
      <c r="E171" s="98" t="s">
        <v>2164</v>
      </c>
      <c r="F171" s="106"/>
      <c r="G171" s="118"/>
      <c r="H171" s="106" t="s">
        <v>2771</v>
      </c>
      <c r="I171" s="118" t="s">
        <v>2771</v>
      </c>
      <c r="J171" s="106" t="str">
        <f t="shared" si="37"/>
        <v>sel937</v>
      </c>
      <c r="K171" s="118" t="str">
        <f t="shared" si="43"/>
        <v>sel937</v>
      </c>
      <c r="L171" s="99"/>
      <c r="M171" s="99"/>
      <c r="N171" s="99"/>
      <c r="O171" s="98" t="s">
        <v>1892</v>
      </c>
      <c r="P171" s="99"/>
      <c r="Q171" s="99"/>
      <c r="R171" s="98">
        <v>-1</v>
      </c>
      <c r="S171" s="66"/>
      <c r="U171" s="101" t="str">
        <f t="shared" si="44"/>
        <v>sel937</v>
      </c>
      <c r="V171" s="106" t="s">
        <v>2274</v>
      </c>
      <c r="W171" s="106" t="s">
        <v>2774</v>
      </c>
      <c r="X171" s="106" t="s">
        <v>2775</v>
      </c>
      <c r="Y171" s="106" t="s">
        <v>1984</v>
      </c>
      <c r="Z171" s="106"/>
      <c r="AA171" s="106"/>
      <c r="AB171" s="106"/>
      <c r="AC171" s="106"/>
      <c r="AD171" s="106"/>
      <c r="AE171" s="106"/>
      <c r="AF171" s="106"/>
      <c r="AG171" s="106"/>
      <c r="AH171" s="106"/>
      <c r="AI171" s="106"/>
      <c r="AJ171" s="106"/>
      <c r="AK171" s="106"/>
      <c r="AL171" s="118" t="s">
        <v>2274</v>
      </c>
      <c r="AM171" s="148" t="s">
        <v>2774</v>
      </c>
      <c r="AN171" s="148" t="s">
        <v>2775</v>
      </c>
      <c r="AO171" s="148" t="s">
        <v>1984</v>
      </c>
      <c r="AP171" s="118"/>
      <c r="AQ171" s="118"/>
      <c r="AR171" s="118"/>
      <c r="AS171" s="118"/>
      <c r="AT171" s="118"/>
      <c r="AU171" s="118"/>
      <c r="AV171" s="118"/>
      <c r="AW171" s="118"/>
      <c r="AX171" s="118"/>
      <c r="AY171" s="118"/>
      <c r="AZ171" s="118"/>
      <c r="BA171" s="118"/>
      <c r="BB171" s="66"/>
      <c r="BC171" s="106">
        <v>-1</v>
      </c>
      <c r="BD171" s="106">
        <v>1</v>
      </c>
      <c r="BE171" s="106">
        <v>2</v>
      </c>
      <c r="BF171" s="106">
        <v>3</v>
      </c>
      <c r="BG171" s="106"/>
      <c r="BH171" s="106"/>
      <c r="BI171" s="106"/>
      <c r="BJ171" s="106"/>
      <c r="BK171" s="106"/>
      <c r="BL171" s="106"/>
      <c r="BM171" s="106"/>
      <c r="BN171" s="106"/>
      <c r="BO171" s="106"/>
      <c r="BP171" s="106"/>
      <c r="BQ171" s="106"/>
      <c r="BR171" s="106"/>
      <c r="BS171" s="118">
        <v>-1</v>
      </c>
      <c r="BT171" s="118">
        <v>1</v>
      </c>
      <c r="BU171" s="118">
        <v>2</v>
      </c>
      <c r="BV171" s="118">
        <v>3</v>
      </c>
      <c r="BW171" s="118"/>
      <c r="BX171" s="118"/>
      <c r="BY171" s="118"/>
      <c r="BZ171" s="118"/>
      <c r="CA171" s="118"/>
      <c r="CB171" s="118"/>
      <c r="CC171" s="118"/>
      <c r="CD171" s="118"/>
      <c r="CE171" s="118"/>
      <c r="CF171" s="118"/>
      <c r="CG171" s="118"/>
      <c r="CH171" s="118"/>
      <c r="CJ171" s="98"/>
      <c r="CK171" s="98"/>
      <c r="CL171" s="98"/>
      <c r="CM171" s="98"/>
      <c r="CN171" s="98"/>
      <c r="CO171" s="98"/>
      <c r="CP171" s="98"/>
      <c r="CQ171" s="98"/>
      <c r="CR171" s="98"/>
      <c r="CS171" s="98"/>
      <c r="CT171" s="98"/>
      <c r="CU171" s="98"/>
      <c r="CV171" s="98"/>
      <c r="CW171" s="98"/>
      <c r="CX171" s="98"/>
      <c r="CY171" s="98"/>
      <c r="CZ171" s="98">
        <v>3</v>
      </c>
      <c r="DA171" s="98">
        <v>0</v>
      </c>
      <c r="DB171" s="98">
        <v>2</v>
      </c>
      <c r="DC171" s="98">
        <v>1</v>
      </c>
      <c r="DD171" s="98">
        <v>1</v>
      </c>
      <c r="DE171" s="98">
        <v>2</v>
      </c>
      <c r="DF171" s="98">
        <v>1</v>
      </c>
      <c r="DG171" s="98">
        <v>0</v>
      </c>
      <c r="DN171" s="77" t="str">
        <f t="shared" si="38"/>
        <v xml:space="preserve">D6.scenario.defInput["i937"] = {  cons:"consCRsum",  title:"カーエアコンの温度調節",  unit:"",  text:"カーエアコンの温度・風量をこまめに調節していますか", inputType:"sel937", right:"", postfix:"", nodata:"", varType:"Number", min:"", max:"", defaultValue:"-1", d11t:"",d11p:"",d12t:"",d12p:"",d13t:"",d13p:"",d1w:"",d1d:"", d21t:"",d21p:"",d22t:"",d22p:"",d23t:"",d23p:"",d2w:"",d2d:"", d31t:"3",d31p:"0",d32t:"2",d32p:"1",d33t:"1",d33p:"2",d3w:"1",d3d:"0"}; </v>
      </c>
      <c r="DO171" s="78"/>
      <c r="DP171" s="78"/>
      <c r="DQ171" s="79" t="str">
        <f t="shared" si="39"/>
        <v>D6.scenario.defSelectValue["sel937"]= [ "選んで下さい", "いつもしている", "時々している", "していない" ];</v>
      </c>
      <c r="DR171" s="80"/>
      <c r="DS171" s="80"/>
      <c r="DT171" s="80" t="str">
        <f t="shared" si="40"/>
        <v>D6.scenario.defSelectData['sel937']= [ '-1', '1', '2', '3' ];</v>
      </c>
    </row>
    <row r="172" spans="1:124" s="75" customFormat="1" ht="50.25" customHeight="1" x14ac:dyDescent="0.15">
      <c r="A172" s="66"/>
      <c r="B172" s="98" t="s">
        <v>3021</v>
      </c>
      <c r="C172" s="106" t="s">
        <v>3675</v>
      </c>
      <c r="D172" s="118" t="s">
        <v>3675</v>
      </c>
      <c r="E172" s="98" t="s">
        <v>2164</v>
      </c>
      <c r="F172" s="107"/>
      <c r="G172" s="119"/>
      <c r="H172" s="106" t="s">
        <v>2772</v>
      </c>
      <c r="I172" s="118" t="s">
        <v>2772</v>
      </c>
      <c r="J172" s="106" t="str">
        <f t="shared" si="37"/>
        <v>sel938</v>
      </c>
      <c r="K172" s="118" t="str">
        <f t="shared" si="43"/>
        <v>sel938</v>
      </c>
      <c r="L172" s="99"/>
      <c r="M172" s="99"/>
      <c r="N172" s="99"/>
      <c r="O172" s="98" t="s">
        <v>1892</v>
      </c>
      <c r="P172" s="99"/>
      <c r="Q172" s="99"/>
      <c r="R172" s="98">
        <v>-1</v>
      </c>
      <c r="S172" s="66"/>
      <c r="U172" s="101" t="str">
        <f t="shared" si="44"/>
        <v>sel938</v>
      </c>
      <c r="V172" s="106" t="s">
        <v>2274</v>
      </c>
      <c r="W172" s="106" t="s">
        <v>2774</v>
      </c>
      <c r="X172" s="106" t="s">
        <v>2775</v>
      </c>
      <c r="Y172" s="106" t="s">
        <v>1984</v>
      </c>
      <c r="Z172" s="106"/>
      <c r="AA172" s="106"/>
      <c r="AB172" s="106"/>
      <c r="AC172" s="106"/>
      <c r="AD172" s="106"/>
      <c r="AE172" s="106"/>
      <c r="AF172" s="106"/>
      <c r="AG172" s="106"/>
      <c r="AH172" s="106"/>
      <c r="AI172" s="106"/>
      <c r="AJ172" s="106"/>
      <c r="AK172" s="106"/>
      <c r="AL172" s="118" t="s">
        <v>2274</v>
      </c>
      <c r="AM172" s="148" t="s">
        <v>2774</v>
      </c>
      <c r="AN172" s="148" t="s">
        <v>2775</v>
      </c>
      <c r="AO172" s="148" t="s">
        <v>1984</v>
      </c>
      <c r="AP172" s="118"/>
      <c r="AQ172" s="118"/>
      <c r="AR172" s="118"/>
      <c r="AS172" s="118"/>
      <c r="AT172" s="118"/>
      <c r="AU172" s="118"/>
      <c r="AV172" s="118"/>
      <c r="AW172" s="118"/>
      <c r="AX172" s="118"/>
      <c r="AY172" s="118"/>
      <c r="AZ172" s="118"/>
      <c r="BA172" s="118"/>
      <c r="BB172" s="66"/>
      <c r="BC172" s="106">
        <v>-1</v>
      </c>
      <c r="BD172" s="106">
        <v>1</v>
      </c>
      <c r="BE172" s="106">
        <v>2</v>
      </c>
      <c r="BF172" s="106">
        <v>3</v>
      </c>
      <c r="BG172" s="106"/>
      <c r="BH172" s="106"/>
      <c r="BI172" s="106"/>
      <c r="BJ172" s="106"/>
      <c r="BK172" s="106"/>
      <c r="BL172" s="106"/>
      <c r="BM172" s="106"/>
      <c r="BN172" s="106"/>
      <c r="BO172" s="106"/>
      <c r="BP172" s="106"/>
      <c r="BQ172" s="106"/>
      <c r="BR172" s="106"/>
      <c r="BS172" s="118">
        <v>-1</v>
      </c>
      <c r="BT172" s="118">
        <v>1</v>
      </c>
      <c r="BU172" s="118">
        <v>2</v>
      </c>
      <c r="BV172" s="118">
        <v>3</v>
      </c>
      <c r="BW172" s="118"/>
      <c r="BX172" s="118"/>
      <c r="BY172" s="118"/>
      <c r="BZ172" s="118"/>
      <c r="CA172" s="118"/>
      <c r="CB172" s="118"/>
      <c r="CC172" s="118"/>
      <c r="CD172" s="118"/>
      <c r="CE172" s="118"/>
      <c r="CF172" s="118"/>
      <c r="CG172" s="118"/>
      <c r="CH172" s="118"/>
      <c r="CJ172" s="98"/>
      <c r="CK172" s="98"/>
      <c r="CL172" s="98"/>
      <c r="CM172" s="98"/>
      <c r="CN172" s="98"/>
      <c r="CO172" s="98"/>
      <c r="CP172" s="98"/>
      <c r="CQ172" s="98"/>
      <c r="CR172" s="98"/>
      <c r="CS172" s="98"/>
      <c r="CT172" s="98"/>
      <c r="CU172" s="98"/>
      <c r="CV172" s="98"/>
      <c r="CW172" s="98"/>
      <c r="CX172" s="98"/>
      <c r="CY172" s="98"/>
      <c r="CZ172" s="98">
        <v>3</v>
      </c>
      <c r="DA172" s="98">
        <v>0</v>
      </c>
      <c r="DB172" s="98">
        <v>2</v>
      </c>
      <c r="DC172" s="98">
        <v>1</v>
      </c>
      <c r="DD172" s="98">
        <v>1</v>
      </c>
      <c r="DE172" s="98">
        <v>2</v>
      </c>
      <c r="DF172" s="98">
        <v>1</v>
      </c>
      <c r="DG172" s="98">
        <v>0</v>
      </c>
      <c r="DN172" s="77" t="str">
        <f t="shared" si="38"/>
        <v xml:space="preserve">D6.scenario.defInput["i938"] = {  cons:"consCRsum",  title:"暖機運転せずに走行する",  unit:"",  text:"寒い日に暖機運転をしていますか", inputType:"sel938", right:"", postfix:"", nodata:"", varType:"Number", min:"", max:"", defaultValue:"-1", d11t:"",d11p:"",d12t:"",d12p:"",d13t:"",d13p:"",d1w:"",d1d:"", d21t:"",d21p:"",d22t:"",d22p:"",d23t:"",d23p:"",d2w:"",d2d:"", d31t:"3",d31p:"0",d32t:"2",d32p:"1",d33t:"1",d33p:"2",d3w:"1",d3d:"0"}; </v>
      </c>
      <c r="DO172" s="78"/>
      <c r="DP172" s="78"/>
      <c r="DQ172" s="79" t="str">
        <f t="shared" si="39"/>
        <v>D6.scenario.defSelectValue["sel938"]= [ "選んで下さい", "いつもしている", "時々している", "していない" ];</v>
      </c>
      <c r="DR172" s="80"/>
      <c r="DS172" s="80"/>
      <c r="DT172" s="80" t="str">
        <f t="shared" si="40"/>
        <v>D6.scenario.defSelectData['sel938']= [ '-1', '1', '2', '3' ];</v>
      </c>
    </row>
    <row r="173" spans="1:124" s="75" customFormat="1" ht="58.5" customHeight="1" x14ac:dyDescent="0.15">
      <c r="A173" s="66"/>
      <c r="B173" s="98" t="s">
        <v>3022</v>
      </c>
      <c r="C173" s="106" t="s">
        <v>3676</v>
      </c>
      <c r="D173" s="118" t="s">
        <v>3676</v>
      </c>
      <c r="E173" s="98" t="s">
        <v>2164</v>
      </c>
      <c r="F173" s="107"/>
      <c r="G173" s="119"/>
      <c r="H173" s="106" t="s">
        <v>2773</v>
      </c>
      <c r="I173" s="118" t="s">
        <v>2773</v>
      </c>
      <c r="J173" s="106" t="str">
        <f t="shared" si="37"/>
        <v>sel939</v>
      </c>
      <c r="K173" s="118" t="str">
        <f t="shared" si="43"/>
        <v>sel939</v>
      </c>
      <c r="L173" s="99"/>
      <c r="M173" s="99"/>
      <c r="N173" s="99"/>
      <c r="O173" s="98" t="s">
        <v>1892</v>
      </c>
      <c r="P173" s="99"/>
      <c r="Q173" s="99"/>
      <c r="R173" s="98">
        <v>-1</v>
      </c>
      <c r="S173" s="66"/>
      <c r="T173" s="66"/>
      <c r="U173" s="101" t="str">
        <f t="shared" si="44"/>
        <v>sel939</v>
      </c>
      <c r="V173" s="106" t="s">
        <v>2274</v>
      </c>
      <c r="W173" s="106" t="s">
        <v>2774</v>
      </c>
      <c r="X173" s="106" t="s">
        <v>2775</v>
      </c>
      <c r="Y173" s="106" t="s">
        <v>1984</v>
      </c>
      <c r="Z173" s="106"/>
      <c r="AA173" s="106"/>
      <c r="AB173" s="106"/>
      <c r="AC173" s="106"/>
      <c r="AD173" s="106"/>
      <c r="AE173" s="106"/>
      <c r="AF173" s="106"/>
      <c r="AG173" s="106"/>
      <c r="AH173" s="106"/>
      <c r="AI173" s="106"/>
      <c r="AJ173" s="106"/>
      <c r="AK173" s="106"/>
      <c r="AL173" s="118" t="s">
        <v>2274</v>
      </c>
      <c r="AM173" s="118" t="s">
        <v>2774</v>
      </c>
      <c r="AN173" s="148" t="s">
        <v>2775</v>
      </c>
      <c r="AO173" s="148" t="s">
        <v>1984</v>
      </c>
      <c r="AP173" s="118"/>
      <c r="AQ173" s="118"/>
      <c r="AR173" s="118"/>
      <c r="AS173" s="118"/>
      <c r="AT173" s="118"/>
      <c r="AU173" s="118"/>
      <c r="AV173" s="118"/>
      <c r="AW173" s="118"/>
      <c r="AX173" s="118"/>
      <c r="AY173" s="118"/>
      <c r="AZ173" s="118"/>
      <c r="BA173" s="118"/>
      <c r="BB173" s="66"/>
      <c r="BC173" s="106">
        <v>-1</v>
      </c>
      <c r="BD173" s="106">
        <v>1</v>
      </c>
      <c r="BE173" s="106">
        <v>2</v>
      </c>
      <c r="BF173" s="106">
        <v>3</v>
      </c>
      <c r="BG173" s="106"/>
      <c r="BH173" s="106"/>
      <c r="BI173" s="106"/>
      <c r="BJ173" s="106"/>
      <c r="BK173" s="106"/>
      <c r="BL173" s="106"/>
      <c r="BM173" s="106"/>
      <c r="BN173" s="106"/>
      <c r="BO173" s="106"/>
      <c r="BP173" s="106"/>
      <c r="BQ173" s="106"/>
      <c r="BR173" s="106"/>
      <c r="BS173" s="118">
        <v>-1</v>
      </c>
      <c r="BT173" s="118">
        <v>1</v>
      </c>
      <c r="BU173" s="118">
        <v>2</v>
      </c>
      <c r="BV173" s="118">
        <v>3</v>
      </c>
      <c r="BW173" s="118"/>
      <c r="BX173" s="118"/>
      <c r="BY173" s="118"/>
      <c r="BZ173" s="118"/>
      <c r="CA173" s="118"/>
      <c r="CB173" s="118"/>
      <c r="CC173" s="118"/>
      <c r="CD173" s="118"/>
      <c r="CE173" s="118"/>
      <c r="CF173" s="118"/>
      <c r="CG173" s="118"/>
      <c r="CH173" s="118"/>
      <c r="CJ173" s="98"/>
      <c r="CK173" s="98"/>
      <c r="CL173" s="98"/>
      <c r="CM173" s="98"/>
      <c r="CN173" s="98"/>
      <c r="CO173" s="98"/>
      <c r="CP173" s="98"/>
      <c r="CQ173" s="98"/>
      <c r="CR173" s="98"/>
      <c r="CS173" s="98"/>
      <c r="CT173" s="98"/>
      <c r="CU173" s="98"/>
      <c r="CV173" s="98"/>
      <c r="CW173" s="98"/>
      <c r="CX173" s="98"/>
      <c r="CY173" s="98"/>
      <c r="CZ173" s="98"/>
      <c r="DA173" s="98"/>
      <c r="DB173" s="98"/>
      <c r="DC173" s="98"/>
      <c r="DD173" s="98"/>
      <c r="DE173" s="98"/>
      <c r="DF173" s="98"/>
      <c r="DG173" s="98"/>
      <c r="DL173" s="66"/>
      <c r="DM173" s="66"/>
      <c r="DN173" s="77" t="str">
        <f>"D6.scenario.defInput["""&amp;B173&amp;"""] = {  "&amp;E$2&amp;":"""&amp;E173&amp;""",  "&amp;C$2&amp;":"""&amp;CLEAN(SUBSTITUTE(C173,"""",""""))&amp;""",  "&amp;F$2&amp;":"""&amp;F173&amp;""",  "&amp;H$2&amp;":"""&amp;CLEAN(SUBSTITUTE(H173,"""",""""))&amp;""", "&amp;J$2&amp;":"""&amp;J173&amp;""", "&amp;L$2&amp;":"""&amp;L173&amp;""", "&amp;M$2&amp;":"""&amp;M173&amp;""", "&amp;N$2&amp;":"""&amp;N173&amp;""", "&amp;O$2&amp;":"""&amp;O173&amp;""", "&amp;P$2&amp;":"""&amp;P173&amp;""", "&amp;Q$2&amp;":"""&amp;Q173&amp;""", "&amp;R$2&amp;":"""&amp;R173&amp;""", d11t:"""&amp;CJ173&amp;""",d11p:"""&amp;CK173&amp;""",d12t:"""&amp;CL173&amp;""",d12p:"""&amp;CM173&amp;""",d13t:"""&amp;CN173&amp;""",d13p:"""&amp;CO173&amp;""",d1w:"""&amp;CP173&amp;""",d1d:"""&amp;CQ173&amp;""", d21t:"""&amp;CR173&amp;""",d21p:"""&amp;CS173&amp;""",d22t:"""&amp;CT173&amp;""",d22p:"""&amp;CU173&amp;""",d23t:"""&amp;CV173&amp;""",d23p:"""&amp;CW173&amp;""",d2w:"""&amp;CX173&amp;""",d2d:"""&amp;CY173&amp;""", d31t:"""&amp;CZ173&amp;""",d31p:"""&amp;DA173&amp;""",d32t:"""&amp;DB173&amp;""",d32p:"""&amp;DC173&amp;""",d33t:"""&amp;DD173&amp;""",d33p:"""&amp;DE173&amp;""",d3w:"""&amp;DF173&amp;""",d3d:"""&amp;DG173&amp;"""}; "</f>
        <v xml:space="preserve">D6.scenario.defInput["i939"] = {  cons:"consCRsum",  title:"タイヤの空気圧のチェック",  unit:"",  text:"タイヤの空気圧を適切に保つよう心がけていますか", inputType:"sel939", right:"", postfix:"", nodata:"", varType:"Number", min:"", max:"", defaultValue:"-1", d11t:"",d11p:"",d12t:"",d12p:"",d13t:"",d13p:"",d1w:"",d1d:"", d21t:"",d21p:"",d22t:"",d22p:"",d23t:"",d23p:"",d2w:"",d2d:"", d31t:"",d31p:"",d32t:"",d32p:"",d33t:"",d33p:"",d3w:"",d3d:""}; </v>
      </c>
      <c r="DO173" s="78"/>
      <c r="DP173" s="78"/>
      <c r="DQ173" s="79" t="str">
        <f t="shared" si="39"/>
        <v>D6.scenario.defSelectValue["sel939"]= [ "選んで下さい", "いつもしている", "時々している", "していない" ];</v>
      </c>
      <c r="DR173" s="80"/>
      <c r="DS173" s="80"/>
      <c r="DT173" s="80" t="str">
        <f t="shared" si="40"/>
        <v>D6.scenario.defSelectData['sel939']= [ '-1', '1', '2', '3' ];</v>
      </c>
    </row>
    <row r="174" spans="1:124" s="75" customFormat="1" ht="58.5" customHeight="1" x14ac:dyDescent="0.15">
      <c r="A174" s="66"/>
      <c r="B174" s="98" t="s">
        <v>3911</v>
      </c>
      <c r="C174" s="106" t="s">
        <v>3910</v>
      </c>
      <c r="D174" s="118" t="s">
        <v>3910</v>
      </c>
      <c r="E174" s="98" t="s">
        <v>3054</v>
      </c>
      <c r="F174" s="107"/>
      <c r="G174" s="119"/>
      <c r="H174" s="106" t="s">
        <v>3921</v>
      </c>
      <c r="I174" s="118" t="s">
        <v>3913</v>
      </c>
      <c r="J174" s="106" t="str">
        <f t="shared" ref="J174" si="45">IF(K174="","",K174)</f>
        <v>sel221</v>
      </c>
      <c r="K174" s="118" t="str">
        <f t="shared" si="43"/>
        <v>sel221</v>
      </c>
      <c r="L174" s="99"/>
      <c r="M174" s="99"/>
      <c r="N174" s="99"/>
      <c r="O174" s="98" t="s">
        <v>1892</v>
      </c>
      <c r="P174" s="99"/>
      <c r="Q174" s="99"/>
      <c r="R174" s="98">
        <v>-1</v>
      </c>
      <c r="S174" s="66"/>
      <c r="T174" s="66"/>
      <c r="U174" s="101" t="str">
        <f t="shared" ref="U174" si="46">J174</f>
        <v>sel221</v>
      </c>
      <c r="V174" s="106" t="s">
        <v>2274</v>
      </c>
      <c r="W174" s="106" t="s">
        <v>3915</v>
      </c>
      <c r="X174" s="106" t="s">
        <v>3916</v>
      </c>
      <c r="Y174" s="106" t="s">
        <v>3918</v>
      </c>
      <c r="Z174" s="106" t="s">
        <v>3912</v>
      </c>
      <c r="AA174" s="106"/>
      <c r="AB174" s="106"/>
      <c r="AC174" s="106"/>
      <c r="AD174" s="106"/>
      <c r="AE174" s="106"/>
      <c r="AF174" s="106"/>
      <c r="AG174" s="106"/>
      <c r="AH174" s="106"/>
      <c r="AI174" s="106"/>
      <c r="AJ174" s="106"/>
      <c r="AK174" s="106"/>
      <c r="AL174" s="118" t="s">
        <v>2274</v>
      </c>
      <c r="AM174" s="118" t="s">
        <v>3914</v>
      </c>
      <c r="AN174" s="148" t="s">
        <v>2762</v>
      </c>
      <c r="AO174" s="148" t="s">
        <v>3917</v>
      </c>
      <c r="AP174" s="118" t="s">
        <v>2451</v>
      </c>
      <c r="AQ174" s="118"/>
      <c r="AR174" s="118"/>
      <c r="AS174" s="118"/>
      <c r="AT174" s="118"/>
      <c r="AU174" s="118"/>
      <c r="AV174" s="118"/>
      <c r="AW174" s="118"/>
      <c r="AX174" s="118"/>
      <c r="AY174" s="118"/>
      <c r="AZ174" s="118"/>
      <c r="BA174" s="118"/>
      <c r="BB174" s="66"/>
      <c r="BC174" s="106">
        <v>-1</v>
      </c>
      <c r="BD174" s="106">
        <v>1</v>
      </c>
      <c r="BE174" s="106">
        <v>2</v>
      </c>
      <c r="BF174" s="106">
        <v>3</v>
      </c>
      <c r="BG174" s="106">
        <v>4</v>
      </c>
      <c r="BH174" s="106"/>
      <c r="BI174" s="106"/>
      <c r="BJ174" s="106"/>
      <c r="BK174" s="106"/>
      <c r="BL174" s="106"/>
      <c r="BM174" s="106"/>
      <c r="BN174" s="106"/>
      <c r="BO174" s="106"/>
      <c r="BP174" s="106"/>
      <c r="BQ174" s="106"/>
      <c r="BR174" s="106"/>
      <c r="BS174" s="118">
        <v>-1</v>
      </c>
      <c r="BT174" s="118">
        <v>1</v>
      </c>
      <c r="BU174" s="118">
        <v>2</v>
      </c>
      <c r="BV174" s="118">
        <v>3</v>
      </c>
      <c r="BW174" s="118">
        <v>4</v>
      </c>
      <c r="BX174" s="118"/>
      <c r="BY174" s="118"/>
      <c r="BZ174" s="118"/>
      <c r="CA174" s="118"/>
      <c r="CB174" s="118"/>
      <c r="CC174" s="118"/>
      <c r="CD174" s="118"/>
      <c r="CE174" s="118"/>
      <c r="CF174" s="118"/>
      <c r="CG174" s="118"/>
      <c r="CH174" s="118"/>
      <c r="CJ174" s="98">
        <v>3</v>
      </c>
      <c r="CK174" s="98">
        <v>0</v>
      </c>
      <c r="CL174" s="98">
        <v>2</v>
      </c>
      <c r="CM174" s="98">
        <v>1</v>
      </c>
      <c r="CN174" s="98">
        <v>1</v>
      </c>
      <c r="CO174" s="98">
        <v>2</v>
      </c>
      <c r="CP174" s="98">
        <v>1</v>
      </c>
      <c r="CQ174" s="98">
        <v>0</v>
      </c>
      <c r="CR174" s="98">
        <v>3</v>
      </c>
      <c r="CS174" s="98">
        <v>0</v>
      </c>
      <c r="CT174" s="98">
        <v>2</v>
      </c>
      <c r="CU174" s="98">
        <v>1</v>
      </c>
      <c r="CV174" s="98">
        <v>1</v>
      </c>
      <c r="CW174" s="98">
        <v>2</v>
      </c>
      <c r="CX174" s="98">
        <v>1</v>
      </c>
      <c r="CY174" s="98">
        <v>0</v>
      </c>
      <c r="CZ174" s="98"/>
      <c r="DA174" s="98"/>
      <c r="DB174" s="98"/>
      <c r="DC174" s="98"/>
      <c r="DD174" s="98"/>
      <c r="DE174" s="98"/>
      <c r="DF174" s="98"/>
      <c r="DG174" s="98"/>
      <c r="DL174" s="66"/>
      <c r="DM174" s="66"/>
      <c r="DN174" s="77" t="str">
        <f t="shared" si="38"/>
        <v xml:space="preserve">D6.scenario.defInput["i221"] = {  cons:"consCOsum",  title:"エアコンの性能",  unit:"",  text:"エアコンの省エネ性能は良いですか（1級ですか）", inputType:"sel221", right:"", postfix:"", nodata:"", varType:"Number", min:"", max:"", defaultValue:"-1", d11t:"3",d11p:"0",d12t:"2",d12p:"1",d13t:"1",d13p:"2",d1w:"1",d1d:"0", d21t:"3",d21p:"0",d22t:"2",d22p:"1",d23t:"1",d23p:"2",d2w:"1",d2d:"0", d31t:"",d31p:"",d32t:"",d32p:"",d33t:"",d33p:"",d3w:"",d3d:""}; </v>
      </c>
      <c r="DO174" s="78"/>
      <c r="DP174" s="78"/>
      <c r="DQ174" s="79" t="str">
        <f t="shared" si="39"/>
        <v>D6.scenario.defSelectValue["sel221"]= [ "選んで下さい", "とてもよい", "ふつう", "あまりよくない", "わからない" ];</v>
      </c>
      <c r="DR174" s="80"/>
      <c r="DS174" s="80"/>
      <c r="DT174" s="80" t="str">
        <f t="shared" si="40"/>
        <v>D6.scenario.defSelectData['sel221']= [ '-1', '1', '2', '3', '4' ];</v>
      </c>
    </row>
    <row r="175" spans="1:124" s="75" customFormat="1" ht="58.5" customHeight="1" x14ac:dyDescent="0.15">
      <c r="A175" s="66"/>
      <c r="B175" s="98" t="s">
        <v>3922</v>
      </c>
      <c r="C175" s="106" t="s">
        <v>3919</v>
      </c>
      <c r="D175" s="118" t="s">
        <v>3919</v>
      </c>
      <c r="E175" s="98" t="s">
        <v>2114</v>
      </c>
      <c r="F175" s="107"/>
      <c r="G175" s="119"/>
      <c r="H175" s="106" t="s">
        <v>3920</v>
      </c>
      <c r="I175" s="118" t="s">
        <v>3926</v>
      </c>
      <c r="J175" s="106" t="str">
        <f t="shared" ref="J175" si="47">IF(K175="","",K175)</f>
        <v>sel121</v>
      </c>
      <c r="K175" s="118" t="str">
        <f t="shared" si="43"/>
        <v>sel121</v>
      </c>
      <c r="L175" s="99"/>
      <c r="M175" s="99"/>
      <c r="N175" s="99"/>
      <c r="O175" s="98" t="s">
        <v>1892</v>
      </c>
      <c r="P175" s="99"/>
      <c r="Q175" s="99"/>
      <c r="R175" s="98">
        <v>-1</v>
      </c>
      <c r="S175" s="66"/>
      <c r="T175" s="66"/>
      <c r="U175" s="101" t="str">
        <f t="shared" ref="U175" si="48">J175</f>
        <v>sel121</v>
      </c>
      <c r="V175" s="106" t="s">
        <v>2274</v>
      </c>
      <c r="W175" s="106" t="s">
        <v>3915</v>
      </c>
      <c r="X175" s="106" t="s">
        <v>3916</v>
      </c>
      <c r="Y175" s="106" t="s">
        <v>3918</v>
      </c>
      <c r="Z175" s="106" t="s">
        <v>3912</v>
      </c>
      <c r="AA175" s="106"/>
      <c r="AB175" s="106"/>
      <c r="AC175" s="106"/>
      <c r="AD175" s="106"/>
      <c r="AE175" s="106"/>
      <c r="AF175" s="106"/>
      <c r="AG175" s="106"/>
      <c r="AH175" s="106"/>
      <c r="AI175" s="106"/>
      <c r="AJ175" s="106"/>
      <c r="AK175" s="106"/>
      <c r="AL175" s="118" t="s">
        <v>2274</v>
      </c>
      <c r="AM175" s="118" t="s">
        <v>3914</v>
      </c>
      <c r="AN175" s="148" t="s">
        <v>2762</v>
      </c>
      <c r="AO175" s="148" t="s">
        <v>3917</v>
      </c>
      <c r="AP175" s="118" t="s">
        <v>2451</v>
      </c>
      <c r="AQ175" s="118"/>
      <c r="AR175" s="118"/>
      <c r="AS175" s="118"/>
      <c r="AT175" s="118"/>
      <c r="AU175" s="118"/>
      <c r="AV175" s="118"/>
      <c r="AW175" s="118"/>
      <c r="AX175" s="118"/>
      <c r="AY175" s="118"/>
      <c r="AZ175" s="118"/>
      <c r="BA175" s="118"/>
      <c r="BB175" s="66"/>
      <c r="BC175" s="106">
        <v>-1</v>
      </c>
      <c r="BD175" s="106">
        <v>1</v>
      </c>
      <c r="BE175" s="106">
        <v>2</v>
      </c>
      <c r="BF175" s="106">
        <v>3</v>
      </c>
      <c r="BG175" s="106">
        <v>4</v>
      </c>
      <c r="BH175" s="106"/>
      <c r="BI175" s="106"/>
      <c r="BJ175" s="106"/>
      <c r="BK175" s="106"/>
      <c r="BL175" s="106"/>
      <c r="BM175" s="106"/>
      <c r="BN175" s="106"/>
      <c r="BO175" s="106"/>
      <c r="BP175" s="106"/>
      <c r="BQ175" s="106"/>
      <c r="BR175" s="106"/>
      <c r="BS175" s="118">
        <v>-1</v>
      </c>
      <c r="BT175" s="118">
        <v>1</v>
      </c>
      <c r="BU175" s="118">
        <v>2</v>
      </c>
      <c r="BV175" s="118">
        <v>3</v>
      </c>
      <c r="BW175" s="118">
        <v>4</v>
      </c>
      <c r="BX175" s="118"/>
      <c r="BY175" s="118"/>
      <c r="BZ175" s="118"/>
      <c r="CA175" s="118"/>
      <c r="CB175" s="118"/>
      <c r="CC175" s="118"/>
      <c r="CD175" s="118"/>
      <c r="CE175" s="118"/>
      <c r="CF175" s="118"/>
      <c r="CG175" s="118"/>
      <c r="CH175" s="118"/>
      <c r="CJ175" s="98">
        <v>3</v>
      </c>
      <c r="CK175" s="98">
        <v>0</v>
      </c>
      <c r="CL175" s="98">
        <v>2</v>
      </c>
      <c r="CM175" s="98">
        <v>1</v>
      </c>
      <c r="CN175" s="98">
        <v>1</v>
      </c>
      <c r="CO175" s="98">
        <v>2</v>
      </c>
      <c r="CP175" s="98">
        <v>1</v>
      </c>
      <c r="CQ175" s="98">
        <v>0</v>
      </c>
      <c r="CR175" s="98">
        <v>3</v>
      </c>
      <c r="CS175" s="98">
        <v>0</v>
      </c>
      <c r="CT175" s="98">
        <v>2</v>
      </c>
      <c r="CU175" s="98">
        <v>1</v>
      </c>
      <c r="CV175" s="98">
        <v>1</v>
      </c>
      <c r="CW175" s="98">
        <v>2</v>
      </c>
      <c r="CX175" s="98">
        <v>1</v>
      </c>
      <c r="CY175" s="98">
        <v>0</v>
      </c>
      <c r="CZ175" s="98"/>
      <c r="DA175" s="98"/>
      <c r="DB175" s="98"/>
      <c r="DC175" s="98"/>
      <c r="DD175" s="98"/>
      <c r="DE175" s="98"/>
      <c r="DF175" s="98"/>
      <c r="DG175" s="98"/>
      <c r="DL175" s="66"/>
      <c r="DM175" s="66"/>
      <c r="DN175" s="77" t="str">
        <f t="shared" si="38"/>
        <v xml:space="preserve">D6.scenario.defInput["i121"] = {  cons:"consHWsum",  title:"温水器の性能",  unit:"",  text:"温水器の省エネ性能は良いですか。（1級ですか）", inputType:"sel121", right:"", postfix:"", nodata:"", varType:"Number", min:"", max:"", defaultValue:"-1", d11t:"3",d11p:"0",d12t:"2",d12p:"1",d13t:"1",d13p:"2",d1w:"1",d1d:"0", d21t:"3",d21p:"0",d22t:"2",d22p:"1",d23t:"1",d23p:"2",d2w:"1",d2d:"0", d31t:"",d31p:"",d32t:"",d32p:"",d33t:"",d33p:"",d3w:"",d3d:""}; </v>
      </c>
      <c r="DO175" s="78"/>
      <c r="DP175" s="78"/>
      <c r="DQ175" s="79" t="str">
        <f t="shared" si="39"/>
        <v>D6.scenario.defSelectValue["sel121"]= [ "選んで下さい", "とてもよい", "ふつう", "あまりよくない", "わからない" ];</v>
      </c>
      <c r="DR175" s="80"/>
      <c r="DS175" s="80"/>
      <c r="DT175" s="80" t="str">
        <f t="shared" si="40"/>
        <v>D6.scenario.defSelectData['sel121']= [ '-1', '1', '2', '3', '4' ];</v>
      </c>
    </row>
    <row r="176" spans="1:124" s="75" customFormat="1" ht="58.5" customHeight="1" x14ac:dyDescent="0.15">
      <c r="A176" s="66"/>
      <c r="B176" s="98" t="s">
        <v>3927</v>
      </c>
      <c r="C176" s="106" t="s">
        <v>3923</v>
      </c>
      <c r="D176" s="118" t="s">
        <v>3923</v>
      </c>
      <c r="E176" s="98" t="s">
        <v>3928</v>
      </c>
      <c r="F176" s="107"/>
      <c r="G176" s="119"/>
      <c r="H176" s="106" t="s">
        <v>3924</v>
      </c>
      <c r="I176" s="118" t="s">
        <v>3925</v>
      </c>
      <c r="J176" s="106" t="str">
        <f t="shared" ref="J176" si="49">IF(K176="","",K176)</f>
        <v>sel621</v>
      </c>
      <c r="K176" s="118" t="str">
        <f t="shared" si="43"/>
        <v>sel621</v>
      </c>
      <c r="L176" s="99"/>
      <c r="M176" s="99"/>
      <c r="N176" s="99"/>
      <c r="O176" s="98" t="s">
        <v>1892</v>
      </c>
      <c r="P176" s="99"/>
      <c r="Q176" s="99"/>
      <c r="R176" s="98">
        <v>-1</v>
      </c>
      <c r="S176" s="66"/>
      <c r="T176" s="66"/>
      <c r="U176" s="101" t="str">
        <f t="shared" ref="U176" si="50">J176</f>
        <v>sel621</v>
      </c>
      <c r="V176" s="106" t="s">
        <v>2274</v>
      </c>
      <c r="W176" s="106" t="s">
        <v>3915</v>
      </c>
      <c r="X176" s="106" t="s">
        <v>3916</v>
      </c>
      <c r="Y176" s="106" t="s">
        <v>3918</v>
      </c>
      <c r="Z176" s="106" t="s">
        <v>3912</v>
      </c>
      <c r="AA176" s="106"/>
      <c r="AB176" s="106"/>
      <c r="AC176" s="106"/>
      <c r="AD176" s="106"/>
      <c r="AE176" s="106"/>
      <c r="AF176" s="106"/>
      <c r="AG176" s="106"/>
      <c r="AH176" s="106"/>
      <c r="AI176" s="106"/>
      <c r="AJ176" s="106"/>
      <c r="AK176" s="106"/>
      <c r="AL176" s="118" t="s">
        <v>2274</v>
      </c>
      <c r="AM176" s="118" t="s">
        <v>3914</v>
      </c>
      <c r="AN176" s="148" t="s">
        <v>2762</v>
      </c>
      <c r="AO176" s="148" t="s">
        <v>3917</v>
      </c>
      <c r="AP176" s="118" t="s">
        <v>2451</v>
      </c>
      <c r="AQ176" s="118"/>
      <c r="AR176" s="118"/>
      <c r="AS176" s="118"/>
      <c r="AT176" s="118"/>
      <c r="AU176" s="118"/>
      <c r="AV176" s="118"/>
      <c r="AW176" s="118"/>
      <c r="AX176" s="118"/>
      <c r="AY176" s="118"/>
      <c r="AZ176" s="118"/>
      <c r="BA176" s="118"/>
      <c r="BB176" s="66"/>
      <c r="BC176" s="106">
        <v>-1</v>
      </c>
      <c r="BD176" s="106">
        <v>1</v>
      </c>
      <c r="BE176" s="106">
        <v>2</v>
      </c>
      <c r="BF176" s="106">
        <v>3</v>
      </c>
      <c r="BG176" s="106">
        <v>4</v>
      </c>
      <c r="BH176" s="106"/>
      <c r="BI176" s="106"/>
      <c r="BJ176" s="106"/>
      <c r="BK176" s="106"/>
      <c r="BL176" s="106"/>
      <c r="BM176" s="106"/>
      <c r="BN176" s="106"/>
      <c r="BO176" s="106"/>
      <c r="BP176" s="106"/>
      <c r="BQ176" s="106"/>
      <c r="BR176" s="106"/>
      <c r="BS176" s="118">
        <v>-1</v>
      </c>
      <c r="BT176" s="118">
        <v>1</v>
      </c>
      <c r="BU176" s="118">
        <v>2</v>
      </c>
      <c r="BV176" s="118">
        <v>3</v>
      </c>
      <c r="BW176" s="118">
        <v>4</v>
      </c>
      <c r="BX176" s="118"/>
      <c r="BY176" s="118"/>
      <c r="BZ176" s="118"/>
      <c r="CA176" s="118"/>
      <c r="CB176" s="118"/>
      <c r="CC176" s="118"/>
      <c r="CD176" s="118"/>
      <c r="CE176" s="118"/>
      <c r="CF176" s="118"/>
      <c r="CG176" s="118"/>
      <c r="CH176" s="118"/>
      <c r="CJ176" s="98">
        <v>3</v>
      </c>
      <c r="CK176" s="98">
        <v>0</v>
      </c>
      <c r="CL176" s="98">
        <v>2</v>
      </c>
      <c r="CM176" s="98">
        <v>1</v>
      </c>
      <c r="CN176" s="98">
        <v>1</v>
      </c>
      <c r="CO176" s="98">
        <v>2</v>
      </c>
      <c r="CP176" s="98">
        <v>1</v>
      </c>
      <c r="CQ176" s="98">
        <v>0</v>
      </c>
      <c r="CR176" s="98">
        <v>3</v>
      </c>
      <c r="CS176" s="98">
        <v>0</v>
      </c>
      <c r="CT176" s="98">
        <v>2</v>
      </c>
      <c r="CU176" s="98">
        <v>1</v>
      </c>
      <c r="CV176" s="98">
        <v>1</v>
      </c>
      <c r="CW176" s="98">
        <v>2</v>
      </c>
      <c r="CX176" s="98">
        <v>1</v>
      </c>
      <c r="CY176" s="98">
        <v>0</v>
      </c>
      <c r="CZ176" s="98"/>
      <c r="DA176" s="98"/>
      <c r="DB176" s="98"/>
      <c r="DC176" s="98"/>
      <c r="DD176" s="98"/>
      <c r="DE176" s="98"/>
      <c r="DF176" s="98"/>
      <c r="DG176" s="98"/>
      <c r="DL176" s="66"/>
      <c r="DM176" s="66"/>
      <c r="DN176" s="77" t="str">
        <f t="shared" si="38"/>
        <v xml:space="preserve">D6.scenario.defInput["i621"] = {  cons:"consTVsum",  title:"テレビの性能",  unit:"",  text:"テレビの省エネ性能は良いですか。（1級ですか）", inputType:"sel621", right:"", postfix:"", nodata:"", varType:"Number", min:"", max:"", defaultValue:"-1", d11t:"3",d11p:"0",d12t:"2",d12p:"1",d13t:"1",d13p:"2",d1w:"1",d1d:"0", d21t:"3",d21p:"0",d22t:"2",d22p:"1",d23t:"1",d23p:"2",d2w:"1",d2d:"0", d31t:"",d31p:"",d32t:"",d32p:"",d33t:"",d33p:"",d3w:"",d3d:""}; </v>
      </c>
      <c r="DO176" s="78"/>
      <c r="DP176" s="78"/>
      <c r="DQ176" s="79" t="str">
        <f t="shared" si="39"/>
        <v>D6.scenario.defSelectValue["sel621"]= [ "選んで下さい", "とてもよい", "ふつう", "あまりよくない", "わからない" ];</v>
      </c>
      <c r="DR176" s="80"/>
      <c r="DS176" s="80"/>
      <c r="DT176" s="80" t="str">
        <f t="shared" si="40"/>
        <v>D6.scenario.defSelectData['sel621']= [ '-1', '1', '2', '3', '4' ];</v>
      </c>
    </row>
    <row r="177" spans="1:124" s="75" customFormat="1" ht="58.5" customHeight="1" x14ac:dyDescent="0.15">
      <c r="A177" s="66"/>
      <c r="B177" s="98" t="s">
        <v>3932</v>
      </c>
      <c r="C177" s="106" t="s">
        <v>3929</v>
      </c>
      <c r="D177" s="118" t="s">
        <v>3929</v>
      </c>
      <c r="E177" s="98" t="s">
        <v>2115</v>
      </c>
      <c r="F177" s="107"/>
      <c r="G177" s="119"/>
      <c r="H177" s="106" t="s">
        <v>3930</v>
      </c>
      <c r="I177" s="118" t="s">
        <v>3931</v>
      </c>
      <c r="J177" s="106" t="str">
        <f t="shared" ref="J177" si="51">IF(K177="","",K177)</f>
        <v>sel421</v>
      </c>
      <c r="K177" s="118" t="str">
        <f t="shared" si="43"/>
        <v>sel421</v>
      </c>
      <c r="L177" s="99"/>
      <c r="M177" s="99"/>
      <c r="N177" s="99"/>
      <c r="O177" s="98" t="s">
        <v>1892</v>
      </c>
      <c r="P177" s="99"/>
      <c r="Q177" s="99"/>
      <c r="R177" s="98">
        <v>-1</v>
      </c>
      <c r="S177" s="66"/>
      <c r="T177" s="66"/>
      <c r="U177" s="101" t="str">
        <f t="shared" ref="U177" si="52">J177</f>
        <v>sel421</v>
      </c>
      <c r="V177" s="106" t="s">
        <v>2274</v>
      </c>
      <c r="W177" s="106" t="s">
        <v>3915</v>
      </c>
      <c r="X177" s="106" t="s">
        <v>3916</v>
      </c>
      <c r="Y177" s="106" t="s">
        <v>3918</v>
      </c>
      <c r="Z177" s="106" t="s">
        <v>3912</v>
      </c>
      <c r="AA177" s="106"/>
      <c r="AB177" s="106"/>
      <c r="AC177" s="106"/>
      <c r="AD177" s="106"/>
      <c r="AE177" s="106"/>
      <c r="AF177" s="106"/>
      <c r="AG177" s="106"/>
      <c r="AH177" s="106"/>
      <c r="AI177" s="106"/>
      <c r="AJ177" s="106"/>
      <c r="AK177" s="106"/>
      <c r="AL177" s="118" t="s">
        <v>2274</v>
      </c>
      <c r="AM177" s="118" t="s">
        <v>3914</v>
      </c>
      <c r="AN177" s="148" t="s">
        <v>2762</v>
      </c>
      <c r="AO177" s="148" t="s">
        <v>3917</v>
      </c>
      <c r="AP177" s="118" t="s">
        <v>2451</v>
      </c>
      <c r="AQ177" s="118"/>
      <c r="AR177" s="118"/>
      <c r="AS177" s="118"/>
      <c r="AT177" s="118"/>
      <c r="AU177" s="118"/>
      <c r="AV177" s="118"/>
      <c r="AW177" s="118"/>
      <c r="AX177" s="118"/>
      <c r="AY177" s="118"/>
      <c r="AZ177" s="118"/>
      <c r="BA177" s="118"/>
      <c r="BB177" s="66"/>
      <c r="BC177" s="106">
        <v>-1</v>
      </c>
      <c r="BD177" s="106">
        <v>1</v>
      </c>
      <c r="BE177" s="106">
        <v>2</v>
      </c>
      <c r="BF177" s="106">
        <v>3</v>
      </c>
      <c r="BG177" s="106">
        <v>4</v>
      </c>
      <c r="BH177" s="106"/>
      <c r="BI177" s="106"/>
      <c r="BJ177" s="106"/>
      <c r="BK177" s="106"/>
      <c r="BL177" s="106"/>
      <c r="BM177" s="106"/>
      <c r="BN177" s="106"/>
      <c r="BO177" s="106"/>
      <c r="BP177" s="106"/>
      <c r="BQ177" s="106"/>
      <c r="BR177" s="106"/>
      <c r="BS177" s="118">
        <v>-1</v>
      </c>
      <c r="BT177" s="118">
        <v>1</v>
      </c>
      <c r="BU177" s="118">
        <v>2</v>
      </c>
      <c r="BV177" s="118">
        <v>3</v>
      </c>
      <c r="BW177" s="118">
        <v>4</v>
      </c>
      <c r="BX177" s="118"/>
      <c r="BY177" s="118"/>
      <c r="BZ177" s="118"/>
      <c r="CA177" s="118"/>
      <c r="CB177" s="118"/>
      <c r="CC177" s="118"/>
      <c r="CD177" s="118"/>
      <c r="CE177" s="118"/>
      <c r="CF177" s="118"/>
      <c r="CG177" s="118"/>
      <c r="CH177" s="118"/>
      <c r="CJ177" s="98">
        <v>3</v>
      </c>
      <c r="CK177" s="98">
        <v>0</v>
      </c>
      <c r="CL177" s="98">
        <v>2</v>
      </c>
      <c r="CM177" s="98">
        <v>1</v>
      </c>
      <c r="CN177" s="98">
        <v>1</v>
      </c>
      <c r="CO177" s="98">
        <v>2</v>
      </c>
      <c r="CP177" s="98">
        <v>1</v>
      </c>
      <c r="CQ177" s="98">
        <v>0</v>
      </c>
      <c r="CR177" s="98">
        <v>3</v>
      </c>
      <c r="CS177" s="98">
        <v>0</v>
      </c>
      <c r="CT177" s="98">
        <v>2</v>
      </c>
      <c r="CU177" s="98">
        <v>1</v>
      </c>
      <c r="CV177" s="98">
        <v>1</v>
      </c>
      <c r="CW177" s="98">
        <v>2</v>
      </c>
      <c r="CX177" s="98">
        <v>1</v>
      </c>
      <c r="CY177" s="98">
        <v>0</v>
      </c>
      <c r="CZ177" s="98"/>
      <c r="DA177" s="98"/>
      <c r="DB177" s="98"/>
      <c r="DC177" s="98"/>
      <c r="DD177" s="98"/>
      <c r="DE177" s="98"/>
      <c r="DF177" s="98"/>
      <c r="DG177" s="98"/>
      <c r="DL177" s="66"/>
      <c r="DM177" s="66"/>
      <c r="DN177" s="77" t="str">
        <f t="shared" si="38"/>
        <v xml:space="preserve">D6.scenario.defInput["i421"] = {  cons:"consDRsum",  title:"洗濯機の性能",  unit:"",  text:"洗濯機の省エネ性能は良いですか。（1級ですか）", inputType:"sel421", right:"", postfix:"", nodata:"", varType:"Number", min:"", max:"", defaultValue:"-1", d11t:"3",d11p:"0",d12t:"2",d12p:"1",d13t:"1",d13p:"2",d1w:"1",d1d:"0", d21t:"3",d21p:"0",d22t:"2",d22p:"1",d23t:"1",d23p:"2",d2w:"1",d2d:"0", d31t:"",d31p:"",d32t:"",d32p:"",d33t:"",d33p:"",d3w:"",d3d:""}; </v>
      </c>
      <c r="DO177" s="78"/>
      <c r="DP177" s="78"/>
      <c r="DQ177" s="79" t="str">
        <f t="shared" si="39"/>
        <v>D6.scenario.defSelectValue["sel421"]= [ "選んで下さい", "とてもよい", "ふつう", "あまりよくない", "わからない" ];</v>
      </c>
      <c r="DR177" s="80"/>
      <c r="DS177" s="80"/>
      <c r="DT177" s="80" t="str">
        <f t="shared" si="40"/>
        <v>D6.scenario.defSelectData['sel421']= [ '-1', '1', '2', '3', '4' ];</v>
      </c>
    </row>
    <row r="178" spans="1:124" s="75" customFormat="1" ht="58.5" customHeight="1" x14ac:dyDescent="0.15">
      <c r="A178" s="66"/>
      <c r="B178" s="98" t="s">
        <v>3937</v>
      </c>
      <c r="C178" s="106" t="s">
        <v>3933</v>
      </c>
      <c r="D178" s="118" t="s">
        <v>3934</v>
      </c>
      <c r="E178" s="98" t="s">
        <v>3938</v>
      </c>
      <c r="F178" s="107"/>
      <c r="G178" s="119"/>
      <c r="H178" s="106" t="s">
        <v>3935</v>
      </c>
      <c r="I178" s="118" t="s">
        <v>3936</v>
      </c>
      <c r="J178" s="106" t="str">
        <f t="shared" ref="J178:J182" si="53">IF(K178="","",K178)</f>
        <v>sel721</v>
      </c>
      <c r="K178" s="118" t="str">
        <f t="shared" si="43"/>
        <v>sel721</v>
      </c>
      <c r="L178" s="99"/>
      <c r="M178" s="99"/>
      <c r="N178" s="99"/>
      <c r="O178" s="98" t="s">
        <v>1892</v>
      </c>
      <c r="P178" s="99"/>
      <c r="Q178" s="99"/>
      <c r="R178" s="98">
        <v>-1</v>
      </c>
      <c r="S178" s="66"/>
      <c r="T178" s="66"/>
      <c r="U178" s="101" t="str">
        <f t="shared" ref="U178:U182" si="54">J178</f>
        <v>sel721</v>
      </c>
      <c r="V178" s="106" t="s">
        <v>2274</v>
      </c>
      <c r="W178" s="106" t="s">
        <v>3915</v>
      </c>
      <c r="X178" s="106" t="s">
        <v>3916</v>
      </c>
      <c r="Y178" s="106" t="s">
        <v>3918</v>
      </c>
      <c r="Z178" s="106" t="s">
        <v>3912</v>
      </c>
      <c r="AA178" s="106"/>
      <c r="AB178" s="106"/>
      <c r="AC178" s="106"/>
      <c r="AD178" s="106"/>
      <c r="AE178" s="106"/>
      <c r="AF178" s="106"/>
      <c r="AG178" s="106"/>
      <c r="AH178" s="106"/>
      <c r="AI178" s="106"/>
      <c r="AJ178" s="106"/>
      <c r="AK178" s="106"/>
      <c r="AL178" s="118" t="s">
        <v>2274</v>
      </c>
      <c r="AM178" s="118" t="s">
        <v>3914</v>
      </c>
      <c r="AN178" s="148" t="s">
        <v>2762</v>
      </c>
      <c r="AO178" s="148" t="s">
        <v>3917</v>
      </c>
      <c r="AP178" s="118" t="s">
        <v>2451</v>
      </c>
      <c r="AQ178" s="118"/>
      <c r="AR178" s="118"/>
      <c r="AS178" s="118"/>
      <c r="AT178" s="118"/>
      <c r="AU178" s="118"/>
      <c r="AV178" s="118"/>
      <c r="AW178" s="118"/>
      <c r="AX178" s="118"/>
      <c r="AY178" s="118"/>
      <c r="AZ178" s="118"/>
      <c r="BA178" s="118"/>
      <c r="BB178" s="66"/>
      <c r="BC178" s="106">
        <v>-1</v>
      </c>
      <c r="BD178" s="106">
        <v>1</v>
      </c>
      <c r="BE178" s="106">
        <v>2</v>
      </c>
      <c r="BF178" s="106">
        <v>3</v>
      </c>
      <c r="BG178" s="106">
        <v>4</v>
      </c>
      <c r="BH178" s="106"/>
      <c r="BI178" s="106"/>
      <c r="BJ178" s="106"/>
      <c r="BK178" s="106"/>
      <c r="BL178" s="106"/>
      <c r="BM178" s="106"/>
      <c r="BN178" s="106"/>
      <c r="BO178" s="106"/>
      <c r="BP178" s="106"/>
      <c r="BQ178" s="106"/>
      <c r="BR178" s="106"/>
      <c r="BS178" s="118">
        <v>-1</v>
      </c>
      <c r="BT178" s="118">
        <v>1</v>
      </c>
      <c r="BU178" s="118">
        <v>2</v>
      </c>
      <c r="BV178" s="118">
        <v>3</v>
      </c>
      <c r="BW178" s="118">
        <v>4</v>
      </c>
      <c r="BX178" s="118"/>
      <c r="BY178" s="118"/>
      <c r="BZ178" s="118"/>
      <c r="CA178" s="118"/>
      <c r="CB178" s="118"/>
      <c r="CC178" s="118"/>
      <c r="CD178" s="118"/>
      <c r="CE178" s="118"/>
      <c r="CF178" s="118"/>
      <c r="CG178" s="118"/>
      <c r="CH178" s="118"/>
      <c r="CJ178" s="98">
        <v>3</v>
      </c>
      <c r="CK178" s="98">
        <v>0</v>
      </c>
      <c r="CL178" s="98">
        <v>2</v>
      </c>
      <c r="CM178" s="98">
        <v>1</v>
      </c>
      <c r="CN178" s="98">
        <v>1</v>
      </c>
      <c r="CO178" s="98">
        <v>2</v>
      </c>
      <c r="CP178" s="98">
        <v>1</v>
      </c>
      <c r="CQ178" s="98">
        <v>0</v>
      </c>
      <c r="CR178" s="98">
        <v>3</v>
      </c>
      <c r="CS178" s="98">
        <v>0</v>
      </c>
      <c r="CT178" s="98">
        <v>2</v>
      </c>
      <c r="CU178" s="98">
        <v>1</v>
      </c>
      <c r="CV178" s="98">
        <v>1</v>
      </c>
      <c r="CW178" s="98">
        <v>2</v>
      </c>
      <c r="CX178" s="98">
        <v>1</v>
      </c>
      <c r="CY178" s="98">
        <v>0</v>
      </c>
      <c r="CZ178" s="98"/>
      <c r="DA178" s="98"/>
      <c r="DB178" s="98"/>
      <c r="DC178" s="98"/>
      <c r="DD178" s="98"/>
      <c r="DE178" s="98"/>
      <c r="DF178" s="98"/>
      <c r="DG178" s="98"/>
      <c r="DL178" s="66"/>
      <c r="DM178" s="66"/>
      <c r="DN178" s="77" t="str">
        <f t="shared" si="38"/>
        <v xml:space="preserve">D6.scenario.defInput["i721"] = {  cons:"consRFsum",  title:"冷蔵庫の性能",  unit:"",  text:"冷蔵庫の省エネ性能は良いですか。（1級ですか）", inputType:"sel721", right:"", postfix:"", nodata:"", varType:"Number", min:"", max:"", defaultValue:"-1", d11t:"3",d11p:"0",d12t:"2",d12p:"1",d13t:"1",d13p:"2",d1w:"1",d1d:"0", d21t:"3",d21p:"0",d22t:"2",d22p:"1",d23t:"1",d23p:"2",d2w:"1",d2d:"0", d31t:"",d31p:"",d32t:"",d32p:"",d33t:"",d33p:"",d3w:"",d3d:""}; </v>
      </c>
      <c r="DO178" s="78"/>
      <c r="DP178" s="78"/>
      <c r="DQ178" s="79" t="str">
        <f t="shared" si="39"/>
        <v>D6.scenario.defSelectValue["sel721"]= [ "選んで下さい", "とてもよい", "ふつう", "あまりよくない", "わからない" ];</v>
      </c>
      <c r="DR178" s="80"/>
      <c r="DS178" s="80"/>
      <c r="DT178" s="80" t="str">
        <f t="shared" si="40"/>
        <v>D6.scenario.defSelectData['sel721']= [ '-1', '1', '2', '3', '4' ];</v>
      </c>
    </row>
    <row r="179" spans="1:124" s="75" customFormat="1" ht="43.5" customHeight="1" x14ac:dyDescent="0.15">
      <c r="A179" s="66"/>
      <c r="B179" s="190" t="s">
        <v>4509</v>
      </c>
      <c r="C179" s="191" t="s">
        <v>4510</v>
      </c>
      <c r="D179" s="192" t="s">
        <v>2645</v>
      </c>
      <c r="E179" s="189" t="s">
        <v>2164</v>
      </c>
      <c r="F179" s="191"/>
      <c r="G179" s="192"/>
      <c r="H179" s="191" t="s">
        <v>4511</v>
      </c>
      <c r="I179" s="192" t="s">
        <v>2645</v>
      </c>
      <c r="J179" s="191" t="str">
        <f t="shared" si="53"/>
        <v>sel941</v>
      </c>
      <c r="K179" s="192" t="str">
        <f t="shared" si="43"/>
        <v>sel941</v>
      </c>
      <c r="L179" s="190"/>
      <c r="M179" s="190"/>
      <c r="N179" s="190"/>
      <c r="O179" s="189" t="s">
        <v>1892</v>
      </c>
      <c r="P179" s="190"/>
      <c r="Q179" s="190"/>
      <c r="R179" s="189">
        <v>-1</v>
      </c>
      <c r="S179" s="66"/>
      <c r="U179" s="193" t="str">
        <f t="shared" si="54"/>
        <v>sel941</v>
      </c>
      <c r="V179" s="191" t="s">
        <v>4512</v>
      </c>
      <c r="W179" s="191" t="s">
        <v>401</v>
      </c>
      <c r="X179" s="191" t="s">
        <v>402</v>
      </c>
      <c r="Y179" s="191" t="s">
        <v>4513</v>
      </c>
      <c r="Z179" s="191" t="s">
        <v>4514</v>
      </c>
      <c r="AA179" s="191"/>
      <c r="AB179" s="191"/>
      <c r="AC179" s="191"/>
      <c r="AD179" s="191"/>
      <c r="AE179" s="191"/>
      <c r="AF179" s="191"/>
      <c r="AG179" s="191"/>
      <c r="AH179" s="191"/>
      <c r="AI179" s="191"/>
      <c r="AJ179" s="191"/>
      <c r="AK179" s="191"/>
      <c r="AL179" s="192" t="s">
        <v>2274</v>
      </c>
      <c r="AM179" s="199" t="s">
        <v>416</v>
      </c>
      <c r="AN179" s="199" t="s">
        <v>401</v>
      </c>
      <c r="AO179" s="199" t="s">
        <v>402</v>
      </c>
      <c r="AP179" s="199" t="s">
        <v>403</v>
      </c>
      <c r="AQ179" s="199" t="s">
        <v>404</v>
      </c>
      <c r="AR179" s="192" t="s">
        <v>2651</v>
      </c>
      <c r="AS179" s="192"/>
      <c r="AT179" s="192"/>
      <c r="AU179" s="192"/>
      <c r="AV179" s="192"/>
      <c r="AW179" s="192"/>
      <c r="AX179" s="192"/>
      <c r="AY179" s="192"/>
      <c r="AZ179" s="192"/>
      <c r="BA179" s="192"/>
      <c r="BB179" s="66"/>
      <c r="BC179" s="191">
        <v>-1</v>
      </c>
      <c r="BD179" s="191">
        <v>1</v>
      </c>
      <c r="BE179" s="191">
        <v>2</v>
      </c>
      <c r="BF179" s="191">
        <v>3</v>
      </c>
      <c r="BG179" s="191">
        <v>0</v>
      </c>
      <c r="BH179" s="191"/>
      <c r="BI179" s="191"/>
      <c r="BJ179" s="191"/>
      <c r="BK179" s="191"/>
      <c r="BL179" s="191"/>
      <c r="BM179" s="191"/>
      <c r="BN179" s="191"/>
      <c r="BO179" s="191"/>
      <c r="BP179" s="191"/>
      <c r="BQ179" s="191"/>
      <c r="BR179" s="191"/>
      <c r="BS179" s="192">
        <v>-1</v>
      </c>
      <c r="BT179" s="192">
        <v>0</v>
      </c>
      <c r="BU179" s="192">
        <v>1</v>
      </c>
      <c r="BV179" s="192">
        <v>2</v>
      </c>
      <c r="BW179" s="192">
        <v>3</v>
      </c>
      <c r="BX179" s="192">
        <v>4</v>
      </c>
      <c r="BY179" s="192">
        <v>5</v>
      </c>
      <c r="BZ179" s="192"/>
      <c r="CA179" s="192"/>
      <c r="CB179" s="192"/>
      <c r="CC179" s="192"/>
      <c r="CD179" s="192"/>
      <c r="CE179" s="192"/>
      <c r="CF179" s="192"/>
      <c r="CG179" s="192"/>
      <c r="CH179" s="192"/>
      <c r="CJ179" s="189">
        <v>4</v>
      </c>
      <c r="CK179" s="189">
        <v>0</v>
      </c>
      <c r="CL179" s="189">
        <v>2</v>
      </c>
      <c r="CM179" s="189">
        <v>1</v>
      </c>
      <c r="CN179" s="189">
        <v>0</v>
      </c>
      <c r="CO179" s="189">
        <v>2</v>
      </c>
      <c r="CP179" s="189">
        <v>2</v>
      </c>
      <c r="CQ179" s="189">
        <v>1</v>
      </c>
      <c r="CR179" s="189"/>
      <c r="CS179" s="189"/>
      <c r="CT179" s="189"/>
      <c r="CU179" s="189"/>
      <c r="CV179" s="189"/>
      <c r="CW179" s="189"/>
      <c r="CX179" s="189"/>
      <c r="CY179" s="189"/>
      <c r="CZ179" s="189"/>
      <c r="DA179" s="189"/>
      <c r="DB179" s="189"/>
      <c r="DC179" s="189"/>
      <c r="DD179" s="189"/>
      <c r="DE179" s="189"/>
      <c r="DF179" s="189"/>
      <c r="DG179" s="189"/>
      <c r="DL179" s="76"/>
      <c r="DM179" s="76"/>
      <c r="DN179" s="77" t="str">
        <f t="shared" si="38"/>
        <v xml:space="preserve">D6.scenario.defInput["i941"] = {  cons:"consCRsum",  title:"ガソリン車",  unit:"",  text:"ガソリン車を何台お持ちですか", inputType:"sel941", right:"", postfix:"", nodata:"", varType:"Number", min:"", max:"", defaultValue:"-1", d11t:"4",d11p:"0",d12t:"2",d12p:"1",d13t:"0",d13p:"2",d1w:"2",d1d:"1", d21t:"",d21p:"",d22t:"",d22p:"",d23t:"",d23p:"",d2w:"",d2d:"", d31t:"",d31p:"",d32t:"",d32p:"",d33t:"",d33p:"",d3w:"",d3d:""}; </v>
      </c>
      <c r="DO179" s="78"/>
      <c r="DP179" s="78"/>
      <c r="DQ179" s="79" t="str">
        <f t="shared" si="39"/>
        <v>D6.scenario.defSelectValue["sel941"]= [ "選んで下さい", "1台", "2台", "3台以上", "無し" ];</v>
      </c>
      <c r="DR179" s="80"/>
      <c r="DS179" s="80"/>
      <c r="DT179" s="80" t="str">
        <f t="shared" si="40"/>
        <v>D6.scenario.defSelectData['sel941']= [ '-1', '1', '2', '3', '0' ];</v>
      </c>
    </row>
    <row r="180" spans="1:124" s="75" customFormat="1" ht="43.5" customHeight="1" x14ac:dyDescent="0.15">
      <c r="A180" s="66"/>
      <c r="B180" s="190" t="s">
        <v>4515</v>
      </c>
      <c r="C180" s="191" t="s">
        <v>4516</v>
      </c>
      <c r="D180" s="192" t="s">
        <v>2645</v>
      </c>
      <c r="E180" s="189" t="s">
        <v>4517</v>
      </c>
      <c r="F180" s="191"/>
      <c r="G180" s="192"/>
      <c r="H180" s="191" t="s">
        <v>4518</v>
      </c>
      <c r="I180" s="192" t="s">
        <v>2645</v>
      </c>
      <c r="J180" s="191" t="str">
        <f t="shared" si="53"/>
        <v>sel942</v>
      </c>
      <c r="K180" s="192" t="str">
        <f t="shared" si="43"/>
        <v>sel942</v>
      </c>
      <c r="L180" s="190"/>
      <c r="M180" s="190"/>
      <c r="N180" s="190"/>
      <c r="O180" s="189" t="s">
        <v>1892</v>
      </c>
      <c r="P180" s="190"/>
      <c r="Q180" s="190"/>
      <c r="R180" s="189">
        <v>-1</v>
      </c>
      <c r="S180" s="66"/>
      <c r="U180" s="193" t="str">
        <f t="shared" si="54"/>
        <v>sel942</v>
      </c>
      <c r="V180" s="191" t="s">
        <v>4512</v>
      </c>
      <c r="W180" s="191" t="s">
        <v>401</v>
      </c>
      <c r="X180" s="191" t="s">
        <v>402</v>
      </c>
      <c r="Y180" s="191" t="s">
        <v>4513</v>
      </c>
      <c r="Z180" s="191" t="s">
        <v>4514</v>
      </c>
      <c r="AA180" s="191"/>
      <c r="AB180" s="191"/>
      <c r="AC180" s="191"/>
      <c r="AD180" s="191"/>
      <c r="AE180" s="191"/>
      <c r="AF180" s="191"/>
      <c r="AG180" s="191"/>
      <c r="AH180" s="191"/>
      <c r="AI180" s="191"/>
      <c r="AJ180" s="191"/>
      <c r="AK180" s="191"/>
      <c r="AL180" s="192" t="s">
        <v>2274</v>
      </c>
      <c r="AM180" s="199" t="s">
        <v>416</v>
      </c>
      <c r="AN180" s="199" t="s">
        <v>401</v>
      </c>
      <c r="AO180" s="199" t="s">
        <v>402</v>
      </c>
      <c r="AP180" s="199" t="s">
        <v>403</v>
      </c>
      <c r="AQ180" s="199" t="s">
        <v>404</v>
      </c>
      <c r="AR180" s="192" t="s">
        <v>2651</v>
      </c>
      <c r="AS180" s="192"/>
      <c r="AT180" s="192"/>
      <c r="AU180" s="192"/>
      <c r="AV180" s="192"/>
      <c r="AW180" s="192"/>
      <c r="AX180" s="192"/>
      <c r="AY180" s="192"/>
      <c r="AZ180" s="192"/>
      <c r="BA180" s="192"/>
      <c r="BB180" s="66"/>
      <c r="BC180" s="191">
        <v>-1</v>
      </c>
      <c r="BD180" s="191">
        <v>1</v>
      </c>
      <c r="BE180" s="191">
        <v>2</v>
      </c>
      <c r="BF180" s="191">
        <v>3</v>
      </c>
      <c r="BG180" s="191">
        <v>0</v>
      </c>
      <c r="BH180" s="191"/>
      <c r="BI180" s="191"/>
      <c r="BJ180" s="191"/>
      <c r="BK180" s="191"/>
      <c r="BL180" s="191"/>
      <c r="BM180" s="191"/>
      <c r="BN180" s="191"/>
      <c r="BO180" s="191"/>
      <c r="BP180" s="191"/>
      <c r="BQ180" s="191"/>
      <c r="BR180" s="191"/>
      <c r="BS180" s="192">
        <v>-1</v>
      </c>
      <c r="BT180" s="192">
        <v>0</v>
      </c>
      <c r="BU180" s="192">
        <v>1</v>
      </c>
      <c r="BV180" s="192">
        <v>2</v>
      </c>
      <c r="BW180" s="192">
        <v>3</v>
      </c>
      <c r="BX180" s="192">
        <v>4</v>
      </c>
      <c r="BY180" s="192">
        <v>5</v>
      </c>
      <c r="BZ180" s="192"/>
      <c r="CA180" s="192"/>
      <c r="CB180" s="192"/>
      <c r="CC180" s="192"/>
      <c r="CD180" s="192"/>
      <c r="CE180" s="192"/>
      <c r="CF180" s="192"/>
      <c r="CG180" s="192"/>
      <c r="CH180" s="192"/>
      <c r="CJ180" s="189">
        <v>4</v>
      </c>
      <c r="CK180" s="189">
        <v>0</v>
      </c>
      <c r="CL180" s="189">
        <v>2</v>
      </c>
      <c r="CM180" s="189">
        <v>1</v>
      </c>
      <c r="CN180" s="189">
        <v>0</v>
      </c>
      <c r="CO180" s="189">
        <v>2</v>
      </c>
      <c r="CP180" s="189">
        <v>2</v>
      </c>
      <c r="CQ180" s="189">
        <v>1</v>
      </c>
      <c r="CR180" s="189"/>
      <c r="CS180" s="189"/>
      <c r="CT180" s="189"/>
      <c r="CU180" s="189"/>
      <c r="CV180" s="189"/>
      <c r="CW180" s="189"/>
      <c r="CX180" s="189"/>
      <c r="CY180" s="189"/>
      <c r="CZ180" s="189"/>
      <c r="DA180" s="189"/>
      <c r="DB180" s="189"/>
      <c r="DC180" s="189"/>
      <c r="DD180" s="189"/>
      <c r="DE180" s="189"/>
      <c r="DF180" s="189"/>
      <c r="DG180" s="189"/>
      <c r="DL180" s="76"/>
      <c r="DM180" s="76"/>
      <c r="DN180" s="77" t="str">
        <f t="shared" si="38"/>
        <v xml:space="preserve">D6.scenario.defInput["i942"] = {  cons:"consCRsum",  title:"ハイブリッド車",  unit:"",  text:"ハイブリッド車を何台お持ちですか", inputType:"sel942", right:"", postfix:"", nodata:"", varType:"Number", min:"", max:"", defaultValue:"-1", d11t:"4",d11p:"0",d12t:"2",d12p:"1",d13t:"0",d13p:"2",d1w:"2",d1d:"1", d21t:"",d21p:"",d22t:"",d22p:"",d23t:"",d23p:"",d2w:"",d2d:"", d31t:"",d31p:"",d32t:"",d32p:"",d33t:"",d33p:"",d3w:"",d3d:""}; </v>
      </c>
      <c r="DO180" s="78"/>
      <c r="DP180" s="78"/>
      <c r="DQ180" s="79" t="str">
        <f t="shared" si="39"/>
        <v>D6.scenario.defSelectValue["sel942"]= [ "選んで下さい", "1台", "2台", "3台以上", "無し" ];</v>
      </c>
      <c r="DR180" s="80"/>
      <c r="DS180" s="80"/>
      <c r="DT180" s="80" t="str">
        <f t="shared" si="40"/>
        <v>D6.scenario.defSelectData['sel942']= [ '-1', '1', '2', '3', '0' ];</v>
      </c>
    </row>
    <row r="181" spans="1:124" s="75" customFormat="1" ht="43.5" customHeight="1" x14ac:dyDescent="0.15">
      <c r="A181" s="66"/>
      <c r="B181" s="190" t="s">
        <v>4519</v>
      </c>
      <c r="C181" s="191" t="s">
        <v>4520</v>
      </c>
      <c r="D181" s="192" t="s">
        <v>2645</v>
      </c>
      <c r="E181" s="189" t="s">
        <v>4521</v>
      </c>
      <c r="F181" s="191"/>
      <c r="G181" s="192"/>
      <c r="H181" s="191" t="s">
        <v>4522</v>
      </c>
      <c r="I181" s="192" t="s">
        <v>2645</v>
      </c>
      <c r="J181" s="191" t="str">
        <f t="shared" si="53"/>
        <v>sel943</v>
      </c>
      <c r="K181" s="192" t="str">
        <f t="shared" si="43"/>
        <v>sel943</v>
      </c>
      <c r="L181" s="190"/>
      <c r="M181" s="190"/>
      <c r="N181" s="190"/>
      <c r="O181" s="189" t="s">
        <v>1892</v>
      </c>
      <c r="P181" s="190"/>
      <c r="Q181" s="190"/>
      <c r="R181" s="189">
        <v>-1</v>
      </c>
      <c r="S181" s="66"/>
      <c r="U181" s="193" t="str">
        <f t="shared" si="54"/>
        <v>sel943</v>
      </c>
      <c r="V181" s="191" t="s">
        <v>2274</v>
      </c>
      <c r="W181" s="191" t="s">
        <v>401</v>
      </c>
      <c r="X181" s="191" t="s">
        <v>402</v>
      </c>
      <c r="Y181" s="191" t="s">
        <v>4513</v>
      </c>
      <c r="Z181" s="191" t="s">
        <v>4514</v>
      </c>
      <c r="AA181" s="191"/>
      <c r="AB181" s="191"/>
      <c r="AC181" s="191"/>
      <c r="AD181" s="191"/>
      <c r="AE181" s="191"/>
      <c r="AF181" s="191"/>
      <c r="AG181" s="191"/>
      <c r="AH181" s="191"/>
      <c r="AI181" s="191"/>
      <c r="AJ181" s="191"/>
      <c r="AK181" s="191"/>
      <c r="AL181" s="192" t="s">
        <v>2274</v>
      </c>
      <c r="AM181" s="199" t="s">
        <v>416</v>
      </c>
      <c r="AN181" s="199" t="s">
        <v>401</v>
      </c>
      <c r="AO181" s="199" t="s">
        <v>402</v>
      </c>
      <c r="AP181" s="199" t="s">
        <v>403</v>
      </c>
      <c r="AQ181" s="199" t="s">
        <v>404</v>
      </c>
      <c r="AR181" s="192" t="s">
        <v>2651</v>
      </c>
      <c r="AS181" s="192"/>
      <c r="AT181" s="192"/>
      <c r="AU181" s="192"/>
      <c r="AV181" s="192"/>
      <c r="AW181" s="192"/>
      <c r="AX181" s="192"/>
      <c r="AY181" s="192"/>
      <c r="AZ181" s="192"/>
      <c r="BA181" s="192"/>
      <c r="BB181" s="66"/>
      <c r="BC181" s="191">
        <v>-1</v>
      </c>
      <c r="BD181" s="191">
        <v>1</v>
      </c>
      <c r="BE181" s="191">
        <v>2</v>
      </c>
      <c r="BF181" s="191">
        <v>3</v>
      </c>
      <c r="BG181" s="191">
        <v>0</v>
      </c>
      <c r="BH181" s="191"/>
      <c r="BI181" s="191"/>
      <c r="BJ181" s="191"/>
      <c r="BK181" s="191"/>
      <c r="BL181" s="191"/>
      <c r="BM181" s="191"/>
      <c r="BN181" s="191"/>
      <c r="BO181" s="191"/>
      <c r="BP181" s="191"/>
      <c r="BQ181" s="191"/>
      <c r="BR181" s="191"/>
      <c r="BS181" s="192">
        <v>-1</v>
      </c>
      <c r="BT181" s="192">
        <v>0</v>
      </c>
      <c r="BU181" s="192">
        <v>1</v>
      </c>
      <c r="BV181" s="192">
        <v>2</v>
      </c>
      <c r="BW181" s="192">
        <v>3</v>
      </c>
      <c r="BX181" s="192">
        <v>4</v>
      </c>
      <c r="BY181" s="192">
        <v>5</v>
      </c>
      <c r="BZ181" s="192"/>
      <c r="CA181" s="192"/>
      <c r="CB181" s="192"/>
      <c r="CC181" s="192"/>
      <c r="CD181" s="192"/>
      <c r="CE181" s="192"/>
      <c r="CF181" s="192"/>
      <c r="CG181" s="192"/>
      <c r="CH181" s="192"/>
      <c r="CJ181" s="189">
        <v>4</v>
      </c>
      <c r="CK181" s="189">
        <v>0</v>
      </c>
      <c r="CL181" s="189">
        <v>2</v>
      </c>
      <c r="CM181" s="189">
        <v>1</v>
      </c>
      <c r="CN181" s="189">
        <v>0</v>
      </c>
      <c r="CO181" s="189">
        <v>2</v>
      </c>
      <c r="CP181" s="189">
        <v>2</v>
      </c>
      <c r="CQ181" s="189">
        <v>1</v>
      </c>
      <c r="CR181" s="189"/>
      <c r="CS181" s="189"/>
      <c r="CT181" s="189"/>
      <c r="CU181" s="189"/>
      <c r="CV181" s="189"/>
      <c r="CW181" s="189"/>
      <c r="CX181" s="189"/>
      <c r="CY181" s="189"/>
      <c r="CZ181" s="189"/>
      <c r="DA181" s="189"/>
      <c r="DB181" s="189"/>
      <c r="DC181" s="189"/>
      <c r="DD181" s="189"/>
      <c r="DE181" s="189"/>
      <c r="DF181" s="189"/>
      <c r="DG181" s="189"/>
      <c r="DL181" s="76"/>
      <c r="DM181" s="76"/>
      <c r="DN181" s="77" t="str">
        <f t="shared" si="38"/>
        <v xml:space="preserve">D6.scenario.defInput["i943"] = {  cons:"consCRsum",  title:"電気自動車",  unit:"",  text:"電気自動車を何台お持ちですか", inputType:"sel943", right:"", postfix:"", nodata:"", varType:"Number", min:"", max:"", defaultValue:"-1", d11t:"4",d11p:"0",d12t:"2",d12p:"1",d13t:"0",d13p:"2",d1w:"2",d1d:"1", d21t:"",d21p:"",d22t:"",d22p:"",d23t:"",d23p:"",d2w:"",d2d:"", d31t:"",d31p:"",d32t:"",d32p:"",d33t:"",d33p:"",d3w:"",d3d:""}; </v>
      </c>
      <c r="DO181" s="78"/>
      <c r="DP181" s="78"/>
      <c r="DQ181" s="79" t="str">
        <f t="shared" si="39"/>
        <v>D6.scenario.defSelectValue["sel943"]= [ "選んで下さい", "1台", "2台", "3台以上", "無し" ];</v>
      </c>
      <c r="DR181" s="80"/>
      <c r="DS181" s="80"/>
      <c r="DT181" s="80" t="str">
        <f t="shared" si="40"/>
        <v>D6.scenario.defSelectData['sel943']= [ '-1', '1', '2', '3', '0' ];</v>
      </c>
    </row>
    <row r="182" spans="1:124" s="75" customFormat="1" ht="43.5" customHeight="1" x14ac:dyDescent="0.15">
      <c r="A182" s="66"/>
      <c r="B182" s="190" t="s">
        <v>4523</v>
      </c>
      <c r="C182" s="191" t="s">
        <v>4524</v>
      </c>
      <c r="D182" s="118" t="s">
        <v>4525</v>
      </c>
      <c r="E182" s="98" t="s">
        <v>3085</v>
      </c>
      <c r="F182" s="106" t="s">
        <v>1918</v>
      </c>
      <c r="G182" s="118" t="s">
        <v>1918</v>
      </c>
      <c r="H182" s="106" t="s">
        <v>4526</v>
      </c>
      <c r="I182" s="118"/>
      <c r="J182" s="106" t="str">
        <f t="shared" si="53"/>
        <v>sel951</v>
      </c>
      <c r="K182" s="118" t="str">
        <f t="shared" si="43"/>
        <v>sel951</v>
      </c>
      <c r="L182" s="99"/>
      <c r="M182" s="99"/>
      <c r="N182" s="99"/>
      <c r="O182" s="98" t="s">
        <v>1892</v>
      </c>
      <c r="P182" s="99"/>
      <c r="Q182" s="99"/>
      <c r="R182" s="98">
        <v>-1</v>
      </c>
      <c r="S182" s="66"/>
      <c r="T182" s="66"/>
      <c r="U182" s="101" t="str">
        <f t="shared" si="54"/>
        <v>sel951</v>
      </c>
      <c r="V182" s="191" t="s">
        <v>2274</v>
      </c>
      <c r="W182" s="106" t="s">
        <v>4527</v>
      </c>
      <c r="X182" s="106" t="s">
        <v>4540</v>
      </c>
      <c r="Y182" s="106" t="s">
        <v>4541</v>
      </c>
      <c r="Z182" s="106" t="s">
        <v>4542</v>
      </c>
      <c r="AA182" s="106" t="s">
        <v>4543</v>
      </c>
      <c r="AB182" s="106" t="s">
        <v>4544</v>
      </c>
      <c r="AC182" s="106" t="s">
        <v>4545</v>
      </c>
      <c r="AD182" s="106" t="s">
        <v>4546</v>
      </c>
      <c r="AE182" s="106" t="s">
        <v>4547</v>
      </c>
      <c r="AF182" s="106" t="s">
        <v>4548</v>
      </c>
      <c r="AG182" s="106" t="s">
        <v>4549</v>
      </c>
      <c r="AH182" s="106"/>
      <c r="AI182" s="106"/>
      <c r="AJ182" s="106"/>
      <c r="AK182" s="106"/>
      <c r="AL182" s="118" t="s">
        <v>2274</v>
      </c>
      <c r="AM182" s="148"/>
      <c r="AN182" s="148"/>
      <c r="AO182" s="148"/>
      <c r="AP182" s="118"/>
      <c r="AQ182" s="118"/>
      <c r="AR182" s="118"/>
      <c r="AS182" s="118"/>
      <c r="AT182" s="118"/>
      <c r="AU182" s="118"/>
      <c r="AV182" s="118"/>
      <c r="AW182" s="118"/>
      <c r="AX182" s="118"/>
      <c r="AY182" s="118"/>
      <c r="AZ182" s="118"/>
      <c r="BA182" s="118"/>
      <c r="BB182" s="66"/>
      <c r="BC182" s="106">
        <v>-1</v>
      </c>
      <c r="BD182" s="106">
        <v>0</v>
      </c>
      <c r="BE182" s="106">
        <v>1</v>
      </c>
      <c r="BF182" s="106">
        <v>2</v>
      </c>
      <c r="BG182" s="106">
        <v>3</v>
      </c>
      <c r="BH182" s="106">
        <v>4</v>
      </c>
      <c r="BI182" s="106">
        <v>5</v>
      </c>
      <c r="BJ182" s="106">
        <v>6</v>
      </c>
      <c r="BK182" s="106">
        <v>7</v>
      </c>
      <c r="BL182" s="106">
        <v>8</v>
      </c>
      <c r="BM182" s="106">
        <v>9</v>
      </c>
      <c r="BN182" s="106">
        <v>10</v>
      </c>
      <c r="BO182" s="106"/>
      <c r="BP182" s="106"/>
      <c r="BQ182" s="106"/>
      <c r="BR182" s="106"/>
      <c r="BS182" s="118">
        <v>-1</v>
      </c>
      <c r="BT182" s="118"/>
      <c r="BU182" s="118"/>
      <c r="BV182" s="118"/>
      <c r="BW182" s="118"/>
      <c r="BX182" s="118"/>
      <c r="BY182" s="118"/>
      <c r="BZ182" s="118"/>
      <c r="CA182" s="118"/>
      <c r="CB182" s="118"/>
      <c r="CC182" s="118"/>
      <c r="CD182" s="118"/>
      <c r="CE182" s="118"/>
      <c r="CF182" s="118"/>
      <c r="CG182" s="118"/>
      <c r="CH182" s="118"/>
      <c r="CJ182" s="98">
        <v>5</v>
      </c>
      <c r="CK182" s="98">
        <v>2</v>
      </c>
      <c r="CL182" s="98">
        <v>2</v>
      </c>
      <c r="CM182" s="98">
        <v>1</v>
      </c>
      <c r="CN182" s="98"/>
      <c r="CO182" s="98"/>
      <c r="CP182" s="98">
        <v>2</v>
      </c>
      <c r="CQ182" s="98">
        <v>0</v>
      </c>
      <c r="CR182" s="98">
        <v>5</v>
      </c>
      <c r="CS182" s="98">
        <v>2</v>
      </c>
      <c r="CT182" s="98">
        <v>2</v>
      </c>
      <c r="CU182" s="98">
        <v>1</v>
      </c>
      <c r="CV182" s="98"/>
      <c r="CW182" s="98"/>
      <c r="CX182" s="98">
        <v>2</v>
      </c>
      <c r="CY182" s="98">
        <v>0</v>
      </c>
      <c r="CZ182" s="98"/>
      <c r="DA182" s="98"/>
      <c r="DB182" s="98"/>
      <c r="DC182" s="98"/>
      <c r="DD182" s="98"/>
      <c r="DE182" s="98"/>
      <c r="DF182" s="98"/>
      <c r="DG182" s="98"/>
      <c r="DL182" s="76"/>
      <c r="DM182" s="76"/>
      <c r="DN182" s="77" t="str">
        <f t="shared" si="38"/>
        <v xml:space="preserve">D6.scenario.defInput["i951"] = {  cons:"consEnergy",  title:"太陽光発電の設置可能容量",  unit:"kW",  text:"設置可能な太陽光発電装置のサイズを選んで下さい。", inputType:"sel951", right:"", postfix:"", nodata:"", varType:"Number", min:"", max:"", defaultValue:"-1", d11t:"5",d11p:"2",d12t:"2",d12p:"1",d13t:"",d13p:"",d1w:"2",d1d:"0", d21t:"5",d21p:"2",d22t:"2",d22p:"1",d23t:"",d23p:"",d2w:"2",d2d:"0", d31t:"",d31p:"",d32t:"",d32p:"",d33t:"",d33p:"",d3w:"",d3d:""}; </v>
      </c>
      <c r="DO182" s="78"/>
      <c r="DP182" s="78"/>
      <c r="DQ182" s="79" t="str">
        <f t="shared" si="39"/>
        <v>D6.scenario.defSelectValue["sel951"]= [ "選んで下さい", "すでに設置している/設置できない", "1kW（6畳程度）", "2kW（12畳程度）", "3kW（18畳程度）", "4kW（25畳程度）", "5kW（30畳程度）", "6kW(（35畳程度）", "7kW（40畳程度）", "8kW（50畳程度）", "9kW（55畳程度）", "10kW（60畳程度）" ];</v>
      </c>
      <c r="DR182" s="80"/>
      <c r="DS182" s="80"/>
      <c r="DT182" s="80" t="str">
        <f t="shared" si="40"/>
        <v>D6.scenario.defSelectData['sel951']= [ '-1', '0', '1', '2', '3', '4', '5', '6', '7', '8', '9', '10' ];</v>
      </c>
    </row>
  </sheetData>
  <sheetProtection selectLockedCells="1" selectUnlockedCells="1"/>
  <phoneticPr fontId="2"/>
  <dataValidations count="1">
    <dataValidation type="list" allowBlank="1" showInputMessage="1" showErrorMessage="1" sqref="O4:O182" xr:uid="{00000000-0002-0000-0700-000000000000}">
      <formula1>$N$1:$P$1</formula1>
    </dataValidation>
  </dataValidations>
  <pageMargins left="0.78749999999999998" right="0.78749999999999998" top="0.98402777777777772" bottom="0.98402777777777772" header="0.51180555555555551" footer="0.51180555555555551"/>
  <pageSetup paperSize="8" scale="90" firstPageNumber="0" orientation="landscape" horizontalDpi="300" verticalDpi="300" r:id="rId1"/>
  <headerFooter alignWithMargins="0">
    <oddFooter>&amp;L&amp;D&amp;C兵庫省エネ診断ソフト　&amp;A&amp;RPage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O327"/>
  <sheetViews>
    <sheetView topLeftCell="B1" workbookViewId="0">
      <selection activeCell="H1" sqref="H1"/>
    </sheetView>
  </sheetViews>
  <sheetFormatPr defaultRowHeight="12" x14ac:dyDescent="0.15"/>
  <cols>
    <col min="1" max="1" width="58.375" style="173" customWidth="1"/>
    <col min="2" max="2" width="13.375" style="167" customWidth="1"/>
    <col min="3" max="3" width="3.25" style="167" customWidth="1"/>
    <col min="4" max="4" width="3" style="167" customWidth="1"/>
    <col min="5" max="5" width="4.25" style="168" customWidth="1"/>
    <col min="6" max="6" width="2.5" style="168" customWidth="1"/>
    <col min="7" max="7" width="2.875" style="102" customWidth="1"/>
    <col min="8" max="8" width="2.375" style="66" customWidth="1"/>
    <col min="9" max="10" width="43.875" style="75" customWidth="1"/>
    <col min="11" max="11" width="5.75" style="75" customWidth="1"/>
    <col min="12" max="12" width="5.75" style="169" customWidth="1"/>
    <col min="13" max="14" width="9" style="169"/>
    <col min="15" max="15" width="24.25" style="169" customWidth="1"/>
    <col min="16" max="16384" width="9" style="169"/>
  </cols>
  <sheetData>
    <row r="1" spans="1:15" ht="13.5" x14ac:dyDescent="0.15">
      <c r="A1" s="181" t="s">
        <v>4250</v>
      </c>
      <c r="G1" s="183" t="s">
        <v>4273</v>
      </c>
      <c r="H1" s="186" t="str">
        <f>IF(SUM(G5:G315)&gt;0,"check """" in language set text","")</f>
        <v/>
      </c>
      <c r="I1" s="184" t="str">
        <f>IF(SUM(G5:G315)&gt;0,"check """" in language set text","")</f>
        <v/>
      </c>
      <c r="K1" s="67" t="s">
        <v>4274</v>
      </c>
      <c r="L1" s="103"/>
      <c r="M1" s="103"/>
      <c r="N1" s="103"/>
      <c r="O1" s="185" t="s">
        <v>3661</v>
      </c>
    </row>
    <row r="2" spans="1:15" x14ac:dyDescent="0.15">
      <c r="A2" s="166" t="s">
        <v>4164</v>
      </c>
    </row>
    <row r="3" spans="1:15" x14ac:dyDescent="0.15">
      <c r="A3" s="166" t="s">
        <v>4162</v>
      </c>
    </row>
    <row r="4" spans="1:15" x14ac:dyDescent="0.15">
      <c r="A4" s="166" t="s">
        <v>4163</v>
      </c>
      <c r="H4" s="187" t="s">
        <v>4275</v>
      </c>
      <c r="I4" s="170" t="s">
        <v>3661</v>
      </c>
      <c r="J4" s="170" t="s">
        <v>3662</v>
      </c>
    </row>
    <row r="5" spans="1:15" ht="24" x14ac:dyDescent="0.15">
      <c r="A5" s="166" t="str">
        <f>CLEAN(IF(LENB(B5)&gt;1,B5&amp;IF(LENB(H5)&lt;=1,"","'"&amp;H5&amp;"';"),""))</f>
        <v>//----------system title-----------------------------------------------</v>
      </c>
      <c r="B5" s="167" t="s">
        <v>4175</v>
      </c>
      <c r="E5" s="168" t="s">
        <v>3660</v>
      </c>
      <c r="G5" s="102">
        <f t="shared" ref="G5:G68" si="0">IF(MOD(LEN(H5) - LEN(SUBSTITUTE(H5, """", "")),2) = 1,1,0)</f>
        <v>0</v>
      </c>
      <c r="H5" s="188" t="str">
        <f>SUBSTITUTE(I5, "'", "\'")</f>
        <v/>
      </c>
      <c r="I5" s="106"/>
      <c r="J5" s="118"/>
      <c r="K5" s="75">
        <v>2</v>
      </c>
    </row>
    <row r="6" spans="1:15" x14ac:dyDescent="0.15">
      <c r="A6" s="166" t="str">
        <f>CLEAN(B6&amp;IF(D6="","","'"&amp;H6&amp;"'"&amp;D6))</f>
        <v>$lang["code"]='ja';</v>
      </c>
      <c r="B6" s="167" t="s">
        <v>4106</v>
      </c>
      <c r="D6" s="167" t="s">
        <v>3527</v>
      </c>
      <c r="E6" s="168" t="s">
        <v>3660</v>
      </c>
      <c r="G6" s="102">
        <f t="shared" si="0"/>
        <v>0</v>
      </c>
      <c r="H6" s="188" t="str">
        <f t="shared" ref="H6:H69" si="1">SUBSTITUTE(I6, "'", "\'")</f>
        <v>ja</v>
      </c>
      <c r="I6" s="106" t="s">
        <v>3583</v>
      </c>
      <c r="J6" s="118" t="s">
        <v>3583</v>
      </c>
      <c r="K6" s="75">
        <v>100</v>
      </c>
    </row>
    <row r="7" spans="1:15" x14ac:dyDescent="0.15">
      <c r="A7" s="166" t="str">
        <f>CLEAN(IF(LENB(B7)&gt;1,B7&amp;IF(LENB(H7)&lt;=1,"","'"&amp;H7&amp;"';"),""))</f>
        <v>$lang['home_title']='家庭の省エネ診断';</v>
      </c>
      <c r="B7" s="167" t="s">
        <v>3801</v>
      </c>
      <c r="D7" s="167" t="s">
        <v>3527</v>
      </c>
      <c r="E7" s="168" t="s">
        <v>3660</v>
      </c>
      <c r="G7" s="102">
        <f t="shared" si="0"/>
        <v>0</v>
      </c>
      <c r="H7" s="188" t="str">
        <f t="shared" si="1"/>
        <v>家庭の省エネ診断</v>
      </c>
      <c r="I7" s="106" t="s">
        <v>3528</v>
      </c>
      <c r="J7" s="118" t="s">
        <v>3528</v>
      </c>
      <c r="K7" s="75">
        <v>3</v>
      </c>
    </row>
    <row r="8" spans="1:15" x14ac:dyDescent="0.15">
      <c r="A8" s="166" t="str">
        <f>CLEAN(IF(LENB(B8)&gt;1,B8&amp;IF(LENB(H8)&lt;=1,"","'"&amp;H8&amp;"';"),""))</f>
        <v>$lang['home_joy_title']='家庭の省エネ診断（お気楽版）';</v>
      </c>
      <c r="B8" s="167" t="s">
        <v>3802</v>
      </c>
      <c r="D8" s="167" t="s">
        <v>3527</v>
      </c>
      <c r="E8" s="168" t="s">
        <v>3660</v>
      </c>
      <c r="G8" s="102">
        <f t="shared" si="0"/>
        <v>0</v>
      </c>
      <c r="H8" s="188" t="str">
        <f t="shared" si="1"/>
        <v>家庭の省エネ診断（お気楽版）</v>
      </c>
      <c r="I8" s="106" t="s">
        <v>3529</v>
      </c>
      <c r="J8" s="118" t="s">
        <v>3529</v>
      </c>
      <c r="K8" s="75">
        <v>4</v>
      </c>
    </row>
    <row r="9" spans="1:15" x14ac:dyDescent="0.15">
      <c r="A9" s="166" t="str">
        <f>CLEAN(IF(LENB(B9)&gt;1,B9&amp;IF(LENB(H9)&lt;=1,"","'"&amp;H9&amp;"';"),""))</f>
        <v/>
      </c>
      <c r="E9" s="168" t="s">
        <v>3660</v>
      </c>
      <c r="G9" s="102">
        <f t="shared" si="0"/>
        <v>0</v>
      </c>
      <c r="H9" s="188" t="str">
        <f t="shared" si="1"/>
        <v/>
      </c>
      <c r="I9" s="106"/>
      <c r="J9" s="118"/>
      <c r="K9" s="75">
        <v>6</v>
      </c>
    </row>
    <row r="10" spans="1:15" x14ac:dyDescent="0.15">
      <c r="A10" s="166" t="str">
        <f>CLEAN(IF(LENB(B10)&gt;1,B10&amp;IF(LENB(H10)&lt;1,"","'"&amp;H10&amp;"';"),""))</f>
        <v>$lang['countfix_pre_after']='2';</v>
      </c>
      <c r="B10" s="167" t="s">
        <v>4061</v>
      </c>
      <c r="D10" s="167" t="s">
        <v>3527</v>
      </c>
      <c r="E10" s="168" t="s">
        <v>3660</v>
      </c>
      <c r="G10" s="102">
        <f t="shared" si="0"/>
        <v>0</v>
      </c>
      <c r="H10" s="188" t="str">
        <f t="shared" si="1"/>
        <v>2</v>
      </c>
      <c r="I10" s="106">
        <v>2</v>
      </c>
      <c r="J10" s="118">
        <v>2</v>
      </c>
      <c r="K10" s="75">
        <v>8</v>
      </c>
    </row>
    <row r="11" spans="1:15" x14ac:dyDescent="0.15">
      <c r="A11" s="166" t="str">
        <f>CLEAN(IF(LENB(B11)&gt;1,B11&amp;IF(LENB(H11)&lt;=1,"","'"&amp;H11&amp;"';"),""))</f>
        <v/>
      </c>
      <c r="G11" s="102">
        <f t="shared" si="0"/>
        <v>0</v>
      </c>
      <c r="H11" s="188" t="str">
        <f t="shared" si="1"/>
        <v/>
      </c>
      <c r="I11" s="106"/>
      <c r="J11" s="118"/>
    </row>
    <row r="12" spans="1:15" x14ac:dyDescent="0.15">
      <c r="A12" s="166" t="str">
        <f>CLEAN(IF(LENB(B12)&gt;1,B12&amp;IF(LENB(H12)&lt;=1,"","'"&amp;H12&amp;"';"),""))</f>
        <v>//--energy -----------------</v>
      </c>
      <c r="B12" s="167" t="s">
        <v>4183</v>
      </c>
      <c r="G12" s="102">
        <f t="shared" si="0"/>
        <v>0</v>
      </c>
      <c r="H12" s="188" t="str">
        <f t="shared" si="1"/>
        <v/>
      </c>
      <c r="I12" s="106"/>
      <c r="J12" s="118"/>
    </row>
    <row r="13" spans="1:15" x14ac:dyDescent="0.15">
      <c r="A13" s="166" t="str">
        <f>CLEAN(B13&amp;IF(D13="","",IF(H13,"True","False")&amp;D13))</f>
        <v>$lang["show_electricity"]=True;</v>
      </c>
      <c r="B13" s="167" t="s">
        <v>4107</v>
      </c>
      <c r="D13" s="167" t="s">
        <v>3855</v>
      </c>
      <c r="E13" s="168" t="s">
        <v>3660</v>
      </c>
      <c r="G13" s="102">
        <f t="shared" si="0"/>
        <v>0</v>
      </c>
      <c r="H13" s="188" t="str">
        <f t="shared" si="1"/>
        <v>TRUE</v>
      </c>
      <c r="I13" s="106" t="b">
        <v>1</v>
      </c>
      <c r="J13" s="118" t="b">
        <v>1</v>
      </c>
      <c r="K13" s="75">
        <v>101</v>
      </c>
    </row>
    <row r="14" spans="1:15" x14ac:dyDescent="0.15">
      <c r="A14" s="166" t="str">
        <f t="shared" ref="A14:A18" si="2">CLEAN(B14&amp;IF(D14="","",IF(H14,"True","False")&amp;D14))</f>
        <v>$lang["show_gas"]=True;</v>
      </c>
      <c r="B14" s="167" t="s">
        <v>4108</v>
      </c>
      <c r="D14" s="167" t="s">
        <v>3855</v>
      </c>
      <c r="E14" s="168" t="s">
        <v>3660</v>
      </c>
      <c r="G14" s="102">
        <f t="shared" si="0"/>
        <v>0</v>
      </c>
      <c r="H14" s="188" t="str">
        <f t="shared" si="1"/>
        <v>TRUE</v>
      </c>
      <c r="I14" s="106" t="b">
        <v>1</v>
      </c>
      <c r="J14" s="118" t="b">
        <v>1</v>
      </c>
      <c r="K14" s="75">
        <v>102</v>
      </c>
    </row>
    <row r="15" spans="1:15" x14ac:dyDescent="0.15">
      <c r="A15" s="166" t="str">
        <f t="shared" si="2"/>
        <v>$lang["show_kerosene"]=True;</v>
      </c>
      <c r="B15" s="167" t="s">
        <v>4109</v>
      </c>
      <c r="D15" s="167" t="s">
        <v>3855</v>
      </c>
      <c r="E15" s="168" t="s">
        <v>3660</v>
      </c>
      <c r="G15" s="102">
        <f t="shared" si="0"/>
        <v>0</v>
      </c>
      <c r="H15" s="188" t="str">
        <f t="shared" si="1"/>
        <v>TRUE</v>
      </c>
      <c r="I15" s="106" t="b">
        <v>1</v>
      </c>
      <c r="J15" s="118" t="b">
        <v>1</v>
      </c>
      <c r="K15" s="75">
        <v>103</v>
      </c>
    </row>
    <row r="16" spans="1:15" x14ac:dyDescent="0.15">
      <c r="A16" s="166" t="str">
        <f t="shared" si="2"/>
        <v>$lang["show_briquet"]=False;</v>
      </c>
      <c r="B16" s="167" t="s">
        <v>4110</v>
      </c>
      <c r="D16" s="167" t="s">
        <v>3855</v>
      </c>
      <c r="E16" s="168" t="s">
        <v>3660</v>
      </c>
      <c r="G16" s="102">
        <f t="shared" si="0"/>
        <v>0</v>
      </c>
      <c r="H16" s="188" t="str">
        <f t="shared" si="1"/>
        <v>FALSE</v>
      </c>
      <c r="I16" s="106" t="b">
        <v>0</v>
      </c>
      <c r="J16" s="118" t="b">
        <v>0</v>
      </c>
      <c r="K16" s="75">
        <v>104</v>
      </c>
    </row>
    <row r="17" spans="1:11" x14ac:dyDescent="0.15">
      <c r="A17" s="166" t="str">
        <f t="shared" si="2"/>
        <v>$lang["show_area"]=False;</v>
      </c>
      <c r="B17" s="167" t="s">
        <v>4111</v>
      </c>
      <c r="D17" s="167" t="s">
        <v>3855</v>
      </c>
      <c r="E17" s="168" t="s">
        <v>3660</v>
      </c>
      <c r="G17" s="102">
        <f t="shared" si="0"/>
        <v>0</v>
      </c>
      <c r="H17" s="188" t="str">
        <f t="shared" si="1"/>
        <v>FALSE</v>
      </c>
      <c r="I17" s="106" t="b">
        <v>0</v>
      </c>
      <c r="J17" s="118" t="b">
        <v>0</v>
      </c>
      <c r="K17" s="75">
        <v>105</v>
      </c>
    </row>
    <row r="18" spans="1:11" x14ac:dyDescent="0.15">
      <c r="A18" s="166" t="str">
        <f t="shared" si="2"/>
        <v>$lang["show_gasoline"]=True;</v>
      </c>
      <c r="B18" s="167" t="s">
        <v>4112</v>
      </c>
      <c r="D18" s="167" t="s">
        <v>3855</v>
      </c>
      <c r="E18" s="168" t="s">
        <v>3660</v>
      </c>
      <c r="G18" s="102">
        <f t="shared" si="0"/>
        <v>0</v>
      </c>
      <c r="H18" s="188" t="str">
        <f t="shared" si="1"/>
        <v>TRUE</v>
      </c>
      <c r="I18" s="106" t="b">
        <v>1</v>
      </c>
      <c r="J18" s="118" t="b">
        <v>1</v>
      </c>
      <c r="K18" s="75">
        <v>106</v>
      </c>
    </row>
    <row r="19" spans="1:11" x14ac:dyDescent="0.15">
      <c r="A19" s="166" t="str">
        <f>CLEAN(IF(LENB(B19)&gt;1,B19&amp;IF(LENB(H19)&lt;=1,"","'"&amp;H19&amp;"';"),""))</f>
        <v/>
      </c>
      <c r="G19" s="102">
        <f t="shared" si="0"/>
        <v>0</v>
      </c>
      <c r="H19" s="188" t="str">
        <f t="shared" si="1"/>
        <v/>
      </c>
      <c r="I19" s="106"/>
      <c r="J19" s="118"/>
    </row>
    <row r="20" spans="1:11" x14ac:dyDescent="0.15">
      <c r="A20" s="166" t="str">
        <f t="shared" ref="A20:A31" si="3">CLEAN(B20&amp;IF(D20="","","'"&amp;H20&amp;"'"&amp;D20))</f>
        <v>$lang["electricitytitle"]='電気';</v>
      </c>
      <c r="B20" s="167" t="s">
        <v>4150</v>
      </c>
      <c r="D20" s="167" t="s">
        <v>3527</v>
      </c>
      <c r="E20" s="168" t="s">
        <v>3660</v>
      </c>
      <c r="G20" s="102">
        <f t="shared" si="0"/>
        <v>0</v>
      </c>
      <c r="H20" s="188" t="str">
        <f t="shared" si="1"/>
        <v>電気</v>
      </c>
      <c r="I20" s="106" t="s">
        <v>2520</v>
      </c>
      <c r="J20" s="118" t="s">
        <v>2520</v>
      </c>
      <c r="K20" s="75">
        <v>244</v>
      </c>
    </row>
    <row r="21" spans="1:11" x14ac:dyDescent="0.15">
      <c r="A21" s="166" t="str">
        <f t="shared" si="3"/>
        <v>$lang["gastitle"]='ガス';</v>
      </c>
      <c r="B21" s="167" t="s">
        <v>4151</v>
      </c>
      <c r="D21" s="167" t="s">
        <v>3527</v>
      </c>
      <c r="E21" s="168" t="s">
        <v>3660</v>
      </c>
      <c r="G21" s="102">
        <f t="shared" si="0"/>
        <v>0</v>
      </c>
      <c r="H21" s="188" t="str">
        <f t="shared" si="1"/>
        <v>ガス</v>
      </c>
      <c r="I21" s="106" t="s">
        <v>2019</v>
      </c>
      <c r="J21" s="118" t="s">
        <v>2019</v>
      </c>
      <c r="K21" s="75">
        <v>245</v>
      </c>
    </row>
    <row r="22" spans="1:11" x14ac:dyDescent="0.15">
      <c r="A22" s="166" t="str">
        <f t="shared" si="3"/>
        <v>$lang["kerosenetitle"]='灯油';</v>
      </c>
      <c r="B22" s="167" t="s">
        <v>4152</v>
      </c>
      <c r="D22" s="167" t="s">
        <v>3527</v>
      </c>
      <c r="E22" s="168" t="s">
        <v>3660</v>
      </c>
      <c r="G22" s="102">
        <f t="shared" si="0"/>
        <v>0</v>
      </c>
      <c r="H22" s="188" t="str">
        <f t="shared" si="1"/>
        <v>灯油</v>
      </c>
      <c r="I22" s="106" t="s">
        <v>2020</v>
      </c>
      <c r="J22" s="118" t="s">
        <v>2020</v>
      </c>
      <c r="K22" s="75">
        <v>246</v>
      </c>
    </row>
    <row r="23" spans="1:11" x14ac:dyDescent="0.15">
      <c r="A23" s="166" t="str">
        <f t="shared" si="3"/>
        <v>$lang["briquettitle"]='練炭';</v>
      </c>
      <c r="B23" s="167" t="s">
        <v>4155</v>
      </c>
      <c r="D23" s="167" t="s">
        <v>3527</v>
      </c>
      <c r="G23" s="102">
        <f t="shared" si="0"/>
        <v>0</v>
      </c>
      <c r="H23" s="188" t="str">
        <f t="shared" si="1"/>
        <v>練炭</v>
      </c>
      <c r="I23" s="106" t="s">
        <v>3667</v>
      </c>
      <c r="J23" s="118" t="s">
        <v>3667</v>
      </c>
      <c r="K23" s="75">
        <v>249</v>
      </c>
    </row>
    <row r="24" spans="1:11" x14ac:dyDescent="0.15">
      <c r="A24" s="166" t="str">
        <f t="shared" si="3"/>
        <v>$lang["areatitle"]='地域熱';</v>
      </c>
      <c r="B24" s="167" t="s">
        <v>4154</v>
      </c>
      <c r="D24" s="167" t="s">
        <v>3527</v>
      </c>
      <c r="E24" s="168" t="s">
        <v>3660</v>
      </c>
      <c r="G24" s="102">
        <f t="shared" si="0"/>
        <v>0</v>
      </c>
      <c r="H24" s="188" t="str">
        <f t="shared" si="1"/>
        <v>地域熱</v>
      </c>
      <c r="I24" s="106" t="s">
        <v>3648</v>
      </c>
      <c r="J24" s="118" t="s">
        <v>3648</v>
      </c>
      <c r="K24" s="75">
        <v>248</v>
      </c>
    </row>
    <row r="25" spans="1:11" x14ac:dyDescent="0.15">
      <c r="A25" s="166" t="str">
        <f t="shared" si="3"/>
        <v>$lang["gasolinetitle"]='ガソリン';</v>
      </c>
      <c r="B25" s="167" t="s">
        <v>4153</v>
      </c>
      <c r="D25" s="167" t="s">
        <v>3527</v>
      </c>
      <c r="E25" s="168" t="s">
        <v>3660</v>
      </c>
      <c r="G25" s="102">
        <f t="shared" si="0"/>
        <v>0</v>
      </c>
      <c r="H25" s="188" t="str">
        <f t="shared" si="1"/>
        <v>ガソリン</v>
      </c>
      <c r="I25" s="106" t="s">
        <v>3649</v>
      </c>
      <c r="J25" s="118" t="s">
        <v>3649</v>
      </c>
      <c r="K25" s="75">
        <v>247</v>
      </c>
    </row>
    <row r="26" spans="1:11" x14ac:dyDescent="0.15">
      <c r="A26" s="166" t="str">
        <f t="shared" si="3"/>
        <v>$lang["electricityunit"]='kWh';</v>
      </c>
      <c r="B26" s="167" t="s">
        <v>4186</v>
      </c>
      <c r="D26" s="167" t="s">
        <v>3527</v>
      </c>
      <c r="E26" s="168" t="s">
        <v>3665</v>
      </c>
      <c r="G26" s="102">
        <f t="shared" si="0"/>
        <v>0</v>
      </c>
      <c r="H26" s="188" t="str">
        <f t="shared" si="1"/>
        <v>kWh</v>
      </c>
      <c r="I26" s="106" t="s">
        <v>4193</v>
      </c>
      <c r="J26" s="118" t="s">
        <v>4192</v>
      </c>
      <c r="K26" s="75">
        <v>238</v>
      </c>
    </row>
    <row r="27" spans="1:11" x14ac:dyDescent="0.15">
      <c r="A27" s="166" t="str">
        <f t="shared" si="3"/>
        <v>$lang["gasunit"]='m3';</v>
      </c>
      <c r="B27" s="167" t="s">
        <v>4187</v>
      </c>
      <c r="D27" s="167" t="s">
        <v>3527</v>
      </c>
      <c r="E27" s="168" t="s">
        <v>3666</v>
      </c>
      <c r="G27" s="102">
        <f t="shared" si="0"/>
        <v>0</v>
      </c>
      <c r="H27" s="188" t="str">
        <f t="shared" si="1"/>
        <v>m3</v>
      </c>
      <c r="I27" s="106" t="s">
        <v>4195</v>
      </c>
      <c r="J27" s="118" t="s">
        <v>4194</v>
      </c>
      <c r="K27" s="75">
        <v>239</v>
      </c>
    </row>
    <row r="28" spans="1:11" x14ac:dyDescent="0.15">
      <c r="A28" s="166" t="str">
        <f t="shared" si="3"/>
        <v>$lang["keroseneunit"]='L';</v>
      </c>
      <c r="B28" s="167" t="s">
        <v>4188</v>
      </c>
      <c r="D28" s="167" t="s">
        <v>3527</v>
      </c>
      <c r="E28" s="168" t="s">
        <v>3660</v>
      </c>
      <c r="G28" s="102">
        <f t="shared" si="0"/>
        <v>0</v>
      </c>
      <c r="H28" s="188" t="str">
        <f t="shared" si="1"/>
        <v>L</v>
      </c>
      <c r="I28" s="106" t="s">
        <v>4197</v>
      </c>
      <c r="J28" s="118" t="s">
        <v>4196</v>
      </c>
      <c r="K28" s="75">
        <v>240</v>
      </c>
    </row>
    <row r="29" spans="1:11" x14ac:dyDescent="0.15">
      <c r="A29" s="166" t="str">
        <f t="shared" si="3"/>
        <v>$lang["briquetunit"]='kg';</v>
      </c>
      <c r="B29" s="167" t="s">
        <v>4189</v>
      </c>
      <c r="D29" s="167" t="s">
        <v>3527</v>
      </c>
      <c r="G29" s="102">
        <f t="shared" si="0"/>
        <v>0</v>
      </c>
      <c r="H29" s="188" t="str">
        <f t="shared" si="1"/>
        <v>kg</v>
      </c>
      <c r="I29" s="106" t="s">
        <v>4199</v>
      </c>
      <c r="J29" s="118" t="s">
        <v>4198</v>
      </c>
      <c r="K29" s="75">
        <v>243</v>
      </c>
    </row>
    <row r="30" spans="1:11" x14ac:dyDescent="0.15">
      <c r="A30" s="166" t="str">
        <f t="shared" si="3"/>
        <v>$lang["areaunit"]='MJ';</v>
      </c>
      <c r="B30" s="167" t="s">
        <v>4190</v>
      </c>
      <c r="D30" s="167" t="s">
        <v>3527</v>
      </c>
      <c r="G30" s="102">
        <f t="shared" si="0"/>
        <v>0</v>
      </c>
      <c r="H30" s="188" t="str">
        <f t="shared" si="1"/>
        <v>MJ</v>
      </c>
      <c r="I30" s="106" t="s">
        <v>4201</v>
      </c>
      <c r="J30" s="118" t="s">
        <v>4200</v>
      </c>
      <c r="K30" s="75">
        <v>242</v>
      </c>
    </row>
    <row r="31" spans="1:11" x14ac:dyDescent="0.15">
      <c r="A31" s="166" t="str">
        <f t="shared" si="3"/>
        <v>$lang["gasolineunit"]='L';</v>
      </c>
      <c r="B31" s="167" t="s">
        <v>4191</v>
      </c>
      <c r="D31" s="167" t="s">
        <v>3527</v>
      </c>
      <c r="E31" s="168" t="s">
        <v>3666</v>
      </c>
      <c r="G31" s="102">
        <f t="shared" si="0"/>
        <v>0</v>
      </c>
      <c r="H31" s="188" t="str">
        <f t="shared" si="1"/>
        <v>L</v>
      </c>
      <c r="I31" s="106" t="s">
        <v>4202</v>
      </c>
      <c r="J31" s="118" t="s">
        <v>4196</v>
      </c>
      <c r="K31" s="75">
        <v>241</v>
      </c>
    </row>
    <row r="32" spans="1:11" x14ac:dyDescent="0.15">
      <c r="A32" s="166" t="str">
        <f>CLEAN(IF(LENB(B32)&gt;1,B32&amp;IF(LENB(H32)&lt;=1,"","'"&amp;H32&amp;"';"),""))</f>
        <v/>
      </c>
      <c r="B32" s="167" t="s">
        <v>3531</v>
      </c>
      <c r="E32" s="168" t="s">
        <v>3660</v>
      </c>
      <c r="G32" s="102">
        <f t="shared" si="0"/>
        <v>0</v>
      </c>
      <c r="H32" s="188" t="str">
        <f t="shared" si="1"/>
        <v/>
      </c>
      <c r="I32" s="106"/>
      <c r="J32" s="118"/>
      <c r="K32" s="75">
        <v>107</v>
      </c>
    </row>
    <row r="33" spans="1:11" x14ac:dyDescent="0.15">
      <c r="A33" s="166" t="str">
        <f>CLEAN(IF(LENB(B33)&gt;1,B33&amp;IF(LENB(H33)&lt;=1,"","'"&amp;H33&amp;"';"),""))</f>
        <v>//--common unit-----------------</v>
      </c>
      <c r="B33" s="167" t="s">
        <v>4090</v>
      </c>
      <c r="G33" s="102">
        <f t="shared" si="0"/>
        <v>0</v>
      </c>
      <c r="H33" s="188" t="str">
        <f t="shared" si="1"/>
        <v/>
      </c>
      <c r="I33" s="106"/>
      <c r="J33" s="118"/>
    </row>
    <row r="34" spans="1:11" x14ac:dyDescent="0.15">
      <c r="A34" s="171" t="str">
        <f>CLEAN(B34&amp;"'function("&amp;H34&amp;") {return "&amp;H35&amp;"};';")</f>
        <v>$lang['point_disp']='function(num) {return num + "点"};';</v>
      </c>
      <c r="B34" s="167" t="s">
        <v>4184</v>
      </c>
      <c r="D34" s="167" t="s">
        <v>4089</v>
      </c>
      <c r="E34" s="168" t="s">
        <v>4173</v>
      </c>
      <c r="G34" s="102">
        <f t="shared" si="0"/>
        <v>0</v>
      </c>
      <c r="H34" s="188" t="str">
        <f t="shared" si="1"/>
        <v>num</v>
      </c>
      <c r="I34" s="106" t="s">
        <v>4172</v>
      </c>
      <c r="J34" s="118" t="s">
        <v>4171</v>
      </c>
    </row>
    <row r="35" spans="1:11" x14ac:dyDescent="0.15">
      <c r="A35" s="171" t="str">
        <f>CLEAN(IF(LENB(B35)&gt;1,B35&amp;IF(LENB(H35)&lt;=1,"","'"&amp;H35&amp;"';"),""))</f>
        <v/>
      </c>
      <c r="E35" s="168" t="s">
        <v>4174</v>
      </c>
      <c r="G35" s="102">
        <f t="shared" si="0"/>
        <v>0</v>
      </c>
      <c r="H35" s="188" t="str">
        <f t="shared" si="1"/>
        <v>num + "点"</v>
      </c>
      <c r="I35" s="106" t="s">
        <v>4185</v>
      </c>
      <c r="J35" s="118" t="s">
        <v>4185</v>
      </c>
    </row>
    <row r="36" spans="1:11" x14ac:dyDescent="0.15">
      <c r="A36" s="166" t="str">
        <f>CLEAN(B36&amp;IF(D36="","","'"&amp;H36&amp;"'"&amp;D36))</f>
        <v>$lang["priceunit"]='円';</v>
      </c>
      <c r="B36" s="167" t="s">
        <v>4133</v>
      </c>
      <c r="D36" s="167" t="s">
        <v>3527</v>
      </c>
      <c r="E36" s="168" t="s">
        <v>3660</v>
      </c>
      <c r="G36" s="102">
        <f t="shared" si="0"/>
        <v>0</v>
      </c>
      <c r="H36" s="188" t="str">
        <f t="shared" si="1"/>
        <v>円</v>
      </c>
      <c r="I36" s="106" t="s">
        <v>1919</v>
      </c>
      <c r="J36" s="118" t="s">
        <v>1919</v>
      </c>
      <c r="K36" s="75">
        <v>156</v>
      </c>
    </row>
    <row r="37" spans="1:11" x14ac:dyDescent="0.15">
      <c r="A37" s="166" t="str">
        <f>CLEAN(IF(LENB(B37)&gt;1,B37&amp;IF(LENB(H37)&lt;=1,"","'"&amp;H37&amp;"';"),""))</f>
        <v>$lang['co2unit']='kg';</v>
      </c>
      <c r="B37" s="167" t="s">
        <v>4251</v>
      </c>
      <c r="D37" s="167" t="s">
        <v>4089</v>
      </c>
      <c r="G37" s="102">
        <f t="shared" si="0"/>
        <v>0</v>
      </c>
      <c r="H37" s="188" t="str">
        <f t="shared" si="1"/>
        <v>kg</v>
      </c>
      <c r="I37" s="106" t="s">
        <v>4247</v>
      </c>
      <c r="J37" s="118" t="s">
        <v>4246</v>
      </c>
    </row>
    <row r="38" spans="1:11" x14ac:dyDescent="0.15">
      <c r="A38" s="166" t="str">
        <f>CLEAN(IF(LENB(B38)&gt;1,B38&amp;IF(LENB(H38)&lt;=1,"","'"&amp;H38&amp;"';"),""))</f>
        <v>$lang['energyunit']='GJ';</v>
      </c>
      <c r="B38" s="167" t="s">
        <v>4252</v>
      </c>
      <c r="D38" s="167" t="s">
        <v>4089</v>
      </c>
      <c r="G38" s="102">
        <f t="shared" si="0"/>
        <v>0</v>
      </c>
      <c r="H38" s="188" t="str">
        <f t="shared" si="1"/>
        <v>GJ</v>
      </c>
      <c r="I38" s="106" t="s">
        <v>4245</v>
      </c>
      <c r="J38" s="118" t="s">
        <v>4246</v>
      </c>
    </row>
    <row r="39" spans="1:11" x14ac:dyDescent="0.15">
      <c r="A39" s="166" t="str">
        <f>CLEAN(IF(LENB(B39)&gt;1,B39&amp;IF(LENB(H39)&lt;=1,"","'"&amp;H39&amp;"';"),""))</f>
        <v>$lang['monthunit']='月';</v>
      </c>
      <c r="B39" s="167" t="s">
        <v>4253</v>
      </c>
      <c r="D39" s="167" t="s">
        <v>4089</v>
      </c>
      <c r="G39" s="102">
        <f t="shared" si="0"/>
        <v>0</v>
      </c>
      <c r="H39" s="188" t="str">
        <f t="shared" si="1"/>
        <v>月</v>
      </c>
      <c r="I39" s="106" t="s">
        <v>4092</v>
      </c>
      <c r="J39" s="118" t="s">
        <v>4092</v>
      </c>
    </row>
    <row r="40" spans="1:11" x14ac:dyDescent="0.15">
      <c r="A40" s="166" t="str">
        <f>CLEAN(IF(LENB(B40)&gt;1,B40&amp;IF(LENB(H40)&lt;=1,"","'"&amp;H40&amp;"';"),""))</f>
        <v>$lang['yearunit']='年';</v>
      </c>
      <c r="B40" s="167" t="s">
        <v>4254</v>
      </c>
      <c r="D40" s="167" t="s">
        <v>4089</v>
      </c>
      <c r="G40" s="102">
        <f t="shared" si="0"/>
        <v>0</v>
      </c>
      <c r="H40" s="188" t="str">
        <f t="shared" si="1"/>
        <v>年</v>
      </c>
      <c r="I40" s="106" t="s">
        <v>4091</v>
      </c>
      <c r="J40" s="118" t="s">
        <v>4091</v>
      </c>
    </row>
    <row r="41" spans="1:11" x14ac:dyDescent="0.15">
      <c r="A41" s="166" t="str">
        <f t="shared" ref="A41:A47" si="4">CLEAN(IF(LENB(B41)&gt;1,B41&amp;IF(LENB(H41)&lt;=1,"","'"&amp;H41&amp;"';"),""))</f>
        <v/>
      </c>
      <c r="E41" s="168" t="s">
        <v>3660</v>
      </c>
      <c r="G41" s="102">
        <f t="shared" si="0"/>
        <v>0</v>
      </c>
      <c r="H41" s="188" t="str">
        <f t="shared" si="1"/>
        <v/>
      </c>
      <c r="I41" s="106"/>
      <c r="J41" s="118"/>
    </row>
    <row r="42" spans="1:11" x14ac:dyDescent="0.15">
      <c r="A42" s="166" t="str">
        <f t="shared" si="4"/>
        <v/>
      </c>
      <c r="E42" s="168" t="s">
        <v>3660</v>
      </c>
      <c r="G42" s="102">
        <f t="shared" si="0"/>
        <v>0</v>
      </c>
      <c r="H42" s="188" t="str">
        <f t="shared" si="1"/>
        <v/>
      </c>
      <c r="I42" s="106"/>
      <c r="J42" s="118"/>
    </row>
    <row r="43" spans="1:11" x14ac:dyDescent="0.15">
      <c r="A43" s="166" t="str">
        <f t="shared" si="4"/>
        <v/>
      </c>
      <c r="E43" s="168" t="s">
        <v>3660</v>
      </c>
      <c r="G43" s="102">
        <f t="shared" si="0"/>
        <v>0</v>
      </c>
      <c r="H43" s="188" t="str">
        <f t="shared" si="1"/>
        <v/>
      </c>
      <c r="I43" s="106"/>
      <c r="J43" s="118"/>
    </row>
    <row r="44" spans="1:11" x14ac:dyDescent="0.15">
      <c r="A44" s="166" t="str">
        <f t="shared" si="4"/>
        <v/>
      </c>
      <c r="E44" s="168" t="s">
        <v>3660</v>
      </c>
      <c r="G44" s="102">
        <f t="shared" si="0"/>
        <v>0</v>
      </c>
      <c r="H44" s="188" t="str">
        <f t="shared" si="1"/>
        <v/>
      </c>
      <c r="I44" s="106"/>
      <c r="J44" s="118"/>
    </row>
    <row r="45" spans="1:11" x14ac:dyDescent="0.15">
      <c r="A45" s="166" t="str">
        <f t="shared" si="4"/>
        <v/>
      </c>
      <c r="E45" s="168" t="s">
        <v>3660</v>
      </c>
      <c r="G45" s="102">
        <f t="shared" si="0"/>
        <v>0</v>
      </c>
      <c r="H45" s="188" t="str">
        <f t="shared" si="1"/>
        <v/>
      </c>
      <c r="I45" s="106"/>
      <c r="J45" s="118"/>
    </row>
    <row r="46" spans="1:11" x14ac:dyDescent="0.15">
      <c r="A46" s="166" t="str">
        <f t="shared" si="4"/>
        <v/>
      </c>
      <c r="E46" s="168" t="s">
        <v>3660</v>
      </c>
      <c r="G46" s="102">
        <f t="shared" si="0"/>
        <v>0</v>
      </c>
      <c r="H46" s="188" t="str">
        <f t="shared" si="1"/>
        <v/>
      </c>
      <c r="I46" s="106"/>
      <c r="J46" s="118"/>
    </row>
    <row r="47" spans="1:11" x14ac:dyDescent="0.15">
      <c r="A47" s="166" t="str">
        <f t="shared" si="4"/>
        <v/>
      </c>
      <c r="G47" s="102">
        <f t="shared" si="0"/>
        <v>0</v>
      </c>
      <c r="H47" s="188" t="str">
        <f t="shared" si="1"/>
        <v/>
      </c>
      <c r="I47" s="106"/>
      <c r="J47" s="118"/>
    </row>
    <row r="48" spans="1:11" x14ac:dyDescent="0.15">
      <c r="A48" s="166" t="str">
        <f>CLEAN(IF(LENB(B48)&gt;1,B48&amp;IF(LENB(H48)&lt;=1,"","'"&amp;H48&amp;"';"),""))</f>
        <v>//--common page-----------------</v>
      </c>
      <c r="B48" s="167" t="s">
        <v>4179</v>
      </c>
      <c r="G48" s="102">
        <f t="shared" si="0"/>
        <v>0</v>
      </c>
      <c r="H48" s="188" t="str">
        <f t="shared" si="1"/>
        <v/>
      </c>
      <c r="I48" s="106"/>
      <c r="J48" s="118"/>
    </row>
    <row r="49" spans="1:11" x14ac:dyDescent="0.15">
      <c r="A49" s="166" t="str">
        <f>CLEAN(B49&amp;IF(D49="","","'"&amp;H49&amp;"'"&amp;D49))</f>
        <v>$lang["startPageName"]='全体（簡易）';</v>
      </c>
      <c r="B49" s="167" t="s">
        <v>4113</v>
      </c>
      <c r="D49" s="167" t="s">
        <v>3527</v>
      </c>
      <c r="E49" s="168" t="s">
        <v>3660</v>
      </c>
      <c r="G49" s="102">
        <f t="shared" si="0"/>
        <v>0</v>
      </c>
      <c r="H49" s="188" t="str">
        <f t="shared" si="1"/>
        <v>全体（簡易）</v>
      </c>
      <c r="I49" s="106" t="s">
        <v>3584</v>
      </c>
      <c r="J49" s="118" t="s">
        <v>3584</v>
      </c>
      <c r="K49" s="75">
        <v>108</v>
      </c>
    </row>
    <row r="50" spans="1:11" ht="24" x14ac:dyDescent="0.15">
      <c r="A50" s="166" t="str">
        <f>CLEAN(IF(LENB(B50)&gt;1,B50&amp;IF(LENB(H50)&lt;1,"","'"&amp;H50&amp;"';"),""))</f>
        <v>$lang['header_attension']='（動作モデルのため提案数値の保証はありません。ニーズに応じた開発ができます。）';</v>
      </c>
      <c r="B50" s="167" t="s">
        <v>4266</v>
      </c>
      <c r="D50" s="167" t="s">
        <v>3527</v>
      </c>
      <c r="E50" s="168" t="s">
        <v>3660</v>
      </c>
      <c r="G50" s="102">
        <f t="shared" si="0"/>
        <v>0</v>
      </c>
      <c r="H50" s="188" t="str">
        <f t="shared" si="1"/>
        <v>（動作モデルのため提案数値の保証はありません。ニーズに応じた開発ができます。）</v>
      </c>
      <c r="I50" s="106" t="s">
        <v>3532</v>
      </c>
      <c r="J50" s="118" t="s">
        <v>3532</v>
      </c>
      <c r="K50" s="75">
        <v>7</v>
      </c>
    </row>
    <row r="51" spans="1:11" x14ac:dyDescent="0.15">
      <c r="A51" s="166" t="str">
        <f>CLEAN(B51&amp;IF(D51="","","'"&amp;H51&amp;"'"&amp;D51))</f>
        <v>$lang["dataClear"]='入力データを全て削除します。よろしいですか。';</v>
      </c>
      <c r="B51" s="167" t="s">
        <v>4114</v>
      </c>
      <c r="D51" s="167" t="s">
        <v>3527</v>
      </c>
      <c r="E51" s="168" t="s">
        <v>3660</v>
      </c>
      <c r="G51" s="102">
        <f t="shared" si="0"/>
        <v>0</v>
      </c>
      <c r="H51" s="188" t="str">
        <f t="shared" si="1"/>
        <v>入力データを全て削除します。よろしいですか。</v>
      </c>
      <c r="I51" s="106" t="s">
        <v>3585</v>
      </c>
      <c r="J51" s="118" t="s">
        <v>3585</v>
      </c>
      <c r="K51" s="75">
        <v>110</v>
      </c>
    </row>
    <row r="52" spans="1:11" x14ac:dyDescent="0.15">
      <c r="A52" s="166" t="str">
        <f>CLEAN(B52&amp;IF(D52="","","'"&amp;H52&amp;"'"&amp;D52))</f>
        <v>$lang["savetobrowser"]='ブラウザに保存しました。';</v>
      </c>
      <c r="B52" s="167" t="s">
        <v>4116</v>
      </c>
      <c r="D52" s="167" t="s">
        <v>3527</v>
      </c>
      <c r="E52" s="168" t="s">
        <v>3660</v>
      </c>
      <c r="G52" s="102">
        <f t="shared" si="0"/>
        <v>0</v>
      </c>
      <c r="H52" s="188" t="str">
        <f t="shared" si="1"/>
        <v>ブラウザに保存しました。</v>
      </c>
      <c r="I52" s="106" t="s">
        <v>3587</v>
      </c>
      <c r="J52" s="118" t="s">
        <v>3587</v>
      </c>
      <c r="K52" s="75">
        <v>115</v>
      </c>
    </row>
    <row r="53" spans="1:11" x14ac:dyDescent="0.15">
      <c r="A53" s="166" t="str">
        <f>CLEAN(B53&amp;IF(D53="","","'"&amp;H53&amp;"'"&amp;D53))</f>
        <v>$lang["savedataisshown"]='保存値は以下のとおりです。';</v>
      </c>
      <c r="B53" s="167" t="s">
        <v>4117</v>
      </c>
      <c r="D53" s="167" t="s">
        <v>3527</v>
      </c>
      <c r="E53" s="168" t="s">
        <v>3660</v>
      </c>
      <c r="G53" s="102">
        <f t="shared" si="0"/>
        <v>0</v>
      </c>
      <c r="H53" s="188" t="str">
        <f t="shared" si="1"/>
        <v>保存値は以下のとおりです。</v>
      </c>
      <c r="I53" s="106" t="s">
        <v>3588</v>
      </c>
      <c r="J53" s="118" t="s">
        <v>3588</v>
      </c>
      <c r="K53" s="75">
        <v>116</v>
      </c>
    </row>
    <row r="54" spans="1:11" x14ac:dyDescent="0.15">
      <c r="A54" s="166" t="str">
        <f>CLEAN(IF(LENB(B54)&gt;1,B54&amp;IF(LENB(H54)&lt;=1,"","'"&amp;H54&amp;"';"),""))</f>
        <v/>
      </c>
      <c r="G54" s="102">
        <f t="shared" si="0"/>
        <v>0</v>
      </c>
      <c r="H54" s="188" t="str">
        <f t="shared" si="1"/>
        <v/>
      </c>
      <c r="I54" s="106"/>
      <c r="J54" s="118"/>
    </row>
    <row r="55" spans="1:11" x14ac:dyDescent="0.15">
      <c r="A55" s="166" t="str">
        <f>CLEAN(IF(LENB(B55)&gt;1,B55&amp;IF(LENB(H55)&lt;=1,"","'"&amp;H55&amp;"';"),""))</f>
        <v>//--question page-----------------</v>
      </c>
      <c r="B55" s="167" t="s">
        <v>4181</v>
      </c>
      <c r="G55" s="102">
        <f t="shared" si="0"/>
        <v>0</v>
      </c>
      <c r="H55" s="188" t="str">
        <f t="shared" si="1"/>
        <v/>
      </c>
      <c r="I55" s="106"/>
      <c r="J55" s="118"/>
    </row>
    <row r="56" spans="1:11" ht="24" x14ac:dyDescent="0.15">
      <c r="A56" s="171" t="str">
        <f>CLEAN(B56&amp;"'function("&amp;H56&amp;") {return "&amp;H57&amp;"};';")</f>
        <v>$lang["QuestionNumber"]='function(numques, nowques) {return  "（" + numques +"問中" + nowques + "問目）"};';</v>
      </c>
      <c r="B56" s="167" t="s">
        <v>4205</v>
      </c>
      <c r="E56" s="168" t="s">
        <v>4173</v>
      </c>
      <c r="G56" s="102">
        <f t="shared" si="0"/>
        <v>0</v>
      </c>
      <c r="H56" s="188" t="str">
        <f t="shared" si="1"/>
        <v>numques, nowques</v>
      </c>
      <c r="I56" s="106" t="s">
        <v>4203</v>
      </c>
      <c r="J56" s="118" t="s">
        <v>4203</v>
      </c>
      <c r="K56" s="75">
        <v>264</v>
      </c>
    </row>
    <row r="57" spans="1:11" x14ac:dyDescent="0.15">
      <c r="A57" s="171" t="str">
        <f>CLEAN(IF(LENB(B57)&gt;1,B57&amp;IF(LENB(H57)&lt;=1,"","'"&amp;H57&amp;"';"),""))</f>
        <v/>
      </c>
      <c r="E57" s="168" t="s">
        <v>4174</v>
      </c>
      <c r="G57" s="102">
        <f t="shared" si="0"/>
        <v>0</v>
      </c>
      <c r="H57" s="188" t="str">
        <f t="shared" si="1"/>
        <v xml:space="preserve"> "（" + numques +"問中" + nowques + "問目）"</v>
      </c>
      <c r="I57" s="106" t="s">
        <v>4204</v>
      </c>
      <c r="J57" s="118" t="s">
        <v>3889</v>
      </c>
      <c r="K57" s="75">
        <v>265</v>
      </c>
    </row>
    <row r="58" spans="1:11" x14ac:dyDescent="0.15">
      <c r="A58" s="166" t="str">
        <f>CLEAN(IF(LENB(B58)&gt;1,B58&amp;IF(LENB(H58)&lt;=1,"","'"&amp;H58&amp;"';"),""))</f>
        <v/>
      </c>
      <c r="G58" s="102">
        <f t="shared" si="0"/>
        <v>0</v>
      </c>
      <c r="H58" s="188" t="str">
        <f t="shared" si="1"/>
        <v/>
      </c>
    </row>
    <row r="59" spans="1:11" x14ac:dyDescent="0.15">
      <c r="A59" s="166" t="str">
        <f>CLEAN(IF(LENB(B59)&gt;1,B59&amp;IF(LENB(H59)&lt;=1,"","'"&amp;H59&amp;"';"),""))</f>
        <v>//--compare-----------------</v>
      </c>
      <c r="B59" s="167" t="s">
        <v>4177</v>
      </c>
      <c r="G59" s="102">
        <f t="shared" si="0"/>
        <v>0</v>
      </c>
      <c r="H59" s="188" t="str">
        <f t="shared" si="1"/>
        <v/>
      </c>
      <c r="I59" s="106"/>
      <c r="J59" s="118"/>
    </row>
    <row r="60" spans="1:11" x14ac:dyDescent="0.15">
      <c r="A60" s="166" t="str">
        <f>CLEAN(B60&amp;IF(D60="","","'"&amp;H60&amp;"'"&amp;D60))</f>
        <v>$lang["youcall"]='あなた';</v>
      </c>
      <c r="B60" s="167" t="s">
        <v>4119</v>
      </c>
      <c r="D60" s="167" t="s">
        <v>3527</v>
      </c>
      <c r="E60" s="168" t="s">
        <v>3660</v>
      </c>
      <c r="G60" s="102">
        <f t="shared" si="0"/>
        <v>0</v>
      </c>
      <c r="H60" s="188" t="str">
        <f t="shared" si="1"/>
        <v>あなた</v>
      </c>
      <c r="I60" s="106" t="s">
        <v>3594</v>
      </c>
      <c r="J60" s="118" t="s">
        <v>3594</v>
      </c>
      <c r="K60" s="75">
        <v>127</v>
      </c>
    </row>
    <row r="61" spans="1:11" x14ac:dyDescent="0.15">
      <c r="A61" s="166" t="str">
        <f>CLEAN(B61&amp;IF(D61="","","'"&amp;H61&amp;"'"&amp;D61))</f>
        <v>$lang["youcount"]='世帯';</v>
      </c>
      <c r="B61" s="167" t="s">
        <v>4120</v>
      </c>
      <c r="D61" s="167" t="s">
        <v>3527</v>
      </c>
      <c r="E61" s="168" t="s">
        <v>3660</v>
      </c>
      <c r="G61" s="102">
        <f t="shared" si="0"/>
        <v>0</v>
      </c>
      <c r="H61" s="188" t="str">
        <f t="shared" si="1"/>
        <v>世帯</v>
      </c>
      <c r="I61" s="106" t="s">
        <v>3595</v>
      </c>
      <c r="J61" s="118" t="s">
        <v>3595</v>
      </c>
      <c r="K61" s="75">
        <v>128</v>
      </c>
    </row>
    <row r="62" spans="1:11" x14ac:dyDescent="0.15">
      <c r="A62" s="166" t="str">
        <f>CLEAN(B62&amp;IF(D62="","","'"&amp;H62&amp;"'"&amp;D62))</f>
        <v>$lang["totalhome"]='家庭全体';</v>
      </c>
      <c r="B62" s="167" t="s">
        <v>4123</v>
      </c>
      <c r="D62" s="167" t="s">
        <v>3527</v>
      </c>
      <c r="E62" s="168" t="s">
        <v>3660</v>
      </c>
      <c r="G62" s="102">
        <f t="shared" si="0"/>
        <v>0</v>
      </c>
      <c r="H62" s="188" t="str">
        <f t="shared" si="1"/>
        <v>家庭全体</v>
      </c>
      <c r="I62" s="106" t="s">
        <v>3598</v>
      </c>
      <c r="J62" s="118" t="s">
        <v>3598</v>
      </c>
      <c r="K62" s="75">
        <v>131</v>
      </c>
    </row>
    <row r="63" spans="1:11" ht="24" x14ac:dyDescent="0.15">
      <c r="A63" s="171" t="str">
        <f>CLEAN(B63&amp;"'function("&amp;H63&amp;") {return "&amp;H64&amp;"};';")</f>
        <v>$lang["comparehome"]='function(target) {return "同じ世帯人数の"+target+"の家庭"};';</v>
      </c>
      <c r="B63" s="167" t="s">
        <v>4210</v>
      </c>
      <c r="E63" s="168" t="s">
        <v>3660</v>
      </c>
      <c r="G63" s="102">
        <f t="shared" si="0"/>
        <v>0</v>
      </c>
      <c r="H63" s="188" t="str">
        <f t="shared" si="1"/>
        <v>target</v>
      </c>
      <c r="I63" s="106" t="s">
        <v>4207</v>
      </c>
      <c r="J63" s="118" t="s">
        <v>4206</v>
      </c>
      <c r="K63" s="75">
        <v>133</v>
      </c>
    </row>
    <row r="64" spans="1:11" x14ac:dyDescent="0.15">
      <c r="A64" s="171" t="str">
        <f>CLEAN(IF(LENB(B64)&gt;1,B64&amp;IF(LENB(H64)&lt;=1,"","'"&amp;H64&amp;"';"),""))</f>
        <v/>
      </c>
      <c r="E64" s="168" t="s">
        <v>3660</v>
      </c>
      <c r="G64" s="102">
        <f t="shared" si="0"/>
        <v>0</v>
      </c>
      <c r="H64" s="188" t="str">
        <f t="shared" si="1"/>
        <v>"同じ世帯人数の"+target+"の家庭"</v>
      </c>
      <c r="I64" s="106" t="s">
        <v>4209</v>
      </c>
      <c r="J64" s="118" t="s">
        <v>4208</v>
      </c>
      <c r="K64" s="75">
        <v>134</v>
      </c>
    </row>
    <row r="65" spans="1:11" x14ac:dyDescent="0.15">
      <c r="A65" s="166" t="str">
        <f>CLEAN(IF(LENB(B65)&gt;1,B65&amp;IF(LENB(H65)&lt;=1,"","'"&amp;H65&amp;"';"),""))</f>
        <v/>
      </c>
      <c r="E65" s="168" t="s">
        <v>3660</v>
      </c>
      <c r="G65" s="102">
        <f t="shared" si="0"/>
        <v>0</v>
      </c>
      <c r="H65" s="188" t="str">
        <f t="shared" si="1"/>
        <v/>
      </c>
      <c r="I65" s="106"/>
      <c r="J65" s="118"/>
      <c r="K65" s="75">
        <v>135</v>
      </c>
    </row>
    <row r="66" spans="1:11" x14ac:dyDescent="0.15">
      <c r="A66" s="171" t="str">
        <f>CLEAN(B66&amp;"'function("&amp;H66&amp;") {return "&amp;H67&amp;"};';")</f>
        <v>$lang["rankin100"]='function(count) {return "100" + count +"中順位"};';</v>
      </c>
      <c r="B66" s="167" t="s">
        <v>4212</v>
      </c>
      <c r="E66" s="168" t="s">
        <v>4173</v>
      </c>
      <c r="G66" s="102">
        <f t="shared" si="0"/>
        <v>0</v>
      </c>
      <c r="H66" s="188" t="str">
        <f t="shared" si="1"/>
        <v>count</v>
      </c>
      <c r="I66" s="106" t="s">
        <v>4211</v>
      </c>
      <c r="J66" s="118"/>
      <c r="K66" s="75">
        <v>213</v>
      </c>
    </row>
    <row r="67" spans="1:11" x14ac:dyDescent="0.15">
      <c r="A67" s="171" t="str">
        <f>CLEAN(IF(LENB(B67)&gt;1,B67&amp;IF(LENB(H67)&lt;=1,"","'"&amp;H67&amp;"';"),""))</f>
        <v/>
      </c>
      <c r="E67" s="168" t="s">
        <v>4174</v>
      </c>
      <c r="G67" s="102">
        <f t="shared" si="0"/>
        <v>0</v>
      </c>
      <c r="H67" s="188" t="str">
        <f t="shared" si="1"/>
        <v>"100" + count +"中順位"</v>
      </c>
      <c r="I67" s="106" t="s">
        <v>4213</v>
      </c>
      <c r="J67" s="118">
        <v>100</v>
      </c>
      <c r="K67" s="75">
        <v>214</v>
      </c>
    </row>
    <row r="68" spans="1:11" x14ac:dyDescent="0.15">
      <c r="A68" s="166" t="str">
        <f>CLEAN(B68&amp;IF(D68="","","'"&amp;H68&amp;"'"&amp;D68))</f>
        <v/>
      </c>
      <c r="E68" s="168" t="s">
        <v>3660</v>
      </c>
      <c r="G68" s="102">
        <f t="shared" si="0"/>
        <v>0</v>
      </c>
      <c r="H68" s="188" t="str">
        <f t="shared" si="1"/>
        <v/>
      </c>
      <c r="I68" s="106"/>
      <c r="J68" s="118" t="s">
        <v>3633</v>
      </c>
      <c r="K68" s="75">
        <v>215</v>
      </c>
    </row>
    <row r="69" spans="1:11" x14ac:dyDescent="0.15">
      <c r="A69" s="166" t="str">
        <f>CLEAN(B69&amp;IF(D69="","","'"&amp;H69&amp;"'"&amp;D69))</f>
        <v>$lang["rankcall"]='位';</v>
      </c>
      <c r="B69" s="167" t="s">
        <v>4141</v>
      </c>
      <c r="D69" s="167" t="s">
        <v>3527</v>
      </c>
      <c r="E69" s="168" t="s">
        <v>3660</v>
      </c>
      <c r="G69" s="102">
        <f t="shared" ref="G69:G132" si="5">IF(MOD(LEN(H69) - LEN(SUBSTITUTE(H69, """", "")),2) = 1,1,0)</f>
        <v>0</v>
      </c>
      <c r="H69" s="188" t="str">
        <f t="shared" si="1"/>
        <v>位</v>
      </c>
      <c r="I69" s="106" t="s">
        <v>3634</v>
      </c>
      <c r="J69" s="118" t="s">
        <v>3634</v>
      </c>
      <c r="K69" s="75">
        <v>217</v>
      </c>
    </row>
    <row r="70" spans="1:11" ht="24" x14ac:dyDescent="0.15">
      <c r="A70" s="171" t="str">
        <f>CLEAN(B70&amp;"'function("&amp;H70&amp;") {return "&amp;H71&amp;"};';")</f>
        <v>$lang["co2ratio"]='function(ratio) {return "　CO2排出量は、平均の" + ratio +"倍です。"};';</v>
      </c>
      <c r="B70" s="167" t="s">
        <v>4255</v>
      </c>
      <c r="E70" s="168" t="s">
        <v>4173</v>
      </c>
      <c r="G70" s="102">
        <f t="shared" si="5"/>
        <v>0</v>
      </c>
      <c r="H70" s="188" t="str">
        <f t="shared" ref="H70:H133" si="6">SUBSTITUTE(I70, "'", "\'")</f>
        <v>ratio</v>
      </c>
      <c r="I70" s="106" t="s">
        <v>4215</v>
      </c>
      <c r="J70" s="118" t="s">
        <v>4214</v>
      </c>
      <c r="K70" s="75">
        <v>218</v>
      </c>
    </row>
    <row r="71" spans="1:11" x14ac:dyDescent="0.15">
      <c r="A71" s="171" t="str">
        <f>CLEAN(IF(LENB(B71)&gt;1,B71&amp;IF(LENB(H71)&lt;=1,"","'"&amp;H71&amp;"';"),""))</f>
        <v/>
      </c>
      <c r="E71" s="168" t="s">
        <v>4174</v>
      </c>
      <c r="G71" s="102">
        <f t="shared" si="5"/>
        <v>0</v>
      </c>
      <c r="H71" s="188" t="str">
        <f t="shared" si="6"/>
        <v>"　CO2排出量は、平均の" + ratio +"倍です。"</v>
      </c>
      <c r="I71" s="106" t="s">
        <v>4216</v>
      </c>
      <c r="J71" s="118" t="s">
        <v>4216</v>
      </c>
      <c r="K71" s="75">
        <v>219</v>
      </c>
    </row>
    <row r="72" spans="1:11" x14ac:dyDescent="0.15">
      <c r="A72" s="166" t="str">
        <f t="shared" ref="A72:A77" si="7">CLEAN(B72&amp;IF(D72="","","'"&amp;H72&amp;"'"&amp;D72))</f>
        <v/>
      </c>
      <c r="E72" s="168" t="s">
        <v>3660</v>
      </c>
      <c r="G72" s="102">
        <f t="shared" si="5"/>
        <v>0</v>
      </c>
      <c r="H72" s="188" t="str">
        <f t="shared" si="6"/>
        <v>倍です。</v>
      </c>
      <c r="I72" s="106" t="s">
        <v>3635</v>
      </c>
      <c r="J72" s="118" t="s">
        <v>3635</v>
      </c>
      <c r="K72" s="75">
        <v>220</v>
      </c>
    </row>
    <row r="73" spans="1:11" x14ac:dyDescent="0.15">
      <c r="A73" s="166" t="str">
        <f t="shared" si="7"/>
        <v>$lang["co2compare06"]='平均よりもだいぶ少ないです。とてもすてきな暮らしです。';</v>
      </c>
      <c r="B73" s="167" t="s">
        <v>4142</v>
      </c>
      <c r="D73" s="167" t="s">
        <v>3527</v>
      </c>
      <c r="E73" s="168" t="s">
        <v>3660</v>
      </c>
      <c r="G73" s="102">
        <f t="shared" si="5"/>
        <v>0</v>
      </c>
      <c r="H73" s="188" t="str">
        <f t="shared" si="6"/>
        <v>平均よりもだいぶ少ないです。とてもすてきな暮らしです。</v>
      </c>
      <c r="I73" s="106" t="s">
        <v>3636</v>
      </c>
      <c r="J73" s="118" t="s">
        <v>3636</v>
      </c>
      <c r="K73" s="75">
        <v>222</v>
      </c>
    </row>
    <row r="74" spans="1:11" x14ac:dyDescent="0.15">
      <c r="A74" s="166" t="str">
        <f t="shared" si="7"/>
        <v>$lang["co2compare08"]='平均よりも少なめです。すてきな暮らしです。';</v>
      </c>
      <c r="B74" s="167" t="s">
        <v>4143</v>
      </c>
      <c r="D74" s="167" t="s">
        <v>3527</v>
      </c>
      <c r="E74" s="168" t="s">
        <v>3660</v>
      </c>
      <c r="G74" s="102">
        <f t="shared" si="5"/>
        <v>0</v>
      </c>
      <c r="H74" s="188" t="str">
        <f t="shared" si="6"/>
        <v>平均よりも少なめです。すてきな暮らしです。</v>
      </c>
      <c r="I74" s="106" t="s">
        <v>3637</v>
      </c>
      <c r="J74" s="118" t="s">
        <v>3637</v>
      </c>
      <c r="K74" s="75">
        <v>223</v>
      </c>
    </row>
    <row r="75" spans="1:11" x14ac:dyDescent="0.15">
      <c r="A75" s="166" t="str">
        <f t="shared" si="7"/>
        <v>$lang["co2compare10"]='平均と同じ程度です。';</v>
      </c>
      <c r="B75" s="167" t="s">
        <v>4144</v>
      </c>
      <c r="D75" s="167" t="s">
        <v>3527</v>
      </c>
      <c r="E75" s="168" t="s">
        <v>3660</v>
      </c>
      <c r="G75" s="102">
        <f t="shared" si="5"/>
        <v>0</v>
      </c>
      <c r="H75" s="188" t="str">
        <f t="shared" si="6"/>
        <v>平均と同じ程度です。</v>
      </c>
      <c r="I75" s="106" t="s">
        <v>3638</v>
      </c>
      <c r="J75" s="118" t="s">
        <v>3638</v>
      </c>
      <c r="K75" s="75">
        <v>224</v>
      </c>
    </row>
    <row r="76" spans="1:11" ht="24" x14ac:dyDescent="0.15">
      <c r="A76" s="166" t="str">
        <f t="shared" si="7"/>
        <v>$lang["co2compare12"]='平均よりもやや多めです。改善により光熱費が下がる余地は大きそうです。';</v>
      </c>
      <c r="B76" s="167" t="s">
        <v>4145</v>
      </c>
      <c r="D76" s="167" t="s">
        <v>3527</v>
      </c>
      <c r="E76" s="168" t="s">
        <v>3660</v>
      </c>
      <c r="G76" s="102">
        <f t="shared" si="5"/>
        <v>0</v>
      </c>
      <c r="H76" s="188" t="str">
        <f t="shared" si="6"/>
        <v>平均よりもやや多めです。改善により光熱費が下がる余地は大きそうです。</v>
      </c>
      <c r="I76" s="106" t="s">
        <v>3639</v>
      </c>
      <c r="J76" s="118" t="s">
        <v>3639</v>
      </c>
      <c r="K76" s="75">
        <v>225</v>
      </c>
    </row>
    <row r="77" spans="1:11" ht="24" x14ac:dyDescent="0.15">
      <c r="A77" s="166" t="str">
        <f t="shared" si="7"/>
        <v>$lang["co2compare14"]='平均よりも多めです。改善により光熱費が下がる余地は大きそうです。';</v>
      </c>
      <c r="B77" s="167" t="s">
        <v>4146</v>
      </c>
      <c r="D77" s="167" t="s">
        <v>3527</v>
      </c>
      <c r="E77" s="168" t="s">
        <v>3660</v>
      </c>
      <c r="G77" s="102">
        <f t="shared" si="5"/>
        <v>0</v>
      </c>
      <c r="H77" s="188" t="str">
        <f t="shared" si="6"/>
        <v>平均よりも多めです。改善により光熱費が下がる余地は大きそうです。</v>
      </c>
      <c r="I77" s="106" t="s">
        <v>3640</v>
      </c>
      <c r="J77" s="118" t="s">
        <v>3640</v>
      </c>
      <c r="K77" s="75">
        <v>226</v>
      </c>
    </row>
    <row r="78" spans="1:11" ht="24" x14ac:dyDescent="0.15">
      <c r="A78" s="171" t="str">
        <f>CLEAN(B78&amp;"'function("&amp;H78&amp;") {return "&amp;H79&amp;"};';")</f>
        <v>$lang["rankcomment"]='function(same,youcount,rank) {return same +"が100" + youcount + "あったとすると、少ないほうから" +   youcount+ "番目です。&lt;br&gt;"};';</v>
      </c>
      <c r="B78" s="167" t="s">
        <v>4218</v>
      </c>
      <c r="E78" s="168" t="s">
        <v>4173</v>
      </c>
      <c r="G78" s="102">
        <f t="shared" si="5"/>
        <v>0</v>
      </c>
      <c r="H78" s="188" t="str">
        <f t="shared" si="6"/>
        <v>same,youcount,rank</v>
      </c>
      <c r="I78" s="106" t="s">
        <v>4217</v>
      </c>
      <c r="J78" s="118"/>
      <c r="K78" s="75">
        <v>227</v>
      </c>
    </row>
    <row r="79" spans="1:11" ht="24" x14ac:dyDescent="0.15">
      <c r="A79" s="171" t="str">
        <f>CLEAN(IF(LENB(B79)&gt;1,B79&amp;IF(LENB(H79)&lt;=1,"","'"&amp;H79&amp;"';"),""))</f>
        <v/>
      </c>
      <c r="E79" s="168" t="s">
        <v>4174</v>
      </c>
      <c r="G79" s="102">
        <f t="shared" si="5"/>
        <v>0</v>
      </c>
      <c r="H79" s="188" t="str">
        <f t="shared" si="6"/>
        <v>same +"が100" + youcount + "あったとすると、少ないほうから" +   youcount+ "番目です。&lt;br&gt;"</v>
      </c>
      <c r="I79" s="106" t="s">
        <v>4259</v>
      </c>
      <c r="J79" s="118" t="s">
        <v>3641</v>
      </c>
      <c r="K79" s="75">
        <v>228</v>
      </c>
    </row>
    <row r="80" spans="1:11" x14ac:dyDescent="0.15">
      <c r="A80" s="166" t="str">
        <f t="shared" ref="A80:A90" si="8">CLEAN(B80&amp;IF(D80="","","'"&amp;H80&amp;"'"&amp;D80))</f>
        <v/>
      </c>
      <c r="E80" s="168" t="s">
        <v>3660</v>
      </c>
      <c r="G80" s="102">
        <f t="shared" si="5"/>
        <v>0</v>
      </c>
      <c r="H80" s="188" t="str">
        <f t="shared" si="6"/>
        <v/>
      </c>
      <c r="I80" s="106"/>
      <c r="J80" s="118" t="s">
        <v>3642</v>
      </c>
      <c r="K80" s="75">
        <v>229</v>
      </c>
    </row>
    <row r="81" spans="1:13" x14ac:dyDescent="0.15">
      <c r="A81" s="166" t="str">
        <f t="shared" si="8"/>
        <v/>
      </c>
      <c r="E81" s="168" t="s">
        <v>3660</v>
      </c>
      <c r="G81" s="102">
        <f t="shared" si="5"/>
        <v>0</v>
      </c>
      <c r="H81" s="188" t="str">
        <f t="shared" si="6"/>
        <v/>
      </c>
      <c r="I81" s="106"/>
      <c r="J81" s="118" t="s">
        <v>3643</v>
      </c>
      <c r="K81" s="75">
        <v>230</v>
      </c>
    </row>
    <row r="82" spans="1:13" x14ac:dyDescent="0.15">
      <c r="A82" s="166" t="str">
        <f t="shared" si="8"/>
        <v/>
      </c>
      <c r="B82" s="167" t="s">
        <v>3531</v>
      </c>
      <c r="E82" s="168" t="s">
        <v>3660</v>
      </c>
      <c r="G82" s="102">
        <f t="shared" si="5"/>
        <v>0</v>
      </c>
      <c r="H82" s="188" t="str">
        <f t="shared" si="6"/>
        <v/>
      </c>
      <c r="I82" s="106"/>
      <c r="J82" s="118"/>
      <c r="K82" s="75">
        <v>232</v>
      </c>
    </row>
    <row r="83" spans="1:13" x14ac:dyDescent="0.15">
      <c r="A83" s="166" t="str">
        <f t="shared" si="8"/>
        <v/>
      </c>
      <c r="B83" s="167" t="s">
        <v>3531</v>
      </c>
      <c r="E83" s="168" t="s">
        <v>3660</v>
      </c>
      <c r="G83" s="102">
        <f t="shared" si="5"/>
        <v>0</v>
      </c>
      <c r="H83" s="188" t="str">
        <f t="shared" si="6"/>
        <v/>
      </c>
      <c r="I83" s="106"/>
      <c r="J83" s="118"/>
      <c r="K83" s="75">
        <v>233</v>
      </c>
    </row>
    <row r="84" spans="1:13" x14ac:dyDescent="0.15">
      <c r="A84" s="166" t="str">
        <f t="shared" si="8"/>
        <v>//itemize-----------</v>
      </c>
      <c r="B84" s="167" t="s">
        <v>3644</v>
      </c>
      <c r="E84" s="168" t="s">
        <v>3660</v>
      </c>
      <c r="G84" s="102">
        <f t="shared" si="5"/>
        <v>0</v>
      </c>
      <c r="H84" s="188" t="str">
        <f t="shared" si="6"/>
        <v/>
      </c>
      <c r="I84" s="106"/>
      <c r="J84" s="118"/>
      <c r="K84" s="75">
        <v>234</v>
      </c>
    </row>
    <row r="85" spans="1:13" x14ac:dyDescent="0.15">
      <c r="A85" s="166" t="str">
        <f t="shared" si="8"/>
        <v>$lang["itemize"]='内訳';</v>
      </c>
      <c r="B85" s="167" t="s">
        <v>4147</v>
      </c>
      <c r="D85" s="167" t="s">
        <v>3527</v>
      </c>
      <c r="E85" s="168" t="s">
        <v>3660</v>
      </c>
      <c r="G85" s="102">
        <f t="shared" si="5"/>
        <v>0</v>
      </c>
      <c r="H85" s="188" t="str">
        <f t="shared" si="6"/>
        <v>内訳</v>
      </c>
      <c r="I85" s="106" t="s">
        <v>3645</v>
      </c>
      <c r="J85" s="118" t="s">
        <v>3645</v>
      </c>
      <c r="K85" s="75">
        <v>235</v>
      </c>
    </row>
    <row r="86" spans="1:13" x14ac:dyDescent="0.15">
      <c r="A86" s="166" t="str">
        <f t="shared" si="8"/>
        <v>$lang["itemname"]='分野';</v>
      </c>
      <c r="B86" s="167" t="s">
        <v>4148</v>
      </c>
      <c r="D86" s="167" t="s">
        <v>3527</v>
      </c>
      <c r="E86" s="168" t="s">
        <v>3660</v>
      </c>
      <c r="G86" s="102">
        <f t="shared" si="5"/>
        <v>0</v>
      </c>
      <c r="H86" s="188" t="str">
        <f t="shared" si="6"/>
        <v>分野</v>
      </c>
      <c r="I86" s="106" t="s">
        <v>3646</v>
      </c>
      <c r="J86" s="118" t="s">
        <v>3646</v>
      </c>
      <c r="K86" s="75">
        <v>236</v>
      </c>
    </row>
    <row r="87" spans="1:13" x14ac:dyDescent="0.15">
      <c r="A87" s="166" t="str">
        <f t="shared" si="8"/>
        <v>$lang["percent"]='割合(%)';</v>
      </c>
      <c r="B87" s="167" t="s">
        <v>4149</v>
      </c>
      <c r="D87" s="167" t="s">
        <v>3527</v>
      </c>
      <c r="E87" s="168" t="s">
        <v>3660</v>
      </c>
      <c r="G87" s="102">
        <f t="shared" si="5"/>
        <v>0</v>
      </c>
      <c r="H87" s="188" t="str">
        <f t="shared" si="6"/>
        <v>割合(%)</v>
      </c>
      <c r="I87" s="106" t="s">
        <v>3647</v>
      </c>
      <c r="J87" s="118" t="s">
        <v>3647</v>
      </c>
      <c r="K87" s="75">
        <v>237</v>
      </c>
    </row>
    <row r="88" spans="1:13" x14ac:dyDescent="0.15">
      <c r="A88" s="166" t="str">
        <f t="shared" si="8"/>
        <v>$lang["measure"]='対策';</v>
      </c>
      <c r="B88" s="167" t="s">
        <v>4156</v>
      </c>
      <c r="D88" s="167" t="s">
        <v>3527</v>
      </c>
      <c r="E88" s="168" t="s">
        <v>3660</v>
      </c>
      <c r="G88" s="102">
        <f t="shared" si="5"/>
        <v>0</v>
      </c>
      <c r="H88" s="188" t="str">
        <f t="shared" si="6"/>
        <v>対策</v>
      </c>
      <c r="I88" s="106" t="s">
        <v>3537</v>
      </c>
      <c r="J88" s="118" t="s">
        <v>3537</v>
      </c>
      <c r="K88" s="75">
        <v>250</v>
      </c>
      <c r="M88" s="168"/>
    </row>
    <row r="89" spans="1:13" x14ac:dyDescent="0.15">
      <c r="A89" s="166" t="str">
        <f t="shared" si="8"/>
        <v>$lang["merit"]='お得';</v>
      </c>
      <c r="B89" s="167" t="s">
        <v>4157</v>
      </c>
      <c r="D89" s="167" t="s">
        <v>3527</v>
      </c>
      <c r="E89" s="168" t="s">
        <v>4268</v>
      </c>
      <c r="G89" s="102">
        <f t="shared" si="5"/>
        <v>0</v>
      </c>
      <c r="H89" s="188" t="str">
        <f t="shared" si="6"/>
        <v>お得</v>
      </c>
      <c r="I89" s="106" t="s">
        <v>3650</v>
      </c>
      <c r="J89" s="118" t="s">
        <v>3650</v>
      </c>
      <c r="K89" s="75">
        <v>251</v>
      </c>
      <c r="M89" s="168"/>
    </row>
    <row r="90" spans="1:13" x14ac:dyDescent="0.15">
      <c r="A90" s="166" t="str">
        <f t="shared" si="8"/>
        <v>$lang["select"]='選択';</v>
      </c>
      <c r="B90" s="167" t="s">
        <v>4158</v>
      </c>
      <c r="D90" s="167" t="s">
        <v>3527</v>
      </c>
      <c r="E90" s="168" t="s">
        <v>3660</v>
      </c>
      <c r="G90" s="102">
        <f t="shared" si="5"/>
        <v>0</v>
      </c>
      <c r="H90" s="188" t="str">
        <f t="shared" si="6"/>
        <v>選択</v>
      </c>
      <c r="I90" s="106" t="s">
        <v>3651</v>
      </c>
      <c r="J90" s="118" t="s">
        <v>3651</v>
      </c>
      <c r="K90" s="75">
        <v>252</v>
      </c>
      <c r="M90" s="168"/>
    </row>
    <row r="91" spans="1:13" ht="24" x14ac:dyDescent="0.15">
      <c r="A91" s="171" t="str">
        <f>CLEAN(B91&amp;"'function("&amp;H91&amp;") {return "&amp;H92&amp;"};';")</f>
        <v>$lang["itemizecomment"]='function(main3,sum) {return main3+"の割合が大きく、この3分野で" + sum+"%を占めます。こうした大きい分野の対策が効果的です。"};';</v>
      </c>
      <c r="B91" s="167" t="s">
        <v>4262</v>
      </c>
      <c r="E91" s="168" t="s">
        <v>4173</v>
      </c>
      <c r="G91" s="102">
        <f t="shared" si="5"/>
        <v>0</v>
      </c>
      <c r="H91" s="188" t="str">
        <f t="shared" si="6"/>
        <v>main3,sum</v>
      </c>
      <c r="I91" s="106" t="s">
        <v>4219</v>
      </c>
      <c r="J91" s="118"/>
      <c r="K91" s="75">
        <v>253</v>
      </c>
    </row>
    <row r="92" spans="1:13" ht="24" x14ac:dyDescent="0.15">
      <c r="A92" s="171" t="str">
        <f>CLEAN(IF(LENB(B92)&gt;1,B92&amp;IF(LENB(H92)&lt;=1,"","'"&amp;H92&amp;"';"),""))</f>
        <v/>
      </c>
      <c r="E92" s="168" t="s">
        <v>4174</v>
      </c>
      <c r="G92" s="102">
        <f t="shared" si="5"/>
        <v>0</v>
      </c>
      <c r="H92" s="188" t="str">
        <f t="shared" si="6"/>
        <v>main3+"の割合が大きく、この3分野で" + sum+"%を占めます。こうした大きい分野の対策が効果的です。"</v>
      </c>
      <c r="I92" s="106" t="s">
        <v>4220</v>
      </c>
      <c r="J92" s="118" t="s">
        <v>3652</v>
      </c>
      <c r="K92" s="75">
        <v>254</v>
      </c>
    </row>
    <row r="93" spans="1:13" x14ac:dyDescent="0.15">
      <c r="A93" s="166" t="str">
        <f>CLEAN(B93&amp;IF(D93="","","'"&amp;H93&amp;"'"&amp;D93))</f>
        <v/>
      </c>
      <c r="E93" s="168" t="s">
        <v>3660</v>
      </c>
      <c r="G93" s="102">
        <f t="shared" si="5"/>
        <v>0</v>
      </c>
      <c r="H93" s="188" t="str">
        <f t="shared" si="6"/>
        <v/>
      </c>
      <c r="I93" s="106"/>
      <c r="J93" s="118" t="s">
        <v>3653</v>
      </c>
      <c r="K93" s="75">
        <v>255</v>
      </c>
    </row>
    <row r="94" spans="1:13" x14ac:dyDescent="0.15">
      <c r="A94" s="166" t="str">
        <f>CLEAN(B94&amp;IF(D94="","","'"&amp;H94&amp;"'"&amp;D94))</f>
        <v/>
      </c>
      <c r="G94" s="102">
        <f t="shared" si="5"/>
        <v>0</v>
      </c>
      <c r="H94" s="188" t="str">
        <f t="shared" si="6"/>
        <v/>
      </c>
      <c r="I94" s="106"/>
      <c r="J94" s="118"/>
    </row>
    <row r="95" spans="1:13" x14ac:dyDescent="0.15">
      <c r="A95" s="166" t="str">
        <f>CLEAN(IF(LENB(B95)&gt;1,B95&amp;IF(LENB(H95)&lt;=1,"","'"&amp;H95&amp;"';"),""))</f>
        <v>//--result-----------------</v>
      </c>
      <c r="B95" s="167" t="s">
        <v>4178</v>
      </c>
      <c r="G95" s="102">
        <f t="shared" si="5"/>
        <v>0</v>
      </c>
      <c r="H95" s="188" t="str">
        <f t="shared" si="6"/>
        <v/>
      </c>
      <c r="I95" s="106"/>
      <c r="J95" s="118"/>
    </row>
    <row r="96" spans="1:13" x14ac:dyDescent="0.15">
      <c r="A96" s="166" t="str">
        <f>CLEAN(B96&amp;IF(D96="","","'"&amp;H96&amp;"'"&amp;D96))</f>
        <v>$lang["effectivemeasures"]='効果的な対策';</v>
      </c>
      <c r="B96" s="167" t="s">
        <v>4115</v>
      </c>
      <c r="D96" s="167" t="s">
        <v>3527</v>
      </c>
      <c r="E96" s="168" t="s">
        <v>3660</v>
      </c>
      <c r="G96" s="102">
        <f t="shared" si="5"/>
        <v>0</v>
      </c>
      <c r="H96" s="188" t="str">
        <f t="shared" si="6"/>
        <v>効果的な対策</v>
      </c>
      <c r="I96" s="106" t="s">
        <v>3586</v>
      </c>
      <c r="J96" s="118" t="s">
        <v>3586</v>
      </c>
      <c r="K96" s="75">
        <v>114</v>
      </c>
    </row>
    <row r="97" spans="1:11" ht="48" x14ac:dyDescent="0.15">
      <c r="A97" s="171" t="str">
        <f>CLEAN(B97&amp;"'function("&amp;H97&amp;") {return "&amp;H98&amp;"};';")</f>
        <v>$lang["comment_combined_reduce"]='function(percent,fee,co2) {return "　組み合わせると" + percent+"%、年間" + ( hidePrice != 1  ? fee +"円の光熱費と、":"") + co2+"kgのCO2が削減できます。すでに取り組んでいる場合、これだけの成果があがるエコ生活ができていることを意味しています。"};';</v>
      </c>
      <c r="B97" s="167" t="s">
        <v>4257</v>
      </c>
      <c r="E97" s="168" t="s">
        <v>3660</v>
      </c>
      <c r="G97" s="102">
        <f t="shared" si="5"/>
        <v>0</v>
      </c>
      <c r="H97" s="188" t="str">
        <f t="shared" si="6"/>
        <v>percent,fee,co2</v>
      </c>
      <c r="I97" s="106" t="s">
        <v>4221</v>
      </c>
      <c r="J97" s="118"/>
      <c r="K97" s="75">
        <v>118</v>
      </c>
    </row>
    <row r="98" spans="1:11" ht="48" x14ac:dyDescent="0.15">
      <c r="A98" s="171" t="str">
        <f>CLEAN(IF(LENB(B98)&gt;1,B98&amp;IF(LENB(H98)&lt;=1,"","'"&amp;H98&amp;"';"),""))</f>
        <v/>
      </c>
      <c r="E98" s="168" t="s">
        <v>3660</v>
      </c>
      <c r="G98" s="102">
        <f t="shared" si="5"/>
        <v>0</v>
      </c>
      <c r="H98" s="188" t="str">
        <f t="shared" si="6"/>
        <v>"　組み合わせると" + percent+"%、年間" + ( hidePrice != 1  ? fee +"円の光熱費と、":"") + co2+"kgのCO2が削減できます。すでに取り組んでいる場合、これだけの成果があがるエコ生活ができていることを意味しています。"</v>
      </c>
      <c r="I98" s="106" t="s">
        <v>4222</v>
      </c>
      <c r="J98" s="118" t="s">
        <v>3589</v>
      </c>
      <c r="K98" s="75">
        <v>119</v>
      </c>
    </row>
    <row r="99" spans="1:11" x14ac:dyDescent="0.15">
      <c r="A99" s="166" t="str">
        <f>CLEAN(B99&amp;IF(D99="","","'"&amp;H99&amp;"'"&amp;D99))</f>
        <v/>
      </c>
      <c r="E99" s="168" t="s">
        <v>3660</v>
      </c>
      <c r="G99" s="102">
        <f t="shared" si="5"/>
        <v>0</v>
      </c>
      <c r="H99" s="188" t="str">
        <f t="shared" si="6"/>
        <v/>
      </c>
      <c r="I99" s="106"/>
      <c r="J99" s="118" t="s">
        <v>3590</v>
      </c>
      <c r="K99" s="75">
        <v>120</v>
      </c>
    </row>
    <row r="100" spans="1:11" x14ac:dyDescent="0.15">
      <c r="A100" s="166" t="str">
        <f>CLEAN(B100&amp;IF(D100="","","'"&amp;H100&amp;"'"&amp;D100))</f>
        <v/>
      </c>
      <c r="E100" s="168" t="s">
        <v>3660</v>
      </c>
      <c r="G100" s="102">
        <f t="shared" si="5"/>
        <v>0</v>
      </c>
      <c r="H100" s="188" t="str">
        <f t="shared" si="6"/>
        <v/>
      </c>
      <c r="I100" s="106"/>
      <c r="J100" s="118" t="s">
        <v>3591</v>
      </c>
      <c r="K100" s="75">
        <v>121</v>
      </c>
    </row>
    <row r="101" spans="1:11" ht="24" x14ac:dyDescent="0.15">
      <c r="A101" s="166" t="str">
        <f>CLEAN(B101&amp;IF(D101="","","'"&amp;H101&amp;"'"&amp;D101))</f>
        <v/>
      </c>
      <c r="E101" s="168" t="s">
        <v>3660</v>
      </c>
      <c r="G101" s="102">
        <f t="shared" si="5"/>
        <v>0</v>
      </c>
      <c r="H101" s="188" t="str">
        <f t="shared" si="6"/>
        <v/>
      </c>
      <c r="I101" s="106"/>
      <c r="J101" s="118" t="s">
        <v>3592</v>
      </c>
      <c r="K101" s="75">
        <v>122</v>
      </c>
    </row>
    <row r="102" spans="1:11" x14ac:dyDescent="0.15">
      <c r="A102" s="171" t="str">
        <f>CLEAN(B102&amp;"'function("&amp;H102&amp;") {return "&amp;H103&amp;"};';")</f>
        <v>$lang["titlemessage"]='function(title) {return  title+"取り組みが効果的です。"};';</v>
      </c>
      <c r="B102" s="167" t="s">
        <v>4225</v>
      </c>
      <c r="E102" s="168" t="s">
        <v>4173</v>
      </c>
      <c r="G102" s="102">
        <f t="shared" si="5"/>
        <v>0</v>
      </c>
      <c r="H102" s="188" t="str">
        <f t="shared" si="6"/>
        <v>title</v>
      </c>
      <c r="I102" s="106" t="s">
        <v>1900</v>
      </c>
      <c r="J102" s="118"/>
      <c r="K102" s="75">
        <v>163</v>
      </c>
    </row>
    <row r="103" spans="1:11" x14ac:dyDescent="0.15">
      <c r="A103" s="171" t="str">
        <f>CLEAN(IF(LENB(B103)&gt;1,B103&amp;IF(LENB(H103)&lt;=1,"","'"&amp;H103&amp;"';"),""))</f>
        <v/>
      </c>
      <c r="E103" s="168" t="s">
        <v>4174</v>
      </c>
      <c r="G103" s="102">
        <f t="shared" si="5"/>
        <v>0</v>
      </c>
      <c r="H103" s="188" t="str">
        <f t="shared" si="6"/>
        <v xml:space="preserve"> title+"取り組みが効果的です。"</v>
      </c>
      <c r="I103" s="106" t="s">
        <v>4223</v>
      </c>
      <c r="J103" s="118" t="s">
        <v>3609</v>
      </c>
      <c r="K103" s="75">
        <v>164</v>
      </c>
    </row>
    <row r="104" spans="1:11" ht="24" x14ac:dyDescent="0.15">
      <c r="A104" s="171" t="str">
        <f>CLEAN(B104&amp;"'function("&amp;H104&amp;") {return "&amp;H105&amp;"};';")</f>
        <v>$lang["co2reduction"]='function(co2) {return "年間" + co2+"kgのCO2を減らすことができます。"};';</v>
      </c>
      <c r="B104" s="167" t="s">
        <v>4226</v>
      </c>
      <c r="E104" s="168" t="s">
        <v>4173</v>
      </c>
      <c r="G104" s="102">
        <f t="shared" si="5"/>
        <v>0</v>
      </c>
      <c r="H104" s="188" t="str">
        <f t="shared" si="6"/>
        <v>co2</v>
      </c>
      <c r="I104" s="106" t="s">
        <v>4224</v>
      </c>
      <c r="J104" s="118"/>
      <c r="K104" s="75">
        <v>166</v>
      </c>
    </row>
    <row r="105" spans="1:11" x14ac:dyDescent="0.15">
      <c r="A105" s="171" t="str">
        <f>CLEAN(IF(LENB(B105)&gt;1,B105&amp;IF(LENB(H105)&lt;=1,"","'"&amp;H105&amp;"';"),""))</f>
        <v/>
      </c>
      <c r="E105" s="168" t="s">
        <v>4174</v>
      </c>
      <c r="G105" s="102">
        <f t="shared" si="5"/>
        <v>0</v>
      </c>
      <c r="H105" s="188" t="str">
        <f t="shared" si="6"/>
        <v>"年間" + co2+"kgのCO2を減らすことができます。"</v>
      </c>
      <c r="I105" s="106" t="s">
        <v>4260</v>
      </c>
      <c r="J105" s="118" t="s">
        <v>3610</v>
      </c>
      <c r="K105" s="75">
        <v>167</v>
      </c>
    </row>
    <row r="106" spans="1:11" x14ac:dyDescent="0.15">
      <c r="A106" s="166" t="str">
        <f>CLEAN(B106&amp;IF(D106="","","'"&amp;H106&amp;"'"&amp;D106))</f>
        <v/>
      </c>
      <c r="E106" s="168" t="s">
        <v>3660</v>
      </c>
      <c r="G106" s="102">
        <f t="shared" si="5"/>
        <v>0</v>
      </c>
      <c r="H106" s="188" t="str">
        <f t="shared" si="6"/>
        <v/>
      </c>
      <c r="I106" s="106"/>
      <c r="J106" s="118" t="s">
        <v>3611</v>
      </c>
      <c r="K106" s="75">
        <v>168</v>
      </c>
    </row>
    <row r="107" spans="1:11" ht="24" x14ac:dyDescent="0.15">
      <c r="A107" s="171" t="str">
        <f>CLEAN(B107&amp;"'function("&amp;H107&amp;") {return "&amp;H108&amp;"};';")</f>
        <v>$lang["reducepercent"]='function(name,percent) {return "これは" + name+"の" +percent+"%を減らすことに相当します。"};';</v>
      </c>
      <c r="B107" s="167" t="s">
        <v>4228</v>
      </c>
      <c r="E107" s="168" t="s">
        <v>4173</v>
      </c>
      <c r="G107" s="102">
        <f t="shared" si="5"/>
        <v>0</v>
      </c>
      <c r="H107" s="188" t="str">
        <f t="shared" si="6"/>
        <v>name,percent</v>
      </c>
      <c r="I107" s="106" t="s">
        <v>4227</v>
      </c>
      <c r="J107" s="118"/>
      <c r="K107" s="75">
        <v>170</v>
      </c>
    </row>
    <row r="108" spans="1:11" ht="24" x14ac:dyDescent="0.15">
      <c r="A108" s="171" t="str">
        <f>CLEAN(IF(LENB(B108)&gt;1,B108&amp;IF(LENB(H108)&lt;=1,"","'"&amp;H108&amp;"';"),""))</f>
        <v/>
      </c>
      <c r="E108" s="168" t="s">
        <v>4174</v>
      </c>
      <c r="G108" s="102">
        <f t="shared" si="5"/>
        <v>0</v>
      </c>
      <c r="H108" s="188" t="str">
        <f t="shared" si="6"/>
        <v>"これは" + name+"の" +percent+"%を減らすことに相当します。"</v>
      </c>
      <c r="I108" s="106" t="s">
        <v>4261</v>
      </c>
      <c r="J108" s="118" t="s">
        <v>3612</v>
      </c>
      <c r="K108" s="75">
        <v>171</v>
      </c>
    </row>
    <row r="109" spans="1:11" x14ac:dyDescent="0.15">
      <c r="A109" s="166" t="str">
        <f>CLEAN(B109&amp;IF(D109="","","'"&amp;H109&amp;"'"&amp;D109))</f>
        <v/>
      </c>
      <c r="E109" s="168" t="s">
        <v>3660</v>
      </c>
      <c r="G109" s="102">
        <f t="shared" si="5"/>
        <v>0</v>
      </c>
      <c r="H109" s="188" t="str">
        <f t="shared" si="6"/>
        <v/>
      </c>
      <c r="I109" s="106"/>
      <c r="J109" s="118" t="s">
        <v>3613</v>
      </c>
      <c r="K109" s="75">
        <v>172</v>
      </c>
    </row>
    <row r="110" spans="1:11" x14ac:dyDescent="0.15">
      <c r="A110" s="166" t="str">
        <f>CLEAN(B110&amp;IF(D110="","","'"&amp;H110&amp;"'"&amp;D110))</f>
        <v/>
      </c>
      <c r="E110" s="168" t="s">
        <v>3660</v>
      </c>
      <c r="G110" s="102">
        <f t="shared" si="5"/>
        <v>0</v>
      </c>
      <c r="H110" s="188" t="str">
        <f t="shared" si="6"/>
        <v/>
      </c>
      <c r="I110" s="106"/>
      <c r="J110" s="118" t="s">
        <v>3614</v>
      </c>
      <c r="K110" s="75">
        <v>173</v>
      </c>
    </row>
    <row r="111" spans="1:11" x14ac:dyDescent="0.15">
      <c r="A111" s="166" t="str">
        <f>CLEAN(B111&amp;IF(D111="","","'"&amp;H111&amp;"'"&amp;D111))</f>
        <v>$lang["co2minus"]='CO2を排出しない生活が達成できます。';</v>
      </c>
      <c r="B111" s="167" t="s">
        <v>4136</v>
      </c>
      <c r="D111" s="167" t="s">
        <v>3527</v>
      </c>
      <c r="E111" s="168" t="s">
        <v>3660</v>
      </c>
      <c r="G111" s="102">
        <f t="shared" si="5"/>
        <v>0</v>
      </c>
      <c r="H111" s="188" t="str">
        <f t="shared" si="6"/>
        <v>CO2を排出しない生活が達成できます。</v>
      </c>
      <c r="I111" s="106" t="s">
        <v>3615</v>
      </c>
      <c r="J111" s="118" t="s">
        <v>3615</v>
      </c>
      <c r="K111" s="75">
        <v>175</v>
      </c>
    </row>
    <row r="112" spans="1:11" x14ac:dyDescent="0.15">
      <c r="A112" s="166" t="str">
        <f>CLEAN(B112&amp;IF(D112="","","'"&amp;H112&amp;"'"&amp;D112))</f>
        <v>$lang["error"]=' ※詳細の記入がないため概算です。';</v>
      </c>
      <c r="B112" s="167" t="s">
        <v>4137</v>
      </c>
      <c r="D112" s="167" t="s">
        <v>3527</v>
      </c>
      <c r="E112" s="168" t="s">
        <v>3660</v>
      </c>
      <c r="G112" s="102">
        <f t="shared" si="5"/>
        <v>0</v>
      </c>
      <c r="H112" s="188" t="str">
        <f t="shared" si="6"/>
        <v xml:space="preserve"> ※詳細の記入がないため概算です。</v>
      </c>
      <c r="I112" s="106" t="s">
        <v>3616</v>
      </c>
      <c r="J112" s="118" t="s">
        <v>3616</v>
      </c>
      <c r="K112" s="75">
        <v>176</v>
      </c>
    </row>
    <row r="113" spans="1:11" x14ac:dyDescent="0.15">
      <c r="A113" s="166" t="str">
        <f>CLEAN(B113&amp;IF(D113="","","'"&amp;H113&amp;"'"&amp;D113))</f>
        <v/>
      </c>
      <c r="B113" s="167" t="s">
        <v>3531</v>
      </c>
      <c r="E113" s="168" t="s">
        <v>3660</v>
      </c>
      <c r="G113" s="102">
        <f t="shared" si="5"/>
        <v>0</v>
      </c>
      <c r="H113" s="188" t="str">
        <f t="shared" si="6"/>
        <v/>
      </c>
      <c r="I113" s="106"/>
      <c r="J113" s="118"/>
      <c r="K113" s="75">
        <v>177</v>
      </c>
    </row>
    <row r="114" spans="1:11" ht="24" x14ac:dyDescent="0.15">
      <c r="A114" s="171" t="str">
        <f>CLEAN(B114&amp;"'function("&amp;H114&amp;") {return "&amp;H115&amp;"};';")</f>
        <v>$lang["feereduction"]='function(fee) {return "年間約" + fee+"円お得な取り組みです。"};';</v>
      </c>
      <c r="B114" s="167" t="s">
        <v>4256</v>
      </c>
      <c r="E114" s="168" t="s">
        <v>4173</v>
      </c>
      <c r="G114" s="102">
        <f t="shared" si="5"/>
        <v>0</v>
      </c>
      <c r="H114" s="188" t="str">
        <f t="shared" si="6"/>
        <v>fee</v>
      </c>
      <c r="I114" s="106" t="s">
        <v>4229</v>
      </c>
      <c r="J114" s="118"/>
      <c r="K114" s="75">
        <v>178</v>
      </c>
    </row>
    <row r="115" spans="1:11" x14ac:dyDescent="0.15">
      <c r="A115" s="171" t="str">
        <f>CLEAN(IF(LENB(B115)&gt;1,B115&amp;IF(LENB(H115)&lt;=1,"","'"&amp;H115&amp;"';"),""))</f>
        <v/>
      </c>
      <c r="E115" s="168" t="s">
        <v>4174</v>
      </c>
      <c r="G115" s="102">
        <f t="shared" si="5"/>
        <v>0</v>
      </c>
      <c r="H115" s="188" t="str">
        <f t="shared" si="6"/>
        <v>"年間約" + fee+"円お得な取り組みです。"</v>
      </c>
      <c r="I115" s="106" t="s">
        <v>4230</v>
      </c>
      <c r="J115" s="118" t="s">
        <v>3617</v>
      </c>
      <c r="K115" s="75">
        <v>179</v>
      </c>
    </row>
    <row r="116" spans="1:11" x14ac:dyDescent="0.15">
      <c r="A116" s="166" t="str">
        <f>CLEAN(B116&amp;IF(D116="","","'"&amp;H116&amp;"'"&amp;D116))</f>
        <v/>
      </c>
      <c r="E116" s="168" t="s">
        <v>3660</v>
      </c>
      <c r="G116" s="102">
        <f t="shared" si="5"/>
        <v>0</v>
      </c>
      <c r="H116" s="188" t="str">
        <f t="shared" si="6"/>
        <v/>
      </c>
      <c r="I116" s="106"/>
      <c r="J116" s="118" t="s">
        <v>3618</v>
      </c>
      <c r="K116" s="75">
        <v>180</v>
      </c>
    </row>
    <row r="117" spans="1:11" x14ac:dyDescent="0.15">
      <c r="A117" s="166" t="str">
        <f>CLEAN(B117&amp;IF(D117="","","'"&amp;H117&amp;"'"&amp;D117))</f>
        <v>$lang["feenochange"]='光熱費等の変化はありません。';</v>
      </c>
      <c r="B117" s="167" t="s">
        <v>4138</v>
      </c>
      <c r="D117" s="167" t="s">
        <v>3527</v>
      </c>
      <c r="E117" s="168" t="s">
        <v>3660</v>
      </c>
      <c r="G117" s="102">
        <f t="shared" si="5"/>
        <v>0</v>
      </c>
      <c r="H117" s="188" t="str">
        <f t="shared" si="6"/>
        <v>光熱費等の変化はありません。</v>
      </c>
      <c r="I117" s="106" t="s">
        <v>3619</v>
      </c>
      <c r="J117" s="118" t="s">
        <v>3619</v>
      </c>
      <c r="K117" s="75">
        <v>182</v>
      </c>
    </row>
    <row r="118" spans="1:11" x14ac:dyDescent="0.15">
      <c r="A118" s="166" t="str">
        <f>CLEAN(B118&amp;IF(D118="","","'"&amp;H118&amp;"'"&amp;D118))</f>
        <v/>
      </c>
      <c r="B118" s="167" t="s">
        <v>3531</v>
      </c>
      <c r="E118" s="168" t="s">
        <v>3660</v>
      </c>
      <c r="G118" s="102">
        <f t="shared" si="5"/>
        <v>0</v>
      </c>
      <c r="H118" s="188" t="str">
        <f t="shared" si="6"/>
        <v/>
      </c>
      <c r="I118" s="106"/>
      <c r="J118" s="118"/>
      <c r="K118" s="75">
        <v>183</v>
      </c>
    </row>
    <row r="119" spans="1:11" x14ac:dyDescent="0.15">
      <c r="A119" s="166" t="str">
        <f>CLEAN(B119&amp;IF(D119="","","'"&amp;H119&amp;"'"&amp;D119))</f>
        <v>//result payback----------------------------</v>
      </c>
      <c r="B119" s="167" t="s">
        <v>4180</v>
      </c>
      <c r="E119" s="168" t="s">
        <v>3660</v>
      </c>
      <c r="G119" s="102">
        <f t="shared" si="5"/>
        <v>0</v>
      </c>
      <c r="H119" s="188" t="str">
        <f t="shared" si="6"/>
        <v/>
      </c>
      <c r="I119" s="106"/>
      <c r="J119" s="118"/>
      <c r="K119" s="75">
        <v>184</v>
      </c>
    </row>
    <row r="120" spans="1:11" ht="36" x14ac:dyDescent="0.15">
      <c r="A120" s="171" t="str">
        <f>CLEAN(B120&amp;"'function("&amp;H120&amp;") {return "&amp;H121&amp;"};';")</f>
        <v>$lang["initialcost"]='function(price,lifetime,load) {return "新たに購入するために、約" + price+"円（参考価格）かかり、" + lifetime+"年の寿命で割ると、年間約"+ load+"円の負担になります。"};';</v>
      </c>
      <c r="B120" s="167" t="s">
        <v>4232</v>
      </c>
      <c r="E120" s="168" t="s">
        <v>4173</v>
      </c>
      <c r="G120" s="102">
        <f t="shared" si="5"/>
        <v>0</v>
      </c>
      <c r="H120" s="188" t="str">
        <f t="shared" si="6"/>
        <v>price,lifetime,load</v>
      </c>
      <c r="I120" s="106" t="s">
        <v>4231</v>
      </c>
      <c r="J120" s="118"/>
      <c r="K120" s="75">
        <v>185</v>
      </c>
    </row>
    <row r="121" spans="1:11" ht="36" x14ac:dyDescent="0.15">
      <c r="A121" s="171" t="str">
        <f>CLEAN(IF(LENB(B121)&gt;1,B121&amp;IF(LENB(H121)&lt;=1,"","'"&amp;H121&amp;"';"),""))</f>
        <v/>
      </c>
      <c r="E121" s="168" t="s">
        <v>4174</v>
      </c>
      <c r="G121" s="102">
        <f t="shared" si="5"/>
        <v>0</v>
      </c>
      <c r="H121" s="188" t="str">
        <f t="shared" si="6"/>
        <v>"新たに購入するために、約" + price+"円（参考価格）かかり、" + lifetime+"年の寿命で割ると、年間約"+ load+"円の負担になります。"</v>
      </c>
      <c r="I121" s="106" t="s">
        <v>4233</v>
      </c>
      <c r="J121" s="118" t="s">
        <v>3620</v>
      </c>
      <c r="K121" s="75">
        <v>186</v>
      </c>
    </row>
    <row r="122" spans="1:11" x14ac:dyDescent="0.15">
      <c r="A122" s="166" t="str">
        <f>CLEAN(B122&amp;IF(D122="","","'"&amp;H122&amp;"'"&amp;D122))</f>
        <v/>
      </c>
      <c r="E122" s="168" t="s">
        <v>3660</v>
      </c>
      <c r="G122" s="102">
        <f t="shared" si="5"/>
        <v>0</v>
      </c>
      <c r="H122" s="188" t="str">
        <f t="shared" si="6"/>
        <v/>
      </c>
      <c r="I122" s="106"/>
      <c r="J122" s="118" t="s">
        <v>3621</v>
      </c>
      <c r="K122" s="75">
        <v>187</v>
      </c>
    </row>
    <row r="123" spans="1:11" x14ac:dyDescent="0.15">
      <c r="A123" s="166" t="str">
        <f>CLEAN(B123&amp;IF(D123="","","'"&amp;H123&amp;"'"&amp;D123))</f>
        <v/>
      </c>
      <c r="E123" s="168" t="s">
        <v>3660</v>
      </c>
      <c r="G123" s="102">
        <f t="shared" si="5"/>
        <v>0</v>
      </c>
      <c r="H123" s="188" t="str">
        <f t="shared" si="6"/>
        <v/>
      </c>
      <c r="I123" s="106"/>
      <c r="J123" s="118" t="s">
        <v>3622</v>
      </c>
      <c r="K123" s="75">
        <v>188</v>
      </c>
    </row>
    <row r="124" spans="1:11" x14ac:dyDescent="0.15">
      <c r="A124" s="166" t="str">
        <f>CLEAN(B124&amp;IF(D124="","","'"&amp;H124&amp;"'"&amp;D124))</f>
        <v/>
      </c>
      <c r="E124" s="168" t="s">
        <v>3660</v>
      </c>
      <c r="G124" s="102">
        <f t="shared" si="5"/>
        <v>0</v>
      </c>
      <c r="H124" s="188" t="str">
        <f t="shared" si="6"/>
        <v/>
      </c>
      <c r="I124" s="106"/>
      <c r="J124" s="118" t="s">
        <v>3623</v>
      </c>
      <c r="K124" s="75">
        <v>189</v>
      </c>
    </row>
    <row r="125" spans="1:11" ht="36" x14ac:dyDescent="0.15">
      <c r="A125" s="171" t="str">
        <f>CLEAN(B125&amp;"'function("&amp;H125&amp;") {return "&amp;H126&amp;"};';")</f>
        <v>$lang["payback"]='function(change,totalchange,down) {return "一方、光熱費が毎年約" + change+ "円安くなるため、トータルでは年間約" + totalchange +(down?"円お得となります。":"円の負担ですみます。" )};';</v>
      </c>
      <c r="B125" s="167" t="s">
        <v>4235</v>
      </c>
      <c r="E125" s="168" t="s">
        <v>4173</v>
      </c>
      <c r="G125" s="102">
        <f t="shared" si="5"/>
        <v>0</v>
      </c>
      <c r="H125" s="188" t="str">
        <f t="shared" si="6"/>
        <v>change,totalchange,down</v>
      </c>
      <c r="I125" s="106" t="s">
        <v>4234</v>
      </c>
      <c r="J125" s="118"/>
      <c r="K125" s="75">
        <v>191</v>
      </c>
    </row>
    <row r="126" spans="1:11" ht="36" x14ac:dyDescent="0.15">
      <c r="A126" s="171" t="str">
        <f>CLEAN(IF(LENB(B126)&gt;1,B126&amp;IF(LENB(H126)&lt;=1,"","'"&amp;H126&amp;"';"),""))</f>
        <v/>
      </c>
      <c r="E126" s="168" t="s">
        <v>4174</v>
      </c>
      <c r="G126" s="102">
        <f t="shared" si="5"/>
        <v>0</v>
      </c>
      <c r="H126" s="188" t="str">
        <f t="shared" si="6"/>
        <v>"一方、光熱費が毎年約" + change+ "円安くなるため、トータルでは年間約" + totalchange +(down?"円お得となります。":"円の負担ですみます。" )</v>
      </c>
      <c r="I126" s="106" t="s">
        <v>4237</v>
      </c>
      <c r="J126" s="118" t="s">
        <v>3624</v>
      </c>
      <c r="K126" s="75">
        <v>192</v>
      </c>
    </row>
    <row r="127" spans="1:11" x14ac:dyDescent="0.15">
      <c r="A127" s="166" t="str">
        <f>CLEAN(B127&amp;IF(D127="","","'"&amp;H127&amp;"'"&amp;D127))</f>
        <v/>
      </c>
      <c r="E127" s="168" t="s">
        <v>3660</v>
      </c>
      <c r="G127" s="102">
        <f t="shared" si="5"/>
        <v>0</v>
      </c>
      <c r="H127" s="188" t="str">
        <f t="shared" si="6"/>
        <v xml:space="preserve"> </v>
      </c>
      <c r="I127" s="106" t="s">
        <v>4236</v>
      </c>
      <c r="J127" s="118" t="s">
        <v>3659</v>
      </c>
      <c r="K127" s="75">
        <v>193</v>
      </c>
    </row>
    <row r="128" spans="1:11" x14ac:dyDescent="0.15">
      <c r="A128" s="166" t="str">
        <f>CLEAN(B128&amp;IF(D128="","","'"&amp;H128&amp;"'"&amp;D128))</f>
        <v/>
      </c>
      <c r="D128" s="172"/>
      <c r="E128" s="168" t="s">
        <v>3660</v>
      </c>
      <c r="G128" s="102">
        <f t="shared" si="5"/>
        <v>0</v>
      </c>
      <c r="H128" s="188" t="str">
        <f t="shared" si="6"/>
        <v/>
      </c>
      <c r="I128" s="106"/>
      <c r="J128" s="118" t="s">
        <v>3625</v>
      </c>
      <c r="K128" s="75">
        <v>194</v>
      </c>
    </row>
    <row r="129" spans="1:11" x14ac:dyDescent="0.15">
      <c r="A129" s="166" t="str">
        <f>CLEAN(B129&amp;IF(D129="","","'"&amp;H129&amp;"'"&amp;D129))</f>
        <v/>
      </c>
      <c r="E129" s="168" t="s">
        <v>3660</v>
      </c>
      <c r="G129" s="102">
        <f t="shared" si="5"/>
        <v>0</v>
      </c>
      <c r="H129" s="188" t="str">
        <f t="shared" si="6"/>
        <v/>
      </c>
      <c r="I129" s="106"/>
      <c r="J129" s="118" t="s">
        <v>3658</v>
      </c>
      <c r="K129" s="75">
        <v>195</v>
      </c>
    </row>
    <row r="130" spans="1:11" x14ac:dyDescent="0.15">
      <c r="A130" s="166" t="str">
        <f>CLEAN(B130&amp;IF(D130="","","'"&amp;H130&amp;"'"&amp;D130))</f>
        <v>$lang["payback1month"]='1ヶ月以内に元をとれます。';</v>
      </c>
      <c r="B130" s="167" t="s">
        <v>4139</v>
      </c>
      <c r="D130" s="167" t="s">
        <v>3527</v>
      </c>
      <c r="E130" s="168" t="s">
        <v>3660</v>
      </c>
      <c r="G130" s="102">
        <f t="shared" si="5"/>
        <v>0</v>
      </c>
      <c r="H130" s="188" t="str">
        <f t="shared" si="6"/>
        <v>1ヶ月以内に元をとれます。</v>
      </c>
      <c r="I130" s="106" t="s">
        <v>3626</v>
      </c>
      <c r="J130" s="118" t="s">
        <v>3626</v>
      </c>
      <c r="K130" s="75">
        <v>197</v>
      </c>
    </row>
    <row r="131" spans="1:11" ht="24" x14ac:dyDescent="0.15">
      <c r="A131" s="171" t="str">
        <f>CLEAN(B131&amp;"'function("&amp;H131&amp;") {return "&amp;H132&amp;"};';")</f>
        <v>$lang["paybackmonth"]='function(month) {return "約" + month+"ヶ月で元をとれます。"};';</v>
      </c>
      <c r="B131" s="167" t="s">
        <v>4239</v>
      </c>
      <c r="E131" s="168" t="s">
        <v>4173</v>
      </c>
      <c r="G131" s="102">
        <f t="shared" si="5"/>
        <v>0</v>
      </c>
      <c r="H131" s="188" t="str">
        <f t="shared" si="6"/>
        <v>month</v>
      </c>
      <c r="I131" s="106" t="s">
        <v>4238</v>
      </c>
      <c r="J131" s="118"/>
      <c r="K131" s="75">
        <v>198</v>
      </c>
    </row>
    <row r="132" spans="1:11" x14ac:dyDescent="0.15">
      <c r="A132" s="171" t="str">
        <f>CLEAN(IF(LENB(B132)&gt;1,B132&amp;IF(LENB(H132)&lt;=1,"","'"&amp;H132&amp;"';"),""))</f>
        <v/>
      </c>
      <c r="E132" s="168" t="s">
        <v>4174</v>
      </c>
      <c r="G132" s="102">
        <f t="shared" si="5"/>
        <v>0</v>
      </c>
      <c r="H132" s="188" t="str">
        <f t="shared" si="6"/>
        <v>"約" + month+"ヶ月で元をとれます。"</v>
      </c>
      <c r="I132" s="106" t="s">
        <v>4267</v>
      </c>
      <c r="J132" s="118" t="s">
        <v>3627</v>
      </c>
      <c r="K132" s="75">
        <v>199</v>
      </c>
    </row>
    <row r="133" spans="1:11" x14ac:dyDescent="0.15">
      <c r="A133" s="166" t="str">
        <f>CLEAN(B133&amp;IF(D133="","","'"&amp;H133&amp;"'"&amp;D133))</f>
        <v/>
      </c>
      <c r="E133" s="168" t="s">
        <v>3660</v>
      </c>
      <c r="G133" s="102">
        <f t="shared" ref="G133:G196" si="9">IF(MOD(LEN(H133) - LEN(SUBSTITUTE(H133, """", "")),2) = 1,1,0)</f>
        <v>0</v>
      </c>
      <c r="H133" s="188" t="str">
        <f t="shared" si="6"/>
        <v/>
      </c>
      <c r="I133" s="106"/>
      <c r="J133" s="118" t="s">
        <v>3628</v>
      </c>
      <c r="K133" s="75">
        <v>200</v>
      </c>
    </row>
    <row r="134" spans="1:11" x14ac:dyDescent="0.15">
      <c r="A134" s="171" t="str">
        <f>CLEAN(B134&amp;"'function("&amp;H134&amp;") {return "&amp;H135&amp;"};';")</f>
        <v>$lang["paybackyear"]='function(year) {return "約" + year+"年で元をとれます。"};';</v>
      </c>
      <c r="B134" s="167" t="s">
        <v>4241</v>
      </c>
      <c r="E134" s="168" t="s">
        <v>4173</v>
      </c>
      <c r="G134" s="102">
        <f t="shared" si="9"/>
        <v>0</v>
      </c>
      <c r="H134" s="188" t="str">
        <f t="shared" ref="H134:H197" si="10">SUBSTITUTE(I134, "'", "\'")</f>
        <v>year</v>
      </c>
      <c r="I134" s="106" t="s">
        <v>4240</v>
      </c>
      <c r="J134" s="118"/>
      <c r="K134" s="75">
        <v>202</v>
      </c>
    </row>
    <row r="135" spans="1:11" x14ac:dyDescent="0.15">
      <c r="A135" s="171" t="str">
        <f>CLEAN(IF(LENB(B135)&gt;1,B135&amp;IF(LENB(H135)&lt;=1,"","'"&amp;H135&amp;"';"),""))</f>
        <v/>
      </c>
      <c r="E135" s="168" t="s">
        <v>4174</v>
      </c>
      <c r="G135" s="102">
        <f t="shared" si="9"/>
        <v>0</v>
      </c>
      <c r="H135" s="188" t="str">
        <f t="shared" si="10"/>
        <v>"約" + year+"年で元をとれます。"</v>
      </c>
      <c r="I135" s="106" t="s">
        <v>4242</v>
      </c>
      <c r="J135" s="118" t="s">
        <v>3627</v>
      </c>
      <c r="K135" s="75">
        <v>203</v>
      </c>
    </row>
    <row r="136" spans="1:11" x14ac:dyDescent="0.15">
      <c r="A136" s="166" t="str">
        <f>CLEAN(B136&amp;IF(D136="","","'"&amp;H136&amp;"'"&amp;D136))</f>
        <v/>
      </c>
      <c r="E136" s="168" t="s">
        <v>3660</v>
      </c>
      <c r="G136" s="102">
        <f t="shared" si="9"/>
        <v>0</v>
      </c>
      <c r="H136" s="188" t="str">
        <f t="shared" si="10"/>
        <v/>
      </c>
      <c r="I136" s="106"/>
      <c r="J136" s="118" t="s">
        <v>3629</v>
      </c>
      <c r="K136" s="75">
        <v>204</v>
      </c>
    </row>
    <row r="137" spans="1:11" ht="24" x14ac:dyDescent="0.15">
      <c r="A137" s="166" t="str">
        <f>CLEAN(B137&amp;IF(D137="","","'"&amp;H137&amp;"'"&amp;D137))</f>
        <v>$lang["paybacknever"]='なお、製品の寿命までに、光熱費削減額で元をとることはできません。';</v>
      </c>
      <c r="B137" s="167" t="s">
        <v>4140</v>
      </c>
      <c r="D137" s="167" t="s">
        <v>4258</v>
      </c>
      <c r="E137" s="168" t="s">
        <v>3660</v>
      </c>
      <c r="G137" s="102">
        <f t="shared" si="9"/>
        <v>0</v>
      </c>
      <c r="H137" s="188" t="str">
        <f t="shared" si="10"/>
        <v>なお、製品の寿命までに、光熱費削減額で元をとることはできません。</v>
      </c>
      <c r="I137" s="106" t="s">
        <v>3630</v>
      </c>
      <c r="J137" s="118" t="s">
        <v>3630</v>
      </c>
      <c r="K137" s="75">
        <v>206</v>
      </c>
    </row>
    <row r="138" spans="1:11" ht="24" x14ac:dyDescent="0.15">
      <c r="A138" s="171" t="str">
        <f>CLEAN(B138&amp;"'function("&amp;H138&amp;") {return "&amp;H139&amp;"};';")</f>
        <v>$lang["notinstallfee"]='function(fee) {return "光熱費は年間約" + fee+"円安くなります。"};';</v>
      </c>
      <c r="B138" s="167" t="s">
        <v>4244</v>
      </c>
      <c r="E138" s="168" t="s">
        <v>4173</v>
      </c>
      <c r="G138" s="102">
        <f t="shared" si="9"/>
        <v>0</v>
      </c>
      <c r="H138" s="188" t="str">
        <f t="shared" si="10"/>
        <v>fee</v>
      </c>
      <c r="I138" s="106" t="s">
        <v>4229</v>
      </c>
      <c r="J138" s="118"/>
      <c r="K138" s="75">
        <v>207</v>
      </c>
    </row>
    <row r="139" spans="1:11" x14ac:dyDescent="0.15">
      <c r="A139" s="171" t="str">
        <f>CLEAN(IF(LENB(B139)&gt;1,B139&amp;IF(LENB(H139)&lt;=1,"","'"&amp;H139&amp;"';"),""))</f>
        <v/>
      </c>
      <c r="E139" s="168" t="s">
        <v>4174</v>
      </c>
      <c r="G139" s="102">
        <f t="shared" si="9"/>
        <v>0</v>
      </c>
      <c r="H139" s="188" t="str">
        <f t="shared" si="10"/>
        <v>"光熱費は年間約" + fee+"円安くなります。"</v>
      </c>
      <c r="I139" s="106" t="s">
        <v>4243</v>
      </c>
      <c r="J139" s="118" t="s">
        <v>3631</v>
      </c>
      <c r="K139" s="75">
        <v>208</v>
      </c>
    </row>
    <row r="140" spans="1:11" x14ac:dyDescent="0.15">
      <c r="A140" s="166" t="str">
        <f t="shared" ref="A140:A147" si="11">CLEAN(B140&amp;IF(D140="","","'"&amp;H140&amp;"'"&amp;D140))</f>
        <v/>
      </c>
      <c r="E140" s="168" t="s">
        <v>3660</v>
      </c>
      <c r="G140" s="102">
        <f t="shared" si="9"/>
        <v>0</v>
      </c>
      <c r="H140" s="188" t="str">
        <f t="shared" si="10"/>
        <v/>
      </c>
      <c r="I140" s="106"/>
      <c r="J140" s="118" t="s">
        <v>3632</v>
      </c>
      <c r="K140" s="75">
        <v>209</v>
      </c>
    </row>
    <row r="141" spans="1:11" x14ac:dyDescent="0.15">
      <c r="A141" s="166" t="str">
        <f t="shared" si="11"/>
        <v/>
      </c>
      <c r="G141" s="102">
        <f t="shared" si="9"/>
        <v>0</v>
      </c>
      <c r="H141" s="188" t="str">
        <f t="shared" si="10"/>
        <v/>
      </c>
      <c r="I141" s="106"/>
      <c r="J141" s="118"/>
    </row>
    <row r="142" spans="1:11" x14ac:dyDescent="0.15">
      <c r="A142" s="166" t="str">
        <f t="shared" si="11"/>
        <v>//monthly-----------</v>
      </c>
      <c r="B142" s="167" t="s">
        <v>3654</v>
      </c>
      <c r="E142" s="168" t="s">
        <v>3660</v>
      </c>
      <c r="G142" s="102">
        <f t="shared" si="9"/>
        <v>0</v>
      </c>
      <c r="H142" s="188" t="str">
        <f t="shared" si="10"/>
        <v/>
      </c>
      <c r="I142" s="106"/>
      <c r="J142" s="118"/>
      <c r="K142" s="75">
        <v>258</v>
      </c>
    </row>
    <row r="143" spans="1:11" x14ac:dyDescent="0.15">
      <c r="A143" s="166" t="str">
        <f t="shared" si="11"/>
        <v>$lang["monthlytitle"]='月ごとの光熱費推計';</v>
      </c>
      <c r="B143" s="167" t="s">
        <v>4159</v>
      </c>
      <c r="D143" s="167" t="s">
        <v>3527</v>
      </c>
      <c r="E143" s="168" t="s">
        <v>3660</v>
      </c>
      <c r="G143" s="102">
        <f t="shared" si="9"/>
        <v>0</v>
      </c>
      <c r="H143" s="188" t="str">
        <f t="shared" si="10"/>
        <v>月ごとの光熱費推計</v>
      </c>
      <c r="I143" s="106" t="s">
        <v>3655</v>
      </c>
      <c r="J143" s="118" t="s">
        <v>3655</v>
      </c>
      <c r="K143" s="75">
        <v>259</v>
      </c>
    </row>
    <row r="144" spans="1:11" x14ac:dyDescent="0.15">
      <c r="A144" s="166" t="str">
        <f t="shared" si="11"/>
        <v>$lang["month"]='月';</v>
      </c>
      <c r="B144" s="167" t="s">
        <v>4160</v>
      </c>
      <c r="D144" s="167" t="s">
        <v>3527</v>
      </c>
      <c r="E144" s="168" t="s">
        <v>3660</v>
      </c>
      <c r="G144" s="102">
        <f t="shared" si="9"/>
        <v>0</v>
      </c>
      <c r="H144" s="188" t="str">
        <f t="shared" si="10"/>
        <v>月</v>
      </c>
      <c r="I144" s="106" t="s">
        <v>3656</v>
      </c>
      <c r="J144" s="118" t="s">
        <v>3656</v>
      </c>
      <c r="K144" s="75">
        <v>260</v>
      </c>
    </row>
    <row r="145" spans="1:11" x14ac:dyDescent="0.15">
      <c r="A145" s="166" t="str">
        <f t="shared" si="11"/>
        <v>$lang["energy"]='エネルギー';</v>
      </c>
      <c r="B145" s="167" t="s">
        <v>4161</v>
      </c>
      <c r="D145" s="167" t="s">
        <v>3527</v>
      </c>
      <c r="E145" s="168" t="s">
        <v>3660</v>
      </c>
      <c r="G145" s="102">
        <f t="shared" si="9"/>
        <v>0</v>
      </c>
      <c r="H145" s="188" t="str">
        <f t="shared" si="10"/>
        <v>エネルギー</v>
      </c>
      <c r="I145" s="106" t="s">
        <v>3657</v>
      </c>
      <c r="J145" s="118" t="s">
        <v>3657</v>
      </c>
      <c r="K145" s="75">
        <v>261</v>
      </c>
    </row>
    <row r="146" spans="1:11" x14ac:dyDescent="0.15">
      <c r="A146" s="166" t="str">
        <f t="shared" si="11"/>
        <v/>
      </c>
      <c r="B146" s="167" t="s">
        <v>3531</v>
      </c>
      <c r="E146" s="168" t="s">
        <v>3888</v>
      </c>
      <c r="G146" s="102">
        <f t="shared" si="9"/>
        <v>0</v>
      </c>
      <c r="H146" s="188" t="str">
        <f t="shared" si="10"/>
        <v/>
      </c>
      <c r="I146" s="106"/>
      <c r="J146" s="118"/>
      <c r="K146" s="75">
        <v>262</v>
      </c>
    </row>
    <row r="147" spans="1:11" x14ac:dyDescent="0.15">
      <c r="A147" s="166" t="str">
        <f t="shared" si="11"/>
        <v/>
      </c>
      <c r="G147" s="102">
        <f t="shared" si="9"/>
        <v>0</v>
      </c>
      <c r="H147" s="188" t="str">
        <f t="shared" si="10"/>
        <v/>
      </c>
      <c r="I147" s="106"/>
      <c r="J147" s="118"/>
    </row>
    <row r="148" spans="1:11" x14ac:dyDescent="0.15">
      <c r="A148" s="166" t="str">
        <f t="shared" ref="A148:A154" si="12">CLEAN(IF(LENB(B148)&gt;1,B148&amp;IF(LENB(H148)&lt;=1,"","'"&amp;H148&amp;"';"),""))</f>
        <v>//----------buttons -----------------------------------------------</v>
      </c>
      <c r="B148" s="167" t="s">
        <v>4165</v>
      </c>
      <c r="E148" s="168" t="s">
        <v>3660</v>
      </c>
      <c r="G148" s="102">
        <f t="shared" si="9"/>
        <v>0</v>
      </c>
      <c r="H148" s="188" t="str">
        <f t="shared" si="10"/>
        <v/>
      </c>
      <c r="I148" s="106"/>
      <c r="J148" s="118"/>
      <c r="K148" s="75">
        <v>43</v>
      </c>
    </row>
    <row r="149" spans="1:11" x14ac:dyDescent="0.15">
      <c r="A149" s="166" t="str">
        <f t="shared" si="12"/>
        <v>$lang['button_clear']='クリア';</v>
      </c>
      <c r="B149" s="167" t="s">
        <v>3830</v>
      </c>
      <c r="D149" s="167" t="s">
        <v>3527</v>
      </c>
      <c r="E149" s="168" t="s">
        <v>3660</v>
      </c>
      <c r="G149" s="102">
        <f t="shared" si="9"/>
        <v>0</v>
      </c>
      <c r="H149" s="188" t="str">
        <f t="shared" si="10"/>
        <v>クリア</v>
      </c>
      <c r="I149" s="106" t="s">
        <v>3558</v>
      </c>
      <c r="J149" s="118" t="s">
        <v>3558</v>
      </c>
      <c r="K149" s="75">
        <v>47</v>
      </c>
    </row>
    <row r="150" spans="1:11" x14ac:dyDescent="0.15">
      <c r="A150" s="166" t="str">
        <f t="shared" si="12"/>
        <v>$lang['button_savenew']='新規保存';</v>
      </c>
      <c r="B150" s="167" t="s">
        <v>3831</v>
      </c>
      <c r="D150" s="167" t="s">
        <v>3527</v>
      </c>
      <c r="E150" s="168" t="s">
        <v>3660</v>
      </c>
      <c r="G150" s="102">
        <f t="shared" si="9"/>
        <v>0</v>
      </c>
      <c r="H150" s="188" t="str">
        <f t="shared" si="10"/>
        <v>新規保存</v>
      </c>
      <c r="I150" s="106" t="s">
        <v>3559</v>
      </c>
      <c r="J150" s="118" t="s">
        <v>3559</v>
      </c>
      <c r="K150" s="75">
        <v>48</v>
      </c>
    </row>
    <row r="151" spans="1:11" x14ac:dyDescent="0.15">
      <c r="A151" s="166" t="str">
        <f t="shared" si="12"/>
        <v>$lang['button_save']='保存';</v>
      </c>
      <c r="B151" s="167" t="s">
        <v>3832</v>
      </c>
      <c r="D151" s="167" t="s">
        <v>3527</v>
      </c>
      <c r="E151" s="168" t="s">
        <v>3660</v>
      </c>
      <c r="G151" s="102">
        <f t="shared" si="9"/>
        <v>0</v>
      </c>
      <c r="H151" s="188" t="str">
        <f t="shared" si="10"/>
        <v>保存</v>
      </c>
      <c r="I151" s="106" t="s">
        <v>3560</v>
      </c>
      <c r="J151" s="118" t="s">
        <v>3560</v>
      </c>
      <c r="K151" s="75">
        <v>49</v>
      </c>
    </row>
    <row r="152" spans="1:11" x14ac:dyDescent="0.15">
      <c r="A152" s="166" t="str">
        <f t="shared" si="12"/>
        <v>$lang['button_open']='開く';</v>
      </c>
      <c r="B152" s="167" t="s">
        <v>3834</v>
      </c>
      <c r="D152" s="167" t="s">
        <v>3527</v>
      </c>
      <c r="E152" s="168" t="s">
        <v>3660</v>
      </c>
      <c r="G152" s="102">
        <f t="shared" si="9"/>
        <v>0</v>
      </c>
      <c r="H152" s="188" t="str">
        <f t="shared" si="10"/>
        <v>開く</v>
      </c>
      <c r="I152" s="106" t="s">
        <v>3562</v>
      </c>
      <c r="J152" s="118" t="s">
        <v>3562</v>
      </c>
      <c r="K152" s="75">
        <v>51</v>
      </c>
    </row>
    <row r="153" spans="1:11" x14ac:dyDescent="0.15">
      <c r="A153" s="166" t="str">
        <f t="shared" si="12"/>
        <v>$lang['button_close']='閉じる';</v>
      </c>
      <c r="B153" s="167" t="s">
        <v>3835</v>
      </c>
      <c r="D153" s="167" t="s">
        <v>3527</v>
      </c>
      <c r="E153" s="168" t="s">
        <v>3660</v>
      </c>
      <c r="G153" s="102">
        <f t="shared" si="9"/>
        <v>0</v>
      </c>
      <c r="H153" s="188" t="str">
        <f t="shared" si="10"/>
        <v>閉じる</v>
      </c>
      <c r="I153" s="106" t="s">
        <v>3563</v>
      </c>
      <c r="J153" s="118" t="s">
        <v>3563</v>
      </c>
      <c r="K153" s="75">
        <v>52</v>
      </c>
    </row>
    <row r="154" spans="1:11" x14ac:dyDescent="0.15">
      <c r="A154" s="166" t="str">
        <f t="shared" si="12"/>
        <v>$lang['button_showall']='全て表示';</v>
      </c>
      <c r="B154" s="167" t="s">
        <v>3837</v>
      </c>
      <c r="D154" s="167" t="s">
        <v>3527</v>
      </c>
      <c r="E154" s="168" t="s">
        <v>3660</v>
      </c>
      <c r="G154" s="102">
        <f t="shared" si="9"/>
        <v>0</v>
      </c>
      <c r="H154" s="188" t="str">
        <f t="shared" si="10"/>
        <v>全て表示</v>
      </c>
      <c r="I154" s="106" t="s">
        <v>3565</v>
      </c>
      <c r="J154" s="118" t="s">
        <v>3565</v>
      </c>
      <c r="K154" s="75">
        <v>54</v>
      </c>
    </row>
    <row r="155" spans="1:11" x14ac:dyDescent="0.15">
      <c r="A155" s="166" t="str">
        <f>CLEAN(B155&amp;IF(D155="","","'"&amp;H155&amp;"'"&amp;D155))</f>
        <v>$lang["add"]='追加';</v>
      </c>
      <c r="B155" s="167" t="s">
        <v>4118</v>
      </c>
      <c r="D155" s="167" t="s">
        <v>3527</v>
      </c>
      <c r="E155" s="168" t="s">
        <v>3660</v>
      </c>
      <c r="G155" s="102">
        <f t="shared" si="9"/>
        <v>0</v>
      </c>
      <c r="H155" s="188" t="str">
        <f t="shared" si="10"/>
        <v>追加</v>
      </c>
      <c r="I155" s="106" t="s">
        <v>3593</v>
      </c>
      <c r="J155" s="118" t="s">
        <v>3593</v>
      </c>
      <c r="K155" s="75">
        <v>126</v>
      </c>
    </row>
    <row r="156" spans="1:11" x14ac:dyDescent="0.15">
      <c r="A156" s="166" t="str">
        <f>CLEAN(B156&amp;IF(D156="","","'"&amp;H156&amp;"'"&amp;D156))</f>
        <v/>
      </c>
      <c r="G156" s="102">
        <f t="shared" si="9"/>
        <v>0</v>
      </c>
      <c r="H156" s="188" t="str">
        <f t="shared" si="10"/>
        <v/>
      </c>
      <c r="I156" s="106"/>
      <c r="J156" s="118"/>
    </row>
    <row r="157" spans="1:11" x14ac:dyDescent="0.15">
      <c r="A157" s="166" t="str">
        <f>CLEAN(IF(LENB(B157)&gt;1,B157&amp;IF(LENB(H157)&lt;=1,"","'"&amp;H157&amp;"';"),""))</f>
        <v>$lang['button_menu']='メニュー';</v>
      </c>
      <c r="B157" s="167" t="s">
        <v>3886</v>
      </c>
      <c r="D157" s="167" t="s">
        <v>3527</v>
      </c>
      <c r="E157" s="168" t="s">
        <v>3660</v>
      </c>
      <c r="G157" s="102">
        <f t="shared" si="9"/>
        <v>0</v>
      </c>
      <c r="H157" s="188" t="str">
        <f t="shared" si="10"/>
        <v>メニュー</v>
      </c>
      <c r="I157" s="106" t="s">
        <v>747</v>
      </c>
      <c r="J157" s="118" t="s">
        <v>3887</v>
      </c>
      <c r="K157" s="75">
        <v>78</v>
      </c>
    </row>
    <row r="158" spans="1:11" x14ac:dyDescent="0.15">
      <c r="A158" s="166" t="str">
        <f>CLEAN(IF(LENB(B158)&gt;1,B158&amp;IF(LENB(H158)&lt;=1,"","'"&amp;H158&amp;"';"),""))</f>
        <v>$lang['button_back_toppage']='最初のページに戻る';</v>
      </c>
      <c r="B158" s="167" t="s">
        <v>3827</v>
      </c>
      <c r="D158" s="167" t="s">
        <v>3527</v>
      </c>
      <c r="E158" s="168" t="s">
        <v>3660</v>
      </c>
      <c r="G158" s="102">
        <f t="shared" si="9"/>
        <v>0</v>
      </c>
      <c r="H158" s="188" t="str">
        <f t="shared" si="10"/>
        <v>最初のページに戻る</v>
      </c>
      <c r="I158" s="106" t="s">
        <v>3555</v>
      </c>
      <c r="J158" s="118" t="s">
        <v>3555</v>
      </c>
      <c r="K158" s="75">
        <v>44</v>
      </c>
    </row>
    <row r="159" spans="1:11" x14ac:dyDescent="0.15">
      <c r="A159" s="166" t="str">
        <f>CLEAN(IF(LENB(B159)&gt;1,B159&amp;IF(LENB(H159)&lt;=1,"","'"&amp;H159&amp;"';"),""))</f>
        <v>$lang['button_back']='戻る';</v>
      </c>
      <c r="B159" s="167" t="s">
        <v>3828</v>
      </c>
      <c r="D159" s="167" t="s">
        <v>3527</v>
      </c>
      <c r="E159" s="168" t="s">
        <v>3660</v>
      </c>
      <c r="G159" s="102">
        <f t="shared" si="9"/>
        <v>0</v>
      </c>
      <c r="H159" s="188" t="str">
        <f t="shared" si="10"/>
        <v>戻る</v>
      </c>
      <c r="I159" s="106" t="s">
        <v>3556</v>
      </c>
      <c r="J159" s="118" t="s">
        <v>3556</v>
      </c>
      <c r="K159" s="75">
        <v>45</v>
      </c>
    </row>
    <row r="160" spans="1:11" x14ac:dyDescent="0.15">
      <c r="A160" s="166" t="str">
        <f>CLEAN(IF(LENB(B160)&gt;1,B160&amp;IF(LENB(H160)&lt;=1,"","'"&amp;H160&amp;"';"),""))</f>
        <v>$lang['button_prev']='前へ';</v>
      </c>
      <c r="B160" s="167" t="s">
        <v>3890</v>
      </c>
      <c r="D160" s="167" t="s">
        <v>3527</v>
      </c>
      <c r="E160" s="168" t="s">
        <v>3660</v>
      </c>
      <c r="G160" s="102">
        <f t="shared" si="9"/>
        <v>0</v>
      </c>
      <c r="H160" s="188" t="str">
        <f t="shared" si="10"/>
        <v>前へ</v>
      </c>
      <c r="I160" s="106" t="s">
        <v>3877</v>
      </c>
      <c r="J160" s="118" t="s">
        <v>3877</v>
      </c>
      <c r="K160" s="75">
        <v>90</v>
      </c>
    </row>
    <row r="161" spans="1:11" x14ac:dyDescent="0.15">
      <c r="A161" s="166" t="str">
        <f>CLEAN(IF(LENB(B161)&gt;1,B161&amp;IF(LENB(H161)&lt;=1,"","'"&amp;H161&amp;"';"),""))</f>
        <v>$lang['button_next']='次へ';</v>
      </c>
      <c r="B161" s="167" t="s">
        <v>3891</v>
      </c>
      <c r="D161" s="167" t="s">
        <v>3527</v>
      </c>
      <c r="E161" s="168" t="s">
        <v>3660</v>
      </c>
      <c r="G161" s="102">
        <f t="shared" si="9"/>
        <v>0</v>
      </c>
      <c r="H161" s="188" t="str">
        <f t="shared" si="10"/>
        <v>次へ</v>
      </c>
      <c r="I161" s="106" t="s">
        <v>3878</v>
      </c>
      <c r="J161" s="118" t="s">
        <v>3878</v>
      </c>
      <c r="K161" s="75">
        <v>91</v>
      </c>
    </row>
    <row r="162" spans="1:11" x14ac:dyDescent="0.15">
      <c r="A162" s="166" t="str">
        <f>CLEAN(B162&amp;IF(D162="","","'"&amp;H162&amp;"'"&amp;D162))</f>
        <v/>
      </c>
      <c r="G162" s="102">
        <f t="shared" si="9"/>
        <v>0</v>
      </c>
      <c r="H162" s="188" t="str">
        <f t="shared" si="10"/>
        <v/>
      </c>
      <c r="I162" s="106"/>
      <c r="J162" s="118"/>
    </row>
    <row r="163" spans="1:11" x14ac:dyDescent="0.15">
      <c r="A163" s="166" t="str">
        <f t="shared" ref="A163:A176" si="13">CLEAN(IF(LENB(B163)&gt;1,B163&amp;IF(LENB(H163)&lt;=1,"","'"&amp;H163&amp;"';"),""))</f>
        <v>$lang['button_top']='トップ';</v>
      </c>
      <c r="B163" s="167" t="s">
        <v>3839</v>
      </c>
      <c r="D163" s="167" t="s">
        <v>3527</v>
      </c>
      <c r="E163" s="168" t="s">
        <v>3660</v>
      </c>
      <c r="G163" s="102">
        <f t="shared" si="9"/>
        <v>0</v>
      </c>
      <c r="H163" s="188" t="str">
        <f t="shared" si="10"/>
        <v>トップ</v>
      </c>
      <c r="I163" s="106" t="s">
        <v>3567</v>
      </c>
      <c r="J163" s="118" t="s">
        <v>3567</v>
      </c>
      <c r="K163" s="75">
        <v>57</v>
      </c>
    </row>
    <row r="164" spans="1:11" x14ac:dyDescent="0.15">
      <c r="A164" s="166" t="str">
        <f t="shared" si="13"/>
        <v>$lang['button_input']='現状記入';</v>
      </c>
      <c r="B164" s="167" t="s">
        <v>3840</v>
      </c>
      <c r="D164" s="167" t="s">
        <v>3527</v>
      </c>
      <c r="E164" s="168" t="s">
        <v>3660</v>
      </c>
      <c r="G164" s="102">
        <f t="shared" si="9"/>
        <v>0</v>
      </c>
      <c r="H164" s="188" t="str">
        <f t="shared" si="10"/>
        <v>現状記入</v>
      </c>
      <c r="I164" s="106" t="s">
        <v>3568</v>
      </c>
      <c r="J164" s="118" t="s">
        <v>3568</v>
      </c>
      <c r="K164" s="75">
        <v>58</v>
      </c>
    </row>
    <row r="165" spans="1:11" x14ac:dyDescent="0.15">
      <c r="A165" s="166" t="str">
        <f t="shared" si="13"/>
        <v>$lang['button_queslist']='質問一覧';</v>
      </c>
      <c r="B165" s="167" t="s">
        <v>3879</v>
      </c>
      <c r="D165" s="167" t="s">
        <v>3527</v>
      </c>
      <c r="E165" s="168" t="s">
        <v>3660</v>
      </c>
      <c r="G165" s="102">
        <f t="shared" si="9"/>
        <v>0</v>
      </c>
      <c r="H165" s="188" t="str">
        <f t="shared" si="10"/>
        <v>質問一覧</v>
      </c>
      <c r="I165" s="106" t="s">
        <v>3880</v>
      </c>
      <c r="J165" s="118" t="s">
        <v>3880</v>
      </c>
      <c r="K165" s="75">
        <v>92</v>
      </c>
    </row>
    <row r="166" spans="1:11" x14ac:dyDescent="0.15">
      <c r="A166" s="166" t="str">
        <f t="shared" si="13"/>
        <v>$lang['button_diagnosis']='診断画面';</v>
      </c>
      <c r="B166" s="167" t="s">
        <v>3829</v>
      </c>
      <c r="D166" s="167" t="s">
        <v>3527</v>
      </c>
      <c r="E166" s="168" t="s">
        <v>3660</v>
      </c>
      <c r="G166" s="102">
        <f t="shared" si="9"/>
        <v>0</v>
      </c>
      <c r="H166" s="188" t="str">
        <f t="shared" si="10"/>
        <v>診断画面</v>
      </c>
      <c r="I166" s="106" t="s">
        <v>3557</v>
      </c>
      <c r="J166" s="118" t="s">
        <v>3557</v>
      </c>
      <c r="K166" s="75">
        <v>46</v>
      </c>
    </row>
    <row r="167" spans="1:11" x14ac:dyDescent="0.15">
      <c r="A167" s="166" t="str">
        <f t="shared" si="13"/>
        <v>$lang['button_measures']='対策検討';</v>
      </c>
      <c r="B167" s="167" t="s">
        <v>3841</v>
      </c>
      <c r="D167" s="167" t="s">
        <v>3527</v>
      </c>
      <c r="E167" s="168" t="s">
        <v>3660</v>
      </c>
      <c r="G167" s="102">
        <f t="shared" si="9"/>
        <v>0</v>
      </c>
      <c r="H167" s="188" t="str">
        <f t="shared" si="10"/>
        <v>対策検討</v>
      </c>
      <c r="I167" s="106" t="s">
        <v>3569</v>
      </c>
      <c r="J167" s="118" t="s">
        <v>3569</v>
      </c>
      <c r="K167" s="75">
        <v>59</v>
      </c>
    </row>
    <row r="168" spans="1:11" x14ac:dyDescent="0.15">
      <c r="A168" s="166" t="str">
        <f t="shared" si="13"/>
        <v>$lang['button_selectcategory']='評価分野設定';</v>
      </c>
      <c r="B168" s="167" t="s">
        <v>3842</v>
      </c>
      <c r="D168" s="167" t="s">
        <v>3527</v>
      </c>
      <c r="E168" s="168" t="s">
        <v>3660</v>
      </c>
      <c r="G168" s="102">
        <f t="shared" si="9"/>
        <v>0</v>
      </c>
      <c r="H168" s="188" t="str">
        <f t="shared" si="10"/>
        <v>評価分野設定</v>
      </c>
      <c r="I168" s="106" t="s">
        <v>3570</v>
      </c>
      <c r="J168" s="118" t="s">
        <v>3570</v>
      </c>
      <c r="K168" s="75">
        <v>60</v>
      </c>
    </row>
    <row r="169" spans="1:11" x14ac:dyDescent="0.15">
      <c r="A169" s="166" t="str">
        <f t="shared" si="13"/>
        <v>$lang['button_calcresult']='計算結果';</v>
      </c>
      <c r="B169" s="167" t="s">
        <v>3881</v>
      </c>
      <c r="D169" s="167" t="s">
        <v>3527</v>
      </c>
      <c r="E169" s="168" t="s">
        <v>3660</v>
      </c>
      <c r="G169" s="102">
        <f t="shared" si="9"/>
        <v>0</v>
      </c>
      <c r="H169" s="188" t="str">
        <f t="shared" si="10"/>
        <v>計算結果</v>
      </c>
      <c r="I169" s="106" t="s">
        <v>3882</v>
      </c>
      <c r="J169" s="118" t="s">
        <v>3882</v>
      </c>
      <c r="K169" s="75">
        <v>93</v>
      </c>
    </row>
    <row r="170" spans="1:11" x14ac:dyDescent="0.15">
      <c r="A170" s="166" t="str">
        <f t="shared" si="13"/>
        <v>$lang['button_about']='解説';</v>
      </c>
      <c r="B170" s="167" t="s">
        <v>3833</v>
      </c>
      <c r="D170" s="167" t="s">
        <v>3527</v>
      </c>
      <c r="E170" s="168" t="s">
        <v>3660</v>
      </c>
      <c r="G170" s="102">
        <f t="shared" si="9"/>
        <v>0</v>
      </c>
      <c r="H170" s="188" t="str">
        <f t="shared" si="10"/>
        <v>解説</v>
      </c>
      <c r="I170" s="106" t="s">
        <v>3561</v>
      </c>
      <c r="J170" s="118" t="s">
        <v>3561</v>
      </c>
      <c r="K170" s="75">
        <v>50</v>
      </c>
    </row>
    <row r="171" spans="1:11" x14ac:dyDescent="0.15">
      <c r="A171" s="166" t="str">
        <f t="shared" si="13"/>
        <v>$lang['button_fullversion']='全機能版';</v>
      </c>
      <c r="B171" s="167" t="s">
        <v>3836</v>
      </c>
      <c r="D171" s="167" t="s">
        <v>3527</v>
      </c>
      <c r="E171" s="168" t="s">
        <v>3660</v>
      </c>
      <c r="G171" s="102">
        <f t="shared" si="9"/>
        <v>0</v>
      </c>
      <c r="H171" s="188" t="str">
        <f t="shared" si="10"/>
        <v>全機能版</v>
      </c>
      <c r="I171" s="106" t="s">
        <v>3564</v>
      </c>
      <c r="J171" s="118" t="s">
        <v>3564</v>
      </c>
      <c r="K171" s="75">
        <v>53</v>
      </c>
    </row>
    <row r="172" spans="1:11" x14ac:dyDescent="0.15">
      <c r="A172" s="166" t="str">
        <f t="shared" si="13"/>
        <v>$lang['clear_confirm']='一覧モード';</v>
      </c>
      <c r="B172" s="167" t="s">
        <v>3838</v>
      </c>
      <c r="D172" s="167" t="s">
        <v>3527</v>
      </c>
      <c r="E172" s="168" t="s">
        <v>3660</v>
      </c>
      <c r="G172" s="102">
        <f t="shared" si="9"/>
        <v>0</v>
      </c>
      <c r="H172" s="188" t="str">
        <f t="shared" si="10"/>
        <v>一覧モード</v>
      </c>
      <c r="I172" s="106" t="s">
        <v>3566</v>
      </c>
      <c r="J172" s="118" t="s">
        <v>3566</v>
      </c>
      <c r="K172" s="75">
        <v>55</v>
      </c>
    </row>
    <row r="173" spans="1:11" x14ac:dyDescent="0.15">
      <c r="A173" s="166" t="str">
        <f t="shared" si="13"/>
        <v/>
      </c>
      <c r="B173" s="167" t="s">
        <v>3531</v>
      </c>
      <c r="E173" s="168" t="s">
        <v>3660</v>
      </c>
      <c r="G173" s="102">
        <f t="shared" si="9"/>
        <v>0</v>
      </c>
      <c r="H173" s="188" t="str">
        <f t="shared" si="10"/>
        <v/>
      </c>
      <c r="I173" s="106"/>
      <c r="J173" s="118"/>
      <c r="K173" s="75">
        <v>56</v>
      </c>
    </row>
    <row r="174" spans="1:11" x14ac:dyDescent="0.15">
      <c r="A174" s="166" t="str">
        <f t="shared" si="13"/>
        <v>$lang['button_co2emission']='CO2排出量';</v>
      </c>
      <c r="B174" s="167" t="s">
        <v>3844</v>
      </c>
      <c r="D174" s="167" t="s">
        <v>3527</v>
      </c>
      <c r="E174" s="168" t="s">
        <v>3660</v>
      </c>
      <c r="G174" s="102">
        <f t="shared" si="9"/>
        <v>0</v>
      </c>
      <c r="H174" s="188" t="str">
        <f t="shared" si="10"/>
        <v>CO2排出量</v>
      </c>
      <c r="I174" s="106" t="s">
        <v>3572</v>
      </c>
      <c r="J174" s="118" t="s">
        <v>3572</v>
      </c>
      <c r="K174" s="75">
        <v>63</v>
      </c>
    </row>
    <row r="175" spans="1:11" x14ac:dyDescent="0.15">
      <c r="A175" s="166" t="str">
        <f t="shared" si="13"/>
        <v>$lang['button_firstenergy']='一次エネルギー量';</v>
      </c>
      <c r="B175" s="167" t="s">
        <v>3845</v>
      </c>
      <c r="D175" s="167" t="s">
        <v>3527</v>
      </c>
      <c r="E175" s="168" t="s">
        <v>3660</v>
      </c>
      <c r="G175" s="102">
        <f t="shared" si="9"/>
        <v>0</v>
      </c>
      <c r="H175" s="188" t="str">
        <f t="shared" si="10"/>
        <v>一次エネルギー量</v>
      </c>
      <c r="I175" s="106" t="s">
        <v>3573</v>
      </c>
      <c r="J175" s="118" t="s">
        <v>3573</v>
      </c>
      <c r="K175" s="75">
        <v>64</v>
      </c>
    </row>
    <row r="176" spans="1:11" x14ac:dyDescent="0.15">
      <c r="A176" s="166" t="str">
        <f t="shared" si="13"/>
        <v>$lang['button_energyfee']='光熱費';</v>
      </c>
      <c r="B176" s="167" t="s">
        <v>3846</v>
      </c>
      <c r="D176" s="167" t="s">
        <v>3527</v>
      </c>
      <c r="E176" s="168" t="s">
        <v>3660</v>
      </c>
      <c r="G176" s="102">
        <f t="shared" si="9"/>
        <v>0</v>
      </c>
      <c r="H176" s="188" t="str">
        <f t="shared" si="10"/>
        <v>光熱費</v>
      </c>
      <c r="I176" s="106" t="s">
        <v>3574</v>
      </c>
      <c r="J176" s="118" t="s">
        <v>3574</v>
      </c>
      <c r="K176" s="75">
        <v>65</v>
      </c>
    </row>
    <row r="177" spans="1:11" x14ac:dyDescent="0.15">
      <c r="A177" s="166" t="str">
        <f>CLEAN(B177&amp;IF(D177="","","'"&amp;H177&amp;"'"&amp;D177))</f>
        <v/>
      </c>
      <c r="G177" s="102">
        <f t="shared" si="9"/>
        <v>0</v>
      </c>
      <c r="H177" s="188" t="str">
        <f t="shared" si="10"/>
        <v/>
      </c>
      <c r="I177" s="106"/>
      <c r="J177" s="118"/>
    </row>
    <row r="178" spans="1:11" x14ac:dyDescent="0.15">
      <c r="A178" s="166" t="str">
        <f>CLEAN(B178&amp;IF(D178="","","'"&amp;H178&amp;"'"&amp;D178))</f>
        <v/>
      </c>
      <c r="G178" s="102">
        <f t="shared" si="9"/>
        <v>0</v>
      </c>
      <c r="H178" s="188" t="str">
        <f t="shared" si="10"/>
        <v/>
      </c>
      <c r="I178" s="106"/>
      <c r="J178" s="118"/>
    </row>
    <row r="179" spans="1:11" x14ac:dyDescent="0.15">
      <c r="A179" s="166" t="str">
        <f t="shared" ref="A179:A191" si="14">CLEAN(IF(LENB(B179)&gt;1,B179&amp;IF(LENB(H179)&lt;=1,"","'"&amp;H179&amp;"';"),""))</f>
        <v>//---- 1 button mode -----------</v>
      </c>
      <c r="B179" s="167" t="s">
        <v>4169</v>
      </c>
      <c r="G179" s="102">
        <f t="shared" si="9"/>
        <v>0</v>
      </c>
      <c r="H179" s="188" t="str">
        <f t="shared" si="10"/>
        <v/>
      </c>
      <c r="I179" s="106"/>
      <c r="J179" s="118"/>
      <c r="K179" s="75">
        <v>77</v>
      </c>
    </row>
    <row r="180" spans="1:11" ht="60" x14ac:dyDescent="0.15">
      <c r="A180" s="166" t="str">
        <f t="shared" si="14"/>
        <v>$lang['home_button_intro1']='　あなたの家庭でのエネルギー機器や、その使い方に応じて、有効な省エネ対策を提案します。家庭でのエネルギーの使い方について20問程度の質問があります。答えられる質問だけで結構ですので、回答いただくと、あなたの家庭にあった対策を提案することができます。';</v>
      </c>
      <c r="B180" s="167" t="s">
        <v>4093</v>
      </c>
      <c r="D180" s="167" t="s">
        <v>3527</v>
      </c>
      <c r="E180" s="168" t="s">
        <v>3660</v>
      </c>
      <c r="G180" s="102">
        <f t="shared" si="9"/>
        <v>0</v>
      </c>
      <c r="H180" s="188" t="str">
        <f t="shared" si="10"/>
        <v>　あなたの家庭でのエネルギー機器や、その使い方に応じて、有効な省エネ対策を提案します。家庭でのエネルギーの使い方について20問程度の質問があります。答えられる質問だけで結構ですので、回答いただくと、あなたの家庭にあった対策を提案することができます。</v>
      </c>
      <c r="I180" s="106" t="s">
        <v>3865</v>
      </c>
      <c r="J180" s="118" t="s">
        <v>3865</v>
      </c>
      <c r="K180" s="75">
        <v>79</v>
      </c>
    </row>
    <row r="181" spans="1:11" ht="24" x14ac:dyDescent="0.15">
      <c r="A181" s="166" t="str">
        <f t="shared" si="14"/>
        <v>$lang['home_button_intro2']='　入力された情報については、この端末を利用するあなただけが閲覧でき、サーバーには蓄積されません。';</v>
      </c>
      <c r="B181" s="167" t="s">
        <v>4094</v>
      </c>
      <c r="D181" s="167" t="s">
        <v>3527</v>
      </c>
      <c r="E181" s="168" t="s">
        <v>3660</v>
      </c>
      <c r="G181" s="102">
        <f t="shared" si="9"/>
        <v>0</v>
      </c>
      <c r="H181" s="188" t="str">
        <f t="shared" si="10"/>
        <v>　入力された情報については、この端末を利用するあなただけが閲覧でき、サーバーには蓄積されません。</v>
      </c>
      <c r="I181" s="106" t="s">
        <v>3866</v>
      </c>
      <c r="J181" s="118" t="s">
        <v>3866</v>
      </c>
      <c r="K181" s="75">
        <v>80</v>
      </c>
    </row>
    <row r="182" spans="1:11" x14ac:dyDescent="0.15">
      <c r="A182" s="166" t="str">
        <f t="shared" si="14"/>
        <v>$lang['home_button_startdiagnosis']='診断をはじめる';</v>
      </c>
      <c r="B182" s="167" t="s">
        <v>4095</v>
      </c>
      <c r="D182" s="167" t="s">
        <v>3527</v>
      </c>
      <c r="E182" s="168" t="s">
        <v>3660</v>
      </c>
      <c r="G182" s="102">
        <f t="shared" si="9"/>
        <v>0</v>
      </c>
      <c r="H182" s="188" t="str">
        <f t="shared" si="10"/>
        <v>診断をはじめる</v>
      </c>
      <c r="I182" s="106" t="s">
        <v>3867</v>
      </c>
      <c r="J182" s="118" t="s">
        <v>3867</v>
      </c>
      <c r="K182" s="75">
        <v>81</v>
      </c>
    </row>
    <row r="183" spans="1:11" x14ac:dyDescent="0.15">
      <c r="A183" s="166" t="str">
        <f t="shared" si="14"/>
        <v>$lang['home_button_about']='この診断について';</v>
      </c>
      <c r="B183" s="167" t="s">
        <v>4096</v>
      </c>
      <c r="D183" s="167" t="s">
        <v>3527</v>
      </c>
      <c r="E183" s="168" t="s">
        <v>3660</v>
      </c>
      <c r="G183" s="102">
        <f t="shared" si="9"/>
        <v>0</v>
      </c>
      <c r="H183" s="188" t="str">
        <f t="shared" si="10"/>
        <v>この診断について</v>
      </c>
      <c r="I183" s="106" t="s">
        <v>3868</v>
      </c>
      <c r="J183" s="118" t="s">
        <v>3868</v>
      </c>
      <c r="K183" s="75">
        <v>82</v>
      </c>
    </row>
    <row r="184" spans="1:11" x14ac:dyDescent="0.15">
      <c r="A184" s="166" t="str">
        <f t="shared" si="14"/>
        <v>$lang['home_button_result']='結果をみる';</v>
      </c>
      <c r="B184" s="167" t="s">
        <v>4097</v>
      </c>
      <c r="D184" s="167" t="s">
        <v>3527</v>
      </c>
      <c r="E184" s="168" t="s">
        <v>3660</v>
      </c>
      <c r="G184" s="102">
        <f t="shared" si="9"/>
        <v>0</v>
      </c>
      <c r="H184" s="188" t="str">
        <f t="shared" si="10"/>
        <v>結果をみる</v>
      </c>
      <c r="I184" s="106" t="s">
        <v>3869</v>
      </c>
      <c r="J184" s="118" t="s">
        <v>3869</v>
      </c>
      <c r="K184" s="75">
        <v>83</v>
      </c>
    </row>
    <row r="185" spans="1:11" x14ac:dyDescent="0.15">
      <c r="A185" s="166" t="str">
        <f t="shared" si="14"/>
        <v>$lang['home_button_retry']='回答しなおす';</v>
      </c>
      <c r="B185" s="167" t="s">
        <v>4098</v>
      </c>
      <c r="D185" s="167" t="s">
        <v>3527</v>
      </c>
      <c r="E185" s="168" t="s">
        <v>3660</v>
      </c>
      <c r="G185" s="102">
        <f t="shared" si="9"/>
        <v>0</v>
      </c>
      <c r="H185" s="188" t="str">
        <f t="shared" si="10"/>
        <v>回答しなおす</v>
      </c>
      <c r="I185" s="106" t="s">
        <v>3870</v>
      </c>
      <c r="J185" s="118" t="s">
        <v>3870</v>
      </c>
      <c r="K185" s="75">
        <v>84</v>
      </c>
    </row>
    <row r="186" spans="1:11" x14ac:dyDescent="0.15">
      <c r="A186" s="166" t="str">
        <f t="shared" si="14"/>
        <v>$lang['home_button_average']='平均比較';</v>
      </c>
      <c r="B186" s="167" t="s">
        <v>4099</v>
      </c>
      <c r="D186" s="167" t="s">
        <v>3527</v>
      </c>
      <c r="E186" s="168" t="s">
        <v>3660</v>
      </c>
      <c r="G186" s="102">
        <f t="shared" si="9"/>
        <v>0</v>
      </c>
      <c r="H186" s="188" t="str">
        <f t="shared" si="10"/>
        <v>平均比較</v>
      </c>
      <c r="I186" s="106" t="s">
        <v>3871</v>
      </c>
      <c r="J186" s="118" t="s">
        <v>3871</v>
      </c>
      <c r="K186" s="75">
        <v>85</v>
      </c>
    </row>
    <row r="187" spans="1:11" x14ac:dyDescent="0.15">
      <c r="A187" s="166" t="str">
        <f t="shared" si="14"/>
        <v>$lang['home_button_monthly']='月変化';</v>
      </c>
      <c r="B187" s="167" t="s">
        <v>4100</v>
      </c>
      <c r="D187" s="167" t="s">
        <v>3527</v>
      </c>
      <c r="E187" s="168" t="s">
        <v>3660</v>
      </c>
      <c r="G187" s="102">
        <f t="shared" si="9"/>
        <v>0</v>
      </c>
      <c r="H187" s="188" t="str">
        <f t="shared" si="10"/>
        <v>月変化</v>
      </c>
      <c r="I187" s="106" t="s">
        <v>3872</v>
      </c>
      <c r="J187" s="118" t="s">
        <v>3872</v>
      </c>
      <c r="K187" s="75">
        <v>86</v>
      </c>
    </row>
    <row r="188" spans="1:11" x14ac:dyDescent="0.15">
      <c r="A188" s="166" t="str">
        <f t="shared" si="14"/>
        <v>$lang['home_button_measure']='有効な対策';</v>
      </c>
      <c r="B188" s="167" t="s">
        <v>4101</v>
      </c>
      <c r="D188" s="167" t="s">
        <v>3527</v>
      </c>
      <c r="E188" s="168" t="s">
        <v>3660</v>
      </c>
      <c r="G188" s="102">
        <f t="shared" si="9"/>
        <v>0</v>
      </c>
      <c r="H188" s="188" t="str">
        <f t="shared" si="10"/>
        <v>有効な対策</v>
      </c>
      <c r="I188" s="106" t="s">
        <v>3873</v>
      </c>
      <c r="J188" s="118" t="s">
        <v>3873</v>
      </c>
      <c r="K188" s="75">
        <v>87</v>
      </c>
    </row>
    <row r="189" spans="1:11" ht="24" x14ac:dyDescent="0.15">
      <c r="A189" s="166" t="str">
        <f t="shared" si="14"/>
        <v>$lang['home_button_resultmessage']='　平均との比較をグラフにしました。「有効な対策」を実行した場合の効果が中央のグラフに表示されます。';</v>
      </c>
      <c r="B189" s="167" t="s">
        <v>4102</v>
      </c>
      <c r="D189" s="167" t="s">
        <v>3527</v>
      </c>
      <c r="E189" s="168" t="s">
        <v>3660</v>
      </c>
      <c r="G189" s="102">
        <f t="shared" si="9"/>
        <v>0</v>
      </c>
      <c r="H189" s="188" t="str">
        <f t="shared" si="10"/>
        <v>　平均との比較をグラフにしました。「有効な対策」を実行した場合の効果が中央のグラフに表示されます。</v>
      </c>
      <c r="I189" s="106" t="s">
        <v>3874</v>
      </c>
      <c r="J189" s="118" t="s">
        <v>3874</v>
      </c>
      <c r="K189" s="75">
        <v>88</v>
      </c>
    </row>
    <row r="190" spans="1:11" ht="24" x14ac:dyDescent="0.15">
      <c r="A190" s="166" t="str">
        <f t="shared" si="14"/>
        <v>$lang['home_button_measuremessage']='　有効な対策の一覧です。「選択」にチェックをすると、効果がグラフで表示されます。';</v>
      </c>
      <c r="B190" s="167" t="s">
        <v>4103</v>
      </c>
      <c r="D190" s="167" t="s">
        <v>3527</v>
      </c>
      <c r="E190" s="168" t="s">
        <v>3875</v>
      </c>
      <c r="G190" s="102">
        <f t="shared" si="9"/>
        <v>0</v>
      </c>
      <c r="H190" s="188" t="str">
        <f t="shared" si="10"/>
        <v>　有効な対策の一覧です。「選択」にチェックをすると、効果がグラフで表示されます。</v>
      </c>
      <c r="I190" s="106" t="s">
        <v>3884</v>
      </c>
      <c r="J190" s="118" t="s">
        <v>3876</v>
      </c>
      <c r="K190" s="75">
        <v>89</v>
      </c>
    </row>
    <row r="191" spans="1:11" ht="24" x14ac:dyDescent="0.15">
      <c r="A191" s="166" t="str">
        <f t="shared" si="14"/>
        <v>$lang['home_button_pagemessage']='　分野を指定して詳しく回答しなおすことができます。「追加」で部屋や機器を追加できます。';</v>
      </c>
      <c r="B191" s="167" t="s">
        <v>4104</v>
      </c>
      <c r="D191" s="167" t="s">
        <v>3527</v>
      </c>
      <c r="E191" s="168" t="s">
        <v>3660</v>
      </c>
      <c r="G191" s="102">
        <f t="shared" si="9"/>
        <v>0</v>
      </c>
      <c r="H191" s="188" t="str">
        <f t="shared" si="10"/>
        <v>　分野を指定して詳しく回答しなおすことができます。「追加」で部屋や機器を追加できます。</v>
      </c>
      <c r="I191" s="106" t="s">
        <v>3885</v>
      </c>
      <c r="J191" s="118" t="s">
        <v>3883</v>
      </c>
      <c r="K191" s="75">
        <v>94</v>
      </c>
    </row>
    <row r="192" spans="1:11" x14ac:dyDescent="0.15">
      <c r="A192" s="166" t="str">
        <f>CLEAN(B192&amp;IF(D192="","","'"&amp;H192&amp;"'"&amp;D192))</f>
        <v/>
      </c>
      <c r="G192" s="102">
        <f t="shared" si="9"/>
        <v>0</v>
      </c>
      <c r="H192" s="188" t="str">
        <f t="shared" si="10"/>
        <v/>
      </c>
      <c r="I192" s="106"/>
      <c r="J192" s="118"/>
    </row>
    <row r="193" spans="1:11" x14ac:dyDescent="0.15">
      <c r="A193" s="166" t="str">
        <f>CLEAN(B193&amp;IF(D193="","","'"&amp;H193&amp;"'"&amp;D193))</f>
        <v/>
      </c>
      <c r="G193" s="102">
        <f t="shared" si="9"/>
        <v>0</v>
      </c>
      <c r="H193" s="188" t="str">
        <f t="shared" si="10"/>
        <v/>
      </c>
      <c r="I193" s="106"/>
      <c r="J193" s="118"/>
    </row>
    <row r="194" spans="1:11" x14ac:dyDescent="0.15">
      <c r="A194" s="166" t="str">
        <f>CLEAN(B194&amp;IF(D194="","","'"&amp;H194&amp;"'"&amp;D194))</f>
        <v/>
      </c>
      <c r="G194" s="102">
        <f t="shared" si="9"/>
        <v>0</v>
      </c>
      <c r="H194" s="188" t="str">
        <f t="shared" si="10"/>
        <v/>
      </c>
      <c r="I194" s="106"/>
      <c r="J194" s="118"/>
    </row>
    <row r="195" spans="1:11" ht="24" x14ac:dyDescent="0.15">
      <c r="A195" s="166" t="str">
        <f t="shared" ref="A195:A205" si="15">CLEAN(IF(LENB(B195)&gt;1,B195&amp;IF(LENB(H195)&lt;=1,"","'"&amp;H195&amp;"';"),""))</f>
        <v>//---------- 2 focus mode page -----------------------------------------------</v>
      </c>
      <c r="B195" s="167" t="s">
        <v>4167</v>
      </c>
      <c r="E195" s="168" t="s">
        <v>3660</v>
      </c>
      <c r="G195" s="102">
        <f t="shared" si="9"/>
        <v>0</v>
      </c>
      <c r="H195" s="188" t="str">
        <f t="shared" si="10"/>
        <v/>
      </c>
      <c r="I195" s="106"/>
      <c r="J195" s="118"/>
      <c r="K195" s="75">
        <v>41</v>
      </c>
    </row>
    <row r="196" spans="1:11" x14ac:dyDescent="0.15">
      <c r="A196" s="166" t="str">
        <f t="shared" si="15"/>
        <v>$lang['home_focus_title_after']='　一覧モード';</v>
      </c>
      <c r="B196" s="167" t="s">
        <v>4105</v>
      </c>
      <c r="D196" s="167" t="s">
        <v>3527</v>
      </c>
      <c r="E196" s="168" t="s">
        <v>3660</v>
      </c>
      <c r="G196" s="102">
        <f t="shared" si="9"/>
        <v>0</v>
      </c>
      <c r="H196" s="188" t="str">
        <f t="shared" si="10"/>
        <v>　一覧モード</v>
      </c>
      <c r="I196" s="106" t="s">
        <v>3554</v>
      </c>
      <c r="J196" s="118" t="s">
        <v>3554</v>
      </c>
      <c r="K196" s="75">
        <v>42</v>
      </c>
    </row>
    <row r="197" spans="1:11" x14ac:dyDescent="0.15">
      <c r="A197" s="166" t="str">
        <f t="shared" si="15"/>
        <v/>
      </c>
      <c r="E197" s="168" t="s">
        <v>3660</v>
      </c>
      <c r="G197" s="102">
        <f t="shared" ref="G197:G258" si="16">IF(MOD(LEN(H197) - LEN(SUBSTITUTE(H197, """", "")),2) = 1,1,0)</f>
        <v>0</v>
      </c>
      <c r="H197" s="188" t="str">
        <f t="shared" si="10"/>
        <v/>
      </c>
      <c r="I197" s="106"/>
      <c r="J197" s="118"/>
      <c r="K197" s="75">
        <v>68</v>
      </c>
    </row>
    <row r="198" spans="1:11" ht="24" x14ac:dyDescent="0.15">
      <c r="A198" s="166" t="str">
        <f t="shared" si="15"/>
        <v>$lang['intro1']='ようこそ新省エネ診断ソフト(D6)へ。いまのエネルギーの使い方を入力することで、有効な省エネ対策を計算して提案できます。';</v>
      </c>
      <c r="B198" s="167" t="s">
        <v>3847</v>
      </c>
      <c r="D198" s="167" t="s">
        <v>3527</v>
      </c>
      <c r="E198" s="168" t="s">
        <v>3660</v>
      </c>
      <c r="G198" s="102">
        <f t="shared" si="16"/>
        <v>0</v>
      </c>
      <c r="H198" s="188" t="str">
        <f t="shared" ref="H198:H270" si="17">SUBSTITUTE(I198, "'", "\'")</f>
        <v>ようこそ新省エネ診断ソフト(D6)へ。いまのエネルギーの使い方を入力することで、有効な省エネ対策を計算して提案できます。</v>
      </c>
      <c r="I198" s="106" t="s">
        <v>3575</v>
      </c>
      <c r="J198" s="118" t="s">
        <v>3575</v>
      </c>
      <c r="K198" s="75">
        <v>69</v>
      </c>
    </row>
    <row r="199" spans="1:11" ht="24" x14ac:dyDescent="0.15">
      <c r="A199" s="166" t="str">
        <f t="shared" si="15"/>
        <v>$lang['intro2']='わかる範囲で、今のエネルギーの使い方を選んでください。おおよそでも構いませんし、わからない質問は飛ばしてください。';</v>
      </c>
      <c r="B199" s="167" t="s">
        <v>3848</v>
      </c>
      <c r="D199" s="167" t="s">
        <v>3527</v>
      </c>
      <c r="E199" s="168" t="s">
        <v>3660</v>
      </c>
      <c r="G199" s="102">
        <f t="shared" si="16"/>
        <v>0</v>
      </c>
      <c r="H199" s="188" t="str">
        <f t="shared" si="17"/>
        <v>わかる範囲で、今のエネルギーの使い方を選んでください。おおよそでも構いませんし、わからない質問は飛ばしてください。</v>
      </c>
      <c r="I199" s="106" t="s">
        <v>3576</v>
      </c>
      <c r="J199" s="118" t="s">
        <v>3576</v>
      </c>
      <c r="K199" s="75">
        <v>70</v>
      </c>
    </row>
    <row r="200" spans="1:11" x14ac:dyDescent="0.15">
      <c r="A200" s="166" t="str">
        <f t="shared" si="15"/>
        <v>$lang['intro3']='入力に応じた分析結果が随時表示されます。';</v>
      </c>
      <c r="B200" s="167" t="s">
        <v>3849</v>
      </c>
      <c r="D200" s="167" t="s">
        <v>3527</v>
      </c>
      <c r="E200" s="168" t="s">
        <v>3660</v>
      </c>
      <c r="G200" s="102">
        <f t="shared" si="16"/>
        <v>0</v>
      </c>
      <c r="H200" s="188" t="str">
        <f t="shared" si="17"/>
        <v>入力に応じた分析結果が随時表示されます。</v>
      </c>
      <c r="I200" s="106" t="s">
        <v>3577</v>
      </c>
      <c r="J200" s="118" t="s">
        <v>3577</v>
      </c>
      <c r="K200" s="75">
        <v>71</v>
      </c>
    </row>
    <row r="201" spans="1:11" ht="36" x14ac:dyDescent="0.15">
      <c r="A201" s="166" t="str">
        <f t="shared" si="15"/>
        <v>$lang['intro4']='CO2排出量を用途別に分析した推計結果です。左があなたの現状です。右が比較として、同様の家庭（事業者）を示しています。中央は、対策を選択したときの削減成果が示されます。';</v>
      </c>
      <c r="B201" s="167" t="s">
        <v>3850</v>
      </c>
      <c r="D201" s="167" t="s">
        <v>3527</v>
      </c>
      <c r="E201" s="168" t="s">
        <v>3660</v>
      </c>
      <c r="G201" s="102">
        <f t="shared" si="16"/>
        <v>0</v>
      </c>
      <c r="H201" s="188" t="str">
        <f t="shared" si="17"/>
        <v>CO2排出量を用途別に分析した推計結果です。左があなたの現状です。右が比較として、同様の家庭（事業者）を示しています。中央は、対策を選択したときの削減成果が示されます。</v>
      </c>
      <c r="I201" s="106" t="s">
        <v>3578</v>
      </c>
      <c r="J201" s="118" t="s">
        <v>3578</v>
      </c>
      <c r="K201" s="75">
        <v>72</v>
      </c>
    </row>
    <row r="202" spans="1:11" x14ac:dyDescent="0.15">
      <c r="A202" s="166" t="str">
        <f t="shared" si="15"/>
        <v>$lang['intro5']='月別の光熱費をグラフにしています。';</v>
      </c>
      <c r="B202" s="167" t="s">
        <v>3851</v>
      </c>
      <c r="D202" s="167" t="s">
        <v>3527</v>
      </c>
      <c r="E202" s="168" t="s">
        <v>3660</v>
      </c>
      <c r="G202" s="102">
        <f t="shared" si="16"/>
        <v>0</v>
      </c>
      <c r="H202" s="188" t="str">
        <f t="shared" si="17"/>
        <v>月別の光熱費をグラフにしています。</v>
      </c>
      <c r="I202" s="106" t="s">
        <v>3579</v>
      </c>
      <c r="J202" s="118" t="s">
        <v>3579</v>
      </c>
      <c r="K202" s="75">
        <v>73</v>
      </c>
    </row>
    <row r="203" spans="1:11" ht="48" x14ac:dyDescent="0.15">
      <c r="A203" s="166" t="str">
        <f t="shared" si="15"/>
        <v>$lang['intro6']='有効な省エネ対策が随時表示されます。タイトルをクリックすると、詳しく解説されます。お得の★は、購入費用があっても元を取れる対策です。右の列をクリックして選択すると、対策をした場合の成果が、中央のグラフに反映されます。';</v>
      </c>
      <c r="B203" s="167" t="s">
        <v>3852</v>
      </c>
      <c r="D203" s="167" t="s">
        <v>3527</v>
      </c>
      <c r="E203" s="168" t="s">
        <v>3660</v>
      </c>
      <c r="G203" s="102">
        <f t="shared" si="16"/>
        <v>0</v>
      </c>
      <c r="H203" s="188" t="str">
        <f t="shared" si="17"/>
        <v>有効な省エネ対策が随時表示されます。タイトルをクリックすると、詳しく解説されます。お得の★は、購入費用があっても元を取れる対策です。右の列をクリックして選択すると、対策をした場合の成果が、中央のグラフに反映されます。</v>
      </c>
      <c r="I203" s="106" t="s">
        <v>3580</v>
      </c>
      <c r="J203" s="118" t="s">
        <v>3580</v>
      </c>
      <c r="K203" s="75">
        <v>74</v>
      </c>
    </row>
    <row r="204" spans="1:11" x14ac:dyDescent="0.15">
      <c r="A204" s="166" t="str">
        <f t="shared" si="15"/>
        <v>$lang['intro7']='ブラウザに入力情報を保存しておくことができます。';</v>
      </c>
      <c r="B204" s="167" t="s">
        <v>3853</v>
      </c>
      <c r="D204" s="167" t="s">
        <v>3527</v>
      </c>
      <c r="E204" s="168" t="s">
        <v>3660</v>
      </c>
      <c r="G204" s="102">
        <f t="shared" si="16"/>
        <v>0</v>
      </c>
      <c r="H204" s="188" t="str">
        <f t="shared" si="17"/>
        <v>ブラウザに入力情報を保存しておくことができます。</v>
      </c>
      <c r="I204" s="106" t="s">
        <v>3581</v>
      </c>
      <c r="J204" s="118" t="s">
        <v>3581</v>
      </c>
      <c r="K204" s="75">
        <v>75</v>
      </c>
    </row>
    <row r="205" spans="1:11" ht="36" x14ac:dyDescent="0.15">
      <c r="A205" s="166" t="str">
        <f t="shared" si="15"/>
        <v>$lang['intro8']='この画面は20項目程度の限られた質問だけですが、詳しく診断することもできます。ではさっそく[Done]を押して診断をはじめてください。';</v>
      </c>
      <c r="B205" s="167" t="s">
        <v>3854</v>
      </c>
      <c r="D205" s="167" t="s">
        <v>3527</v>
      </c>
      <c r="E205" s="168" t="s">
        <v>3660</v>
      </c>
      <c r="G205" s="102">
        <f t="shared" si="16"/>
        <v>0</v>
      </c>
      <c r="H205" s="188" t="str">
        <f t="shared" si="17"/>
        <v>この画面は20項目程度の限られた質問だけですが、詳しく診断することもできます。ではさっそく[Done]を押して診断をはじめてください。</v>
      </c>
      <c r="I205" s="106" t="s">
        <v>3582</v>
      </c>
      <c r="J205" s="118" t="s">
        <v>3582</v>
      </c>
      <c r="K205" s="75">
        <v>76</v>
      </c>
    </row>
    <row r="206" spans="1:11" x14ac:dyDescent="0.15">
      <c r="A206" s="166" t="str">
        <f>CLEAN(B206&amp;IF(D206="","","'"&amp;H206&amp;"'"&amp;D206))</f>
        <v/>
      </c>
      <c r="G206" s="102">
        <f t="shared" si="16"/>
        <v>0</v>
      </c>
      <c r="H206" s="188" t="str">
        <f t="shared" si="17"/>
        <v/>
      </c>
      <c r="I206" s="106"/>
      <c r="J206" s="118"/>
    </row>
    <row r="207" spans="1:11" ht="24" x14ac:dyDescent="0.15">
      <c r="A207" s="166" t="str">
        <f t="shared" ref="A207:A236" si="18">CLEAN(IF(LENB(B207)&gt;1,B207&amp;IF(LENB(H207)&lt;=1,"","'"&amp;H207&amp;"';"),""))</f>
        <v>//---------- 3 easy mode page -----------------------------------------------</v>
      </c>
      <c r="B207" s="167" t="s">
        <v>4166</v>
      </c>
      <c r="E207" s="168" t="s">
        <v>3660</v>
      </c>
      <c r="G207" s="102">
        <f t="shared" si="16"/>
        <v>0</v>
      </c>
      <c r="H207" s="188" t="str">
        <f t="shared" si="17"/>
        <v/>
      </c>
      <c r="I207" s="106"/>
      <c r="J207" s="118"/>
      <c r="K207" s="75">
        <v>9</v>
      </c>
    </row>
    <row r="208" spans="1:11" x14ac:dyDescent="0.15">
      <c r="A208" s="166" t="str">
        <f t="shared" si="18"/>
        <v>$lang['home_easy_title']='快適生活のための簡単エコチェック';</v>
      </c>
      <c r="B208" s="167" t="s">
        <v>3804</v>
      </c>
      <c r="D208" s="167" t="s">
        <v>3527</v>
      </c>
      <c r="E208" s="168" t="s">
        <v>3660</v>
      </c>
      <c r="G208" s="102">
        <f t="shared" si="16"/>
        <v>0</v>
      </c>
      <c r="H208" s="188" t="str">
        <f t="shared" si="17"/>
        <v>快適生活のための簡単エコチェック</v>
      </c>
      <c r="I208" s="106" t="s">
        <v>3533</v>
      </c>
      <c r="J208" s="118" t="s">
        <v>3533</v>
      </c>
      <c r="K208" s="75">
        <v>10</v>
      </c>
    </row>
    <row r="209" spans="1:11" x14ac:dyDescent="0.15">
      <c r="A209" s="166" t="str">
        <f t="shared" si="18"/>
        <v>$lang['home_easy_step1']='質問';</v>
      </c>
      <c r="B209" s="167" t="s">
        <v>3805</v>
      </c>
      <c r="D209" s="167" t="s">
        <v>3527</v>
      </c>
      <c r="E209" s="168" t="s">
        <v>3660</v>
      </c>
      <c r="G209" s="102">
        <f t="shared" si="16"/>
        <v>0</v>
      </c>
      <c r="H209" s="188" t="str">
        <f t="shared" si="17"/>
        <v>質問</v>
      </c>
      <c r="I209" s="106" t="s">
        <v>3534</v>
      </c>
      <c r="J209" s="118" t="s">
        <v>3534</v>
      </c>
      <c r="K209" s="75">
        <v>11</v>
      </c>
    </row>
    <row r="210" spans="1:11" x14ac:dyDescent="0.15">
      <c r="A210" s="166" t="str">
        <f t="shared" si="18"/>
        <v>$lang['home_easy_step2']='比較';</v>
      </c>
      <c r="B210" s="167" t="s">
        <v>3806</v>
      </c>
      <c r="D210" s="167" t="s">
        <v>3527</v>
      </c>
      <c r="E210" s="168" t="s">
        <v>3660</v>
      </c>
      <c r="G210" s="102">
        <f t="shared" si="16"/>
        <v>0</v>
      </c>
      <c r="H210" s="188" t="str">
        <f t="shared" si="17"/>
        <v>比較</v>
      </c>
      <c r="I210" s="106" t="s">
        <v>3535</v>
      </c>
      <c r="J210" s="118" t="s">
        <v>3535</v>
      </c>
      <c r="K210" s="75">
        <v>12</v>
      </c>
    </row>
    <row r="211" spans="1:11" x14ac:dyDescent="0.15">
      <c r="A211" s="166" t="str">
        <f t="shared" si="18"/>
        <v>$lang['home_easy_step3']='特徴';</v>
      </c>
      <c r="B211" s="167" t="s">
        <v>3807</v>
      </c>
      <c r="D211" s="167" t="s">
        <v>3527</v>
      </c>
      <c r="E211" s="168" t="s">
        <v>3660</v>
      </c>
      <c r="G211" s="102">
        <f t="shared" si="16"/>
        <v>0</v>
      </c>
      <c r="H211" s="188" t="str">
        <f t="shared" si="17"/>
        <v>特徴</v>
      </c>
      <c r="I211" s="106" t="s">
        <v>3536</v>
      </c>
      <c r="J211" s="118" t="s">
        <v>3536</v>
      </c>
      <c r="K211" s="75">
        <v>13</v>
      </c>
    </row>
    <row r="212" spans="1:11" x14ac:dyDescent="0.15">
      <c r="A212" s="166" t="str">
        <f t="shared" si="18"/>
        <v>$lang['home_easy_step4']='対策';</v>
      </c>
      <c r="B212" s="167" t="s">
        <v>3808</v>
      </c>
      <c r="D212" s="167" t="s">
        <v>3527</v>
      </c>
      <c r="E212" s="168" t="s">
        <v>3660</v>
      </c>
      <c r="G212" s="102">
        <f t="shared" si="16"/>
        <v>0</v>
      </c>
      <c r="H212" s="188" t="str">
        <f t="shared" si="17"/>
        <v>対策</v>
      </c>
      <c r="I212" s="106" t="s">
        <v>3537</v>
      </c>
      <c r="J212" s="118" t="s">
        <v>3537</v>
      </c>
      <c r="K212" s="75">
        <v>14</v>
      </c>
    </row>
    <row r="213" spans="1:11" x14ac:dyDescent="0.15">
      <c r="A213" s="166" t="str">
        <f t="shared" si="18"/>
        <v>$lang['home_easy_toptitle']='家の光熱費を安くしてみませんか';</v>
      </c>
      <c r="B213" s="167" t="s">
        <v>3809</v>
      </c>
      <c r="D213" s="167" t="s">
        <v>3527</v>
      </c>
      <c r="E213" s="168" t="s">
        <v>3660</v>
      </c>
      <c r="G213" s="102">
        <f t="shared" si="16"/>
        <v>0</v>
      </c>
      <c r="H213" s="188" t="str">
        <f t="shared" si="17"/>
        <v>家の光熱費を安くしてみませんか</v>
      </c>
      <c r="I213" s="106" t="s">
        <v>3538</v>
      </c>
      <c r="J213" s="118" t="s">
        <v>3538</v>
      </c>
      <c r="K213" s="75">
        <v>15</v>
      </c>
    </row>
    <row r="214" spans="1:11" ht="48" x14ac:dyDescent="0.15">
      <c r="A214" s="166" t="str">
        <f t="shared" si="18"/>
        <v>$lang['home_easy_top1']='　日本では「省エネ」が誤解されています。決して「がまんする」ものではなく、より生活を豊かにするものです。光熱費も安くなり、生活が快適になり、それで未来の子どもたちのためにもなります。';</v>
      </c>
      <c r="B214" s="167" t="s">
        <v>3810</v>
      </c>
      <c r="D214" s="167" t="s">
        <v>3527</v>
      </c>
      <c r="E214" s="168" t="s">
        <v>3660</v>
      </c>
      <c r="G214" s="102">
        <f t="shared" si="16"/>
        <v>0</v>
      </c>
      <c r="H214" s="188" t="str">
        <f t="shared" si="17"/>
        <v>　日本では「省エネ」が誤解されています。決して「がまんする」ものではなく、より生活を豊かにするものです。光熱費も安くなり、生活が快適になり、それで未来の子どもたちのためにもなります。</v>
      </c>
      <c r="I214" s="106" t="s">
        <v>4269</v>
      </c>
      <c r="J214" s="118" t="s">
        <v>3539</v>
      </c>
      <c r="K214" s="75">
        <v>16</v>
      </c>
    </row>
    <row r="215" spans="1:11" ht="24" x14ac:dyDescent="0.15">
      <c r="A215" s="166" t="str">
        <f t="shared" si="18"/>
        <v>$lang['home_easy_top2']='　かんたんな質問で、あなたの生活にあった対策を示します。3分間でできるエコチェックしてみてください。';</v>
      </c>
      <c r="B215" s="167" t="s">
        <v>3811</v>
      </c>
      <c r="D215" s="167" t="s">
        <v>3527</v>
      </c>
      <c r="E215" s="168" t="s">
        <v>3660</v>
      </c>
      <c r="G215" s="102">
        <f t="shared" si="16"/>
        <v>0</v>
      </c>
      <c r="H215" s="188" t="str">
        <f t="shared" si="17"/>
        <v>　かんたんな質問で、あなたの生活にあった対策を示します。3分間でできるエコチェックしてみてください。</v>
      </c>
      <c r="I215" s="106" t="s">
        <v>4062</v>
      </c>
      <c r="J215" s="118" t="s">
        <v>4063</v>
      </c>
      <c r="K215" s="75">
        <v>17</v>
      </c>
    </row>
    <row r="216" spans="1:11" ht="60" x14ac:dyDescent="0.15">
      <c r="A216" s="166" t="str">
        <f t="shared" si="18"/>
        <v>$lang['home_easy_top3sm']='※完全無料です。名前やメールアドレスなど、あなたを特定する情報の入力は必要ありません。この診断ソフトは、計算ロジック自体を端末にダウンロードして行うため、入力した値を利用端末以外に送ることはありません。このページは利用状況を把握するためにGoogle Anarliticsを使用しています。';</v>
      </c>
      <c r="B216" s="167" t="s">
        <v>3812</v>
      </c>
      <c r="D216" s="167" t="s">
        <v>3527</v>
      </c>
      <c r="E216" s="168" t="s">
        <v>3660</v>
      </c>
      <c r="G216" s="102">
        <f t="shared" si="16"/>
        <v>0</v>
      </c>
      <c r="H216" s="188" t="str">
        <f t="shared" si="17"/>
        <v>※完全無料です。名前やメールアドレスなど、あなたを特定する情報の入力は必要ありません。この診断ソフトは、計算ロジック自体を端末にダウンロードして行うため、入力した値を利用端末以外に送ることはありません。このページは利用状況を把握するためにGoogle Anarliticsを使用しています。</v>
      </c>
      <c r="I216" s="106" t="s">
        <v>4440</v>
      </c>
      <c r="J216" s="118" t="s">
        <v>4441</v>
      </c>
      <c r="K216" s="75">
        <v>18</v>
      </c>
    </row>
    <row r="217" spans="1:11" x14ac:dyDescent="0.15">
      <c r="A217" s="166" t="str">
        <f t="shared" si="18"/>
        <v>$lang['home_easy_top_button_start']='診断をはじめる';</v>
      </c>
      <c r="B217" s="167" t="s">
        <v>3813</v>
      </c>
      <c r="D217" s="167" t="s">
        <v>3527</v>
      </c>
      <c r="E217" s="168" t="s">
        <v>3660</v>
      </c>
      <c r="G217" s="102">
        <f t="shared" si="16"/>
        <v>0</v>
      </c>
      <c r="H217" s="188" t="str">
        <f t="shared" si="17"/>
        <v>診断をはじめる</v>
      </c>
      <c r="I217" s="106" t="s">
        <v>3540</v>
      </c>
      <c r="J217" s="118" t="s">
        <v>3540</v>
      </c>
      <c r="K217" s="75">
        <v>19</v>
      </c>
    </row>
    <row r="218" spans="1:11" x14ac:dyDescent="0.15">
      <c r="A218" s="166" t="str">
        <f t="shared" si="18"/>
        <v>$lang['home_easy_top_button_about']='　解説　';</v>
      </c>
      <c r="B218" s="167" t="s">
        <v>3814</v>
      </c>
      <c r="D218" s="167" t="s">
        <v>3527</v>
      </c>
      <c r="E218" s="168" t="s">
        <v>3660</v>
      </c>
      <c r="G218" s="102">
        <f t="shared" si="16"/>
        <v>0</v>
      </c>
      <c r="H218" s="188" t="str">
        <f t="shared" si="17"/>
        <v>　解説　</v>
      </c>
      <c r="I218" s="106" t="s">
        <v>3541</v>
      </c>
      <c r="J218" s="118" t="s">
        <v>3541</v>
      </c>
      <c r="K218" s="75">
        <v>20</v>
      </c>
    </row>
    <row r="219" spans="1:11" x14ac:dyDescent="0.15">
      <c r="A219" s="166" t="str">
        <f t="shared" si="18"/>
        <v/>
      </c>
      <c r="B219" s="167" t="s">
        <v>3531</v>
      </c>
      <c r="E219" s="168" t="s">
        <v>3660</v>
      </c>
      <c r="G219" s="102">
        <f t="shared" si="16"/>
        <v>0</v>
      </c>
      <c r="H219" s="188" t="str">
        <f t="shared" si="17"/>
        <v/>
      </c>
      <c r="I219" s="106"/>
      <c r="J219" s="118"/>
      <c r="K219" s="75">
        <v>21</v>
      </c>
    </row>
    <row r="220" spans="1:11" x14ac:dyDescent="0.15">
      <c r="A220" s="166" t="str">
        <f t="shared" si="18"/>
        <v>$lang['home_easy_p5title']='この質問にお答えください';</v>
      </c>
      <c r="B220" s="167" t="s">
        <v>3815</v>
      </c>
      <c r="D220" s="167" t="s">
        <v>3527</v>
      </c>
      <c r="E220" s="168" t="s">
        <v>3660</v>
      </c>
      <c r="G220" s="102">
        <f t="shared" si="16"/>
        <v>0</v>
      </c>
      <c r="H220" s="188" t="str">
        <f t="shared" si="17"/>
        <v>この質問にお答えください</v>
      </c>
      <c r="I220" s="106" t="s">
        <v>3892</v>
      </c>
      <c r="J220" s="118" t="s">
        <v>3892</v>
      </c>
      <c r="K220" s="75">
        <v>22</v>
      </c>
    </row>
    <row r="221" spans="1:11" ht="24" x14ac:dyDescent="0.15">
      <c r="A221" s="166" t="str">
        <f t="shared" si="18"/>
        <v>$lang['home_easy_p5_1']='　おおよそあてはまる選択肢を選んでください。わからない場合には、回答しなくても構いません。';</v>
      </c>
      <c r="B221" s="167" t="s">
        <v>3816</v>
      </c>
      <c r="D221" s="167" t="s">
        <v>3527</v>
      </c>
      <c r="E221" s="168" t="s">
        <v>3660</v>
      </c>
      <c r="G221" s="102">
        <f t="shared" si="16"/>
        <v>0</v>
      </c>
      <c r="H221" s="188" t="str">
        <f t="shared" si="17"/>
        <v>　おおよそあてはまる選択肢を選んでください。わからない場合には、回答しなくても構いません。</v>
      </c>
      <c r="I221" s="106" t="s">
        <v>3542</v>
      </c>
      <c r="J221" s="118" t="s">
        <v>3542</v>
      </c>
      <c r="K221" s="75">
        <v>23</v>
      </c>
    </row>
    <row r="222" spans="1:11" x14ac:dyDescent="0.15">
      <c r="A222" s="166" t="str">
        <f t="shared" si="18"/>
        <v>$lang['home_easy_p5_button_next']='結果をみる';</v>
      </c>
      <c r="B222" s="167" t="s">
        <v>3817</v>
      </c>
      <c r="D222" s="167" t="s">
        <v>3527</v>
      </c>
      <c r="E222" s="168" t="s">
        <v>3660</v>
      </c>
      <c r="G222" s="102">
        <f t="shared" si="16"/>
        <v>0</v>
      </c>
      <c r="H222" s="188" t="str">
        <f t="shared" si="17"/>
        <v>結果をみる</v>
      </c>
      <c r="I222" s="106" t="s">
        <v>3543</v>
      </c>
      <c r="J222" s="118" t="s">
        <v>3543</v>
      </c>
      <c r="K222" s="75">
        <v>24</v>
      </c>
    </row>
    <row r="223" spans="1:11" x14ac:dyDescent="0.15">
      <c r="A223" s="166" t="str">
        <f t="shared" si="18"/>
        <v/>
      </c>
      <c r="B223" s="167" t="s">
        <v>3531</v>
      </c>
      <c r="E223" s="168" t="s">
        <v>3660</v>
      </c>
      <c r="G223" s="102">
        <f t="shared" si="16"/>
        <v>0</v>
      </c>
      <c r="H223" s="188" t="str">
        <f t="shared" si="17"/>
        <v/>
      </c>
      <c r="I223" s="106"/>
      <c r="J223" s="118"/>
      <c r="K223" s="75">
        <v>25</v>
      </c>
    </row>
    <row r="224" spans="1:11" x14ac:dyDescent="0.15">
      <c r="A224" s="166" t="str">
        <f t="shared" si="18"/>
        <v>$lang['home_easy_p2title']='平均世帯とくらべて';</v>
      </c>
      <c r="B224" s="167" t="s">
        <v>3818</v>
      </c>
      <c r="D224" s="167" t="s">
        <v>3527</v>
      </c>
      <c r="E224" s="168" t="s">
        <v>3660</v>
      </c>
      <c r="G224" s="102">
        <f t="shared" si="16"/>
        <v>0</v>
      </c>
      <c r="H224" s="188" t="str">
        <f t="shared" si="17"/>
        <v>平均世帯とくらべて</v>
      </c>
      <c r="I224" s="106" t="s">
        <v>3544</v>
      </c>
      <c r="J224" s="118" t="s">
        <v>3544</v>
      </c>
      <c r="K224" s="75">
        <v>26</v>
      </c>
    </row>
    <row r="225" spans="1:11" x14ac:dyDescent="0.15">
      <c r="A225" s="166" t="str">
        <f t="shared" si="18"/>
        <v>$lang['home_easy_p2_button_next']='大きな原因を明らかにします';</v>
      </c>
      <c r="B225" s="167" t="s">
        <v>3819</v>
      </c>
      <c r="D225" s="167" t="s">
        <v>3527</v>
      </c>
      <c r="E225" s="168" t="s">
        <v>3660</v>
      </c>
      <c r="G225" s="102">
        <f t="shared" si="16"/>
        <v>0</v>
      </c>
      <c r="H225" s="188" t="str">
        <f t="shared" si="17"/>
        <v>大きな原因を明らかにします</v>
      </c>
      <c r="I225" s="106" t="s">
        <v>3545</v>
      </c>
      <c r="J225" s="118" t="s">
        <v>3545</v>
      </c>
      <c r="K225" s="75">
        <v>27</v>
      </c>
    </row>
    <row r="226" spans="1:11" x14ac:dyDescent="0.15">
      <c r="A226" s="166" t="str">
        <f t="shared" si="18"/>
        <v/>
      </c>
      <c r="B226" s="167" t="s">
        <v>3531</v>
      </c>
      <c r="E226" s="168" t="s">
        <v>3660</v>
      </c>
      <c r="G226" s="102">
        <f t="shared" si="16"/>
        <v>0</v>
      </c>
      <c r="H226" s="188" t="str">
        <f t="shared" si="17"/>
        <v/>
      </c>
      <c r="I226" s="106"/>
      <c r="J226" s="118"/>
      <c r="K226" s="75">
        <v>28</v>
      </c>
    </row>
    <row r="227" spans="1:11" x14ac:dyDescent="0.15">
      <c r="A227" s="166" t="str">
        <f t="shared" si="18"/>
        <v>$lang['home_easy_p3title']='あなたの生活の特徴';</v>
      </c>
      <c r="B227" s="167" t="s">
        <v>3820</v>
      </c>
      <c r="D227" s="167" t="s">
        <v>3527</v>
      </c>
      <c r="E227" s="168" t="s">
        <v>3660</v>
      </c>
      <c r="G227" s="102">
        <f t="shared" si="16"/>
        <v>0</v>
      </c>
      <c r="H227" s="188" t="str">
        <f t="shared" si="17"/>
        <v>あなたの生活の特徴</v>
      </c>
      <c r="I227" s="106" t="s">
        <v>3546</v>
      </c>
      <c r="J227" s="118" t="s">
        <v>3546</v>
      </c>
      <c r="K227" s="75">
        <v>29</v>
      </c>
    </row>
    <row r="228" spans="1:11" ht="24" x14ac:dyDescent="0.15">
      <c r="A228" s="166" t="str">
        <f t="shared" si="18"/>
        <v>$lang['home_easy_p3_1']='　CO2がどこから出ているのか分析した結果です。左があなた、右は条件があなたに似た家庭の標準値を示しています。';</v>
      </c>
      <c r="B228" s="167" t="s">
        <v>3821</v>
      </c>
      <c r="D228" s="167" t="s">
        <v>3527</v>
      </c>
      <c r="E228" s="168" t="s">
        <v>3660</v>
      </c>
      <c r="G228" s="102">
        <f t="shared" si="16"/>
        <v>0</v>
      </c>
      <c r="H228" s="188" t="str">
        <f t="shared" si="17"/>
        <v>　CO2がどこから出ているのか分析した結果です。左があなた、右は条件があなたに似た家庭の標準値を示しています。</v>
      </c>
      <c r="I228" s="106" t="s">
        <v>3547</v>
      </c>
      <c r="J228" s="118" t="s">
        <v>3547</v>
      </c>
      <c r="K228" s="75">
        <v>30</v>
      </c>
    </row>
    <row r="229" spans="1:11" x14ac:dyDescent="0.15">
      <c r="A229" s="166" t="str">
        <f t="shared" si="18"/>
        <v>$lang['home_easy_p3_button_next']='おすすめの対策はこちら';</v>
      </c>
      <c r="B229" s="167" t="s">
        <v>3822</v>
      </c>
      <c r="D229" s="167" t="s">
        <v>3527</v>
      </c>
      <c r="E229" s="168" t="s">
        <v>3660</v>
      </c>
      <c r="G229" s="102">
        <f t="shared" si="16"/>
        <v>0</v>
      </c>
      <c r="H229" s="188" t="str">
        <f t="shared" si="17"/>
        <v>おすすめの対策はこちら</v>
      </c>
      <c r="I229" s="106" t="s">
        <v>3548</v>
      </c>
      <c r="J229" s="118" t="s">
        <v>3548</v>
      </c>
      <c r="K229" s="75">
        <v>31</v>
      </c>
    </row>
    <row r="230" spans="1:11" x14ac:dyDescent="0.15">
      <c r="A230" s="166" t="str">
        <f t="shared" si="18"/>
        <v>$lang['home_easy_p4title_pre']='　';</v>
      </c>
      <c r="B230" s="167" t="s">
        <v>3893</v>
      </c>
      <c r="D230" s="167" t="s">
        <v>3896</v>
      </c>
      <c r="E230" s="168" t="s">
        <v>3660</v>
      </c>
      <c r="G230" s="102">
        <f t="shared" si="16"/>
        <v>0</v>
      </c>
      <c r="H230" s="188" t="str">
        <f t="shared" si="17"/>
        <v>　</v>
      </c>
      <c r="I230" s="106" t="s">
        <v>3897</v>
      </c>
      <c r="J230" s="118"/>
      <c r="K230" s="75">
        <v>32</v>
      </c>
    </row>
    <row r="231" spans="1:11" x14ac:dyDescent="0.15">
      <c r="A231" s="166" t="str">
        <f t="shared" si="18"/>
        <v>$lang['home_easy_p4title_after']='つのおすすめ対策';</v>
      </c>
      <c r="B231" s="167" t="s">
        <v>3894</v>
      </c>
      <c r="D231" s="167" t="s">
        <v>3527</v>
      </c>
      <c r="E231" s="168" t="s">
        <v>3660</v>
      </c>
      <c r="G231" s="102">
        <f t="shared" si="16"/>
        <v>0</v>
      </c>
      <c r="H231" s="188" t="str">
        <f t="shared" si="17"/>
        <v>つのおすすめ対策</v>
      </c>
      <c r="I231" s="106" t="s">
        <v>3895</v>
      </c>
      <c r="J231" s="118" t="s">
        <v>3895</v>
      </c>
      <c r="K231" s="75">
        <v>33</v>
      </c>
    </row>
    <row r="232" spans="1:11" x14ac:dyDescent="0.15">
      <c r="A232" s="166" t="str">
        <f t="shared" si="18"/>
        <v>$lang['home_easy_p4_button_next']='一番おすすめの対策';</v>
      </c>
      <c r="B232" s="167" t="s">
        <v>3823</v>
      </c>
      <c r="D232" s="167" t="s">
        <v>3527</v>
      </c>
      <c r="E232" s="168" t="s">
        <v>3660</v>
      </c>
      <c r="G232" s="102">
        <f t="shared" si="16"/>
        <v>0</v>
      </c>
      <c r="H232" s="188" t="str">
        <f t="shared" si="17"/>
        <v>一番おすすめの対策</v>
      </c>
      <c r="I232" s="106" t="s">
        <v>3549</v>
      </c>
      <c r="J232" s="118" t="s">
        <v>3549</v>
      </c>
      <c r="K232" s="75">
        <v>34</v>
      </c>
    </row>
    <row r="233" spans="1:11" ht="36" x14ac:dyDescent="0.15">
      <c r="A233" s="166" t="str">
        <f t="shared" si="18"/>
        <v>$lang['home_easy_p4_1']='　あなたの家庭に合わせた、おすすめの省エネ対策です。タイトルをクリックすると、詳しく解説されます。お得の★マークは、購入費用があっても元を取れる対策です。';</v>
      </c>
      <c r="B233" s="167" t="s">
        <v>4170</v>
      </c>
      <c r="D233" s="167" t="s">
        <v>3527</v>
      </c>
      <c r="E233" s="168" t="s">
        <v>3660</v>
      </c>
      <c r="G233" s="102">
        <f t="shared" si="16"/>
        <v>0</v>
      </c>
      <c r="H233" s="188" t="str">
        <f t="shared" si="17"/>
        <v>　あなたの家庭に合わせた、おすすめの省エネ対策です。タイトルをクリックすると、詳しく解説されます。お得の★マークは、購入費用があっても元を取れる対策です。</v>
      </c>
      <c r="I233" s="106" t="s">
        <v>3550</v>
      </c>
      <c r="J233" s="118" t="s">
        <v>3550</v>
      </c>
      <c r="K233" s="75">
        <v>35</v>
      </c>
    </row>
    <row r="234" spans="1:11" ht="24" x14ac:dyDescent="0.15">
      <c r="A234" s="166" t="str">
        <f t="shared" si="18"/>
        <v>$lang['home_easy_p4_2']='　これは概算です。詳しい診断で、よりあなたにあった提案をすることもできます。';</v>
      </c>
      <c r="B234" s="167" t="s">
        <v>3824</v>
      </c>
      <c r="D234" s="167" t="s">
        <v>3527</v>
      </c>
      <c r="E234" s="168" t="s">
        <v>3660</v>
      </c>
      <c r="G234" s="102">
        <f t="shared" si="16"/>
        <v>0</v>
      </c>
      <c r="H234" s="188" t="str">
        <f t="shared" si="17"/>
        <v>　これは概算です。詳しい診断で、よりあなたにあった提案をすることもできます。</v>
      </c>
      <c r="I234" s="106" t="s">
        <v>3551</v>
      </c>
      <c r="J234" s="118" t="s">
        <v>3551</v>
      </c>
      <c r="K234" s="75">
        <v>36</v>
      </c>
    </row>
    <row r="235" spans="1:11" x14ac:dyDescent="0.15">
      <c r="A235" s="166" t="str">
        <f t="shared" si="18"/>
        <v>$lang['home_easy_p4_button_next2']='さらに詳しい診断はこちらからできます';</v>
      </c>
      <c r="B235" s="167" t="s">
        <v>3825</v>
      </c>
      <c r="D235" s="167" t="s">
        <v>3527</v>
      </c>
      <c r="E235" s="168" t="s">
        <v>3660</v>
      </c>
      <c r="G235" s="102">
        <f t="shared" si="16"/>
        <v>0</v>
      </c>
      <c r="H235" s="188" t="str">
        <f t="shared" si="17"/>
        <v>さらに詳しい診断はこちらからできます</v>
      </c>
      <c r="I235" s="106" t="s">
        <v>3552</v>
      </c>
      <c r="J235" s="118" t="s">
        <v>3552</v>
      </c>
      <c r="K235" s="75">
        <v>37</v>
      </c>
    </row>
    <row r="236" spans="1:11" x14ac:dyDescent="0.15">
      <c r="A236" s="166" t="str">
        <f t="shared" si="18"/>
        <v>$lang['home_easy_p4_button_next3']='家電製品の買い換えを考えているかた';</v>
      </c>
      <c r="B236" s="167" t="s">
        <v>3826</v>
      </c>
      <c r="D236" s="167" t="s">
        <v>3527</v>
      </c>
      <c r="E236" s="168" t="s">
        <v>3660</v>
      </c>
      <c r="G236" s="102">
        <f t="shared" si="16"/>
        <v>0</v>
      </c>
      <c r="H236" s="188" t="str">
        <f t="shared" si="17"/>
        <v>家電製品の買い換えを考えているかた</v>
      </c>
      <c r="I236" s="106" t="s">
        <v>3553</v>
      </c>
      <c r="J236" s="118" t="s">
        <v>3553</v>
      </c>
      <c r="K236" s="75">
        <v>38</v>
      </c>
    </row>
    <row r="237" spans="1:11" ht="24" x14ac:dyDescent="0.15">
      <c r="A237" s="171" t="str">
        <f>CLEAN(B237&amp;"'function("&amp;H237&amp;") {return "&amp;H238&amp;"};';")</f>
        <v>$lang['home_easy_measure_show']= 'function(num) {return num + "番目におすすめを表示"};';</v>
      </c>
      <c r="B237" s="167" t="s">
        <v>4293</v>
      </c>
      <c r="D237" s="167" t="s">
        <v>3527</v>
      </c>
      <c r="E237" s="168" t="s">
        <v>4173</v>
      </c>
      <c r="G237" s="102">
        <f t="shared" si="16"/>
        <v>0</v>
      </c>
      <c r="H237" s="188" t="str">
        <f t="shared" si="17"/>
        <v>num</v>
      </c>
      <c r="I237" s="106" t="s">
        <v>4172</v>
      </c>
      <c r="J237" s="118"/>
      <c r="K237" s="75">
        <v>111</v>
      </c>
    </row>
    <row r="238" spans="1:11" x14ac:dyDescent="0.15">
      <c r="A238" s="171" t="str">
        <f t="shared" ref="A238:A260" si="19">CLEAN(IF(LENB(B238)&gt;1,B238&amp;IF(LENB(H238)&lt;=1,"","'"&amp;H238&amp;"';"),""))</f>
        <v/>
      </c>
      <c r="E238" s="168" t="s">
        <v>4174</v>
      </c>
      <c r="G238" s="102">
        <f t="shared" si="16"/>
        <v>0</v>
      </c>
      <c r="H238" s="188" t="str">
        <f t="shared" si="17"/>
        <v>num + "番目におすすめを表示"</v>
      </c>
      <c r="I238" s="106" t="s">
        <v>4182</v>
      </c>
      <c r="J238" s="118"/>
      <c r="K238" s="75">
        <v>112</v>
      </c>
    </row>
    <row r="239" spans="1:11" x14ac:dyDescent="0.15">
      <c r="A239" s="166" t="str">
        <f t="shared" si="19"/>
        <v/>
      </c>
      <c r="B239" s="167" t="s">
        <v>3531</v>
      </c>
      <c r="E239" s="168" t="s">
        <v>3660</v>
      </c>
      <c r="G239" s="102">
        <f t="shared" si="16"/>
        <v>0</v>
      </c>
      <c r="H239" s="188" t="str">
        <f t="shared" si="17"/>
        <v/>
      </c>
      <c r="I239" s="106"/>
      <c r="J239" s="118"/>
      <c r="K239" s="75">
        <v>39</v>
      </c>
    </row>
    <row r="240" spans="1:11" x14ac:dyDescent="0.15">
      <c r="A240" s="166" t="str">
        <f t="shared" si="19"/>
        <v>//--5 maintenance page-----------------</v>
      </c>
      <c r="B240" s="167" t="s">
        <v>4280</v>
      </c>
      <c r="G240" s="102">
        <f t="shared" si="16"/>
        <v>0</v>
      </c>
      <c r="H240" s="188" t="str">
        <f t="shared" si="17"/>
        <v/>
      </c>
      <c r="I240" s="106"/>
      <c r="J240" s="118"/>
    </row>
    <row r="241" spans="1:11" ht="24" x14ac:dyDescent="0.15">
      <c r="A241" s="166" t="str">
        <f t="shared" si="19"/>
        <v>$lang['home_maintenance_message']='　あなたの選択した対策は以下のとおりです。取り組めていますか？';</v>
      </c>
      <c r="B241" s="167" t="s">
        <v>4281</v>
      </c>
      <c r="D241" s="167" t="s">
        <v>3527</v>
      </c>
      <c r="G241" s="102">
        <f t="shared" si="16"/>
        <v>0</v>
      </c>
      <c r="H241" s="188" t="str">
        <f t="shared" si="17"/>
        <v>　あなたの選択した対策は以下のとおりです。取り組めていますか？</v>
      </c>
      <c r="I241" s="106" t="s">
        <v>4285</v>
      </c>
      <c r="J241" s="118" t="s">
        <v>4284</v>
      </c>
    </row>
    <row r="242" spans="1:11" x14ac:dyDescent="0.15">
      <c r="A242" s="166" t="str">
        <f t="shared" si="19"/>
        <v>$lang['home_maintenance_list']='選択した対策';</v>
      </c>
      <c r="B242" s="167" t="s">
        <v>4282</v>
      </c>
      <c r="D242" s="167" t="s">
        <v>3527</v>
      </c>
      <c r="G242" s="102">
        <f t="shared" si="16"/>
        <v>0</v>
      </c>
      <c r="H242" s="188" t="str">
        <f t="shared" si="17"/>
        <v>選択した対策</v>
      </c>
      <c r="I242" s="106" t="s">
        <v>4283</v>
      </c>
      <c r="J242" s="118" t="s">
        <v>4283</v>
      </c>
    </row>
    <row r="243" spans="1:11" x14ac:dyDescent="0.15">
      <c r="A243" s="166" t="str">
        <f t="shared" si="19"/>
        <v>$lang['home_maintenance_selected']='この対策を選択しました';</v>
      </c>
      <c r="B243" s="167" t="s">
        <v>4292</v>
      </c>
      <c r="D243" s="167" t="s">
        <v>3527</v>
      </c>
      <c r="G243" s="102">
        <f t="shared" si="16"/>
        <v>0</v>
      </c>
      <c r="H243" s="188" t="str">
        <f t="shared" si="17"/>
        <v>この対策を選択しました</v>
      </c>
      <c r="I243" s="106" t="s">
        <v>4291</v>
      </c>
      <c r="J243" s="118" t="s">
        <v>4290</v>
      </c>
    </row>
    <row r="244" spans="1:11" x14ac:dyDescent="0.15">
      <c r="A244" s="166" t="str">
        <f t="shared" si="19"/>
        <v/>
      </c>
      <c r="B244" s="167" t="s">
        <v>3531</v>
      </c>
      <c r="E244" s="168" t="s">
        <v>3660</v>
      </c>
      <c r="G244" s="102">
        <f t="shared" si="16"/>
        <v>0</v>
      </c>
      <c r="H244" s="188" t="str">
        <f t="shared" si="17"/>
        <v/>
      </c>
      <c r="I244" s="106"/>
      <c r="J244" s="118"/>
      <c r="K244" s="75">
        <v>40</v>
      </c>
    </row>
    <row r="245" spans="1:11" x14ac:dyDescent="0.15">
      <c r="A245" s="166" t="str">
        <f t="shared" si="19"/>
        <v>//-- 6 action page-----------------</v>
      </c>
      <c r="B245" s="167" t="s">
        <v>4168</v>
      </c>
      <c r="G245" s="102">
        <f t="shared" si="16"/>
        <v>0</v>
      </c>
      <c r="H245" s="188" t="str">
        <f t="shared" si="17"/>
        <v/>
      </c>
      <c r="I245" s="106"/>
      <c r="J245" s="118"/>
    </row>
    <row r="246" spans="1:11" x14ac:dyDescent="0.15">
      <c r="A246" s="166" t="str">
        <f t="shared" si="19"/>
        <v>$lang['home_action_title']='低炭素生活のための簡単エコチェック';</v>
      </c>
      <c r="B246" s="167" t="s">
        <v>4065</v>
      </c>
      <c r="D246" s="167" t="s">
        <v>3527</v>
      </c>
      <c r="G246" s="102">
        <f t="shared" si="16"/>
        <v>0</v>
      </c>
      <c r="H246" s="188" t="str">
        <f t="shared" si="17"/>
        <v>低炭素生活のための簡単エコチェック</v>
      </c>
      <c r="I246" s="106" t="s">
        <v>4072</v>
      </c>
      <c r="J246" s="118" t="s">
        <v>4072</v>
      </c>
    </row>
    <row r="247" spans="1:11" x14ac:dyDescent="0.15">
      <c r="A247" s="166" t="str">
        <f t="shared" si="19"/>
        <v>$lang['home_action_step1']='質問';</v>
      </c>
      <c r="B247" s="167" t="s">
        <v>4066</v>
      </c>
      <c r="D247" s="167" t="s">
        <v>3527</v>
      </c>
      <c r="G247" s="102">
        <f t="shared" si="16"/>
        <v>0</v>
      </c>
      <c r="H247" s="188" t="str">
        <f t="shared" si="17"/>
        <v>質問</v>
      </c>
      <c r="I247" s="106" t="s">
        <v>3534</v>
      </c>
      <c r="J247" s="118" t="s">
        <v>3534</v>
      </c>
    </row>
    <row r="248" spans="1:11" x14ac:dyDescent="0.15">
      <c r="A248" s="166" t="str">
        <f t="shared" si="19"/>
        <v>$lang['home_action_step2']='評価';</v>
      </c>
      <c r="B248" s="167" t="s">
        <v>4067</v>
      </c>
      <c r="D248" s="167" t="s">
        <v>3527</v>
      </c>
      <c r="G248" s="102">
        <f t="shared" si="16"/>
        <v>0</v>
      </c>
      <c r="H248" s="188" t="str">
        <f t="shared" si="17"/>
        <v>評価</v>
      </c>
      <c r="I248" s="106" t="s">
        <v>4073</v>
      </c>
      <c r="J248" s="118" t="s">
        <v>4073</v>
      </c>
    </row>
    <row r="249" spans="1:11" x14ac:dyDescent="0.15">
      <c r="A249" s="166" t="str">
        <f t="shared" si="19"/>
        <v>$lang['home_action_step3']='対策';</v>
      </c>
      <c r="B249" s="167" t="s">
        <v>4068</v>
      </c>
      <c r="D249" s="167" t="s">
        <v>3527</v>
      </c>
      <c r="G249" s="102">
        <f t="shared" si="16"/>
        <v>0</v>
      </c>
      <c r="H249" s="188" t="str">
        <f t="shared" si="17"/>
        <v>対策</v>
      </c>
      <c r="I249" s="106" t="s">
        <v>3537</v>
      </c>
      <c r="J249" s="118" t="s">
        <v>3537</v>
      </c>
    </row>
    <row r="250" spans="1:11" x14ac:dyDescent="0.15">
      <c r="A250" s="166" t="str">
        <f t="shared" si="19"/>
        <v>$lang['home_action_toptitle']='めざせ低炭素家庭';</v>
      </c>
      <c r="B250" s="167" t="s">
        <v>4069</v>
      </c>
      <c r="D250" s="167" t="s">
        <v>3527</v>
      </c>
      <c r="G250" s="102">
        <f t="shared" si="16"/>
        <v>0</v>
      </c>
      <c r="H250" s="188" t="str">
        <f t="shared" si="17"/>
        <v>めざせ低炭素家庭</v>
      </c>
      <c r="I250" s="106" t="s">
        <v>4074</v>
      </c>
      <c r="J250" s="118" t="s">
        <v>4074</v>
      </c>
    </row>
    <row r="251" spans="1:11" x14ac:dyDescent="0.15">
      <c r="A251" s="166" t="str">
        <f t="shared" si="19"/>
        <v>$lang['home_action_top1']='削減ができます';</v>
      </c>
      <c r="B251" s="167" t="s">
        <v>4070</v>
      </c>
      <c r="D251" s="167" t="s">
        <v>3527</v>
      </c>
      <c r="G251" s="102">
        <f t="shared" si="16"/>
        <v>0</v>
      </c>
      <c r="H251" s="188" t="str">
        <f t="shared" si="17"/>
        <v>削減ができます</v>
      </c>
      <c r="I251" s="106" t="s">
        <v>4075</v>
      </c>
      <c r="J251" s="118" t="s">
        <v>4075</v>
      </c>
    </row>
    <row r="252" spans="1:11" x14ac:dyDescent="0.15">
      <c r="A252" s="166" t="str">
        <f t="shared" si="19"/>
        <v>$lang['home_action_top2']='かんたんな方法で';</v>
      </c>
      <c r="B252" s="167" t="s">
        <v>4071</v>
      </c>
      <c r="D252" s="167" t="s">
        <v>3527</v>
      </c>
      <c r="G252" s="102">
        <f t="shared" si="16"/>
        <v>0</v>
      </c>
      <c r="H252" s="188" t="str">
        <f t="shared" si="17"/>
        <v>かんたんな方法で</v>
      </c>
      <c r="I252" s="106" t="s">
        <v>4076</v>
      </c>
      <c r="J252" s="118" t="s">
        <v>4076</v>
      </c>
    </row>
    <row r="253" spans="1:11" x14ac:dyDescent="0.15">
      <c r="A253" s="166" t="str">
        <f t="shared" si="19"/>
        <v>$lang['home_action_axis1']='持続可能性';</v>
      </c>
      <c r="B253" s="167" t="s">
        <v>4082</v>
      </c>
      <c r="D253" s="167" t="s">
        <v>3527</v>
      </c>
      <c r="G253" s="102">
        <f t="shared" si="16"/>
        <v>0</v>
      </c>
      <c r="H253" s="188" t="str">
        <f t="shared" si="17"/>
        <v>持続可能性</v>
      </c>
      <c r="I253" s="106" t="s">
        <v>4077</v>
      </c>
      <c r="J253" s="118" t="s">
        <v>4077</v>
      </c>
    </row>
    <row r="254" spans="1:11" x14ac:dyDescent="0.15">
      <c r="A254" s="166" t="str">
        <f t="shared" si="19"/>
        <v>$lang['home_action_axis2']='省エネ機器';</v>
      </c>
      <c r="B254" s="167" t="s">
        <v>4079</v>
      </c>
      <c r="D254" s="167" t="s">
        <v>3527</v>
      </c>
      <c r="G254" s="102">
        <f t="shared" si="16"/>
        <v>0</v>
      </c>
      <c r="H254" s="188" t="str">
        <f t="shared" si="17"/>
        <v>省エネ機器</v>
      </c>
      <c r="I254" s="106" t="s">
        <v>4078</v>
      </c>
      <c r="J254" s="118" t="s">
        <v>4078</v>
      </c>
    </row>
    <row r="255" spans="1:11" x14ac:dyDescent="0.15">
      <c r="A255" s="166" t="str">
        <f t="shared" si="19"/>
        <v>$lang['home_action_axis3']='省エネ行動';</v>
      </c>
      <c r="B255" s="167" t="s">
        <v>4080</v>
      </c>
      <c r="D255" s="167" t="s">
        <v>3527</v>
      </c>
      <c r="G255" s="102">
        <f t="shared" si="16"/>
        <v>0</v>
      </c>
      <c r="H255" s="188" t="str">
        <f t="shared" si="17"/>
        <v>省エネ行動</v>
      </c>
      <c r="I255" s="106" t="s">
        <v>4081</v>
      </c>
      <c r="J255" s="118" t="s">
        <v>4081</v>
      </c>
    </row>
    <row r="256" spans="1:11" x14ac:dyDescent="0.15">
      <c r="A256" s="166" t="str">
        <f t="shared" si="19"/>
        <v>$lang['home_action_label1']='すばらしい！';</v>
      </c>
      <c r="B256" s="167" t="s">
        <v>4086</v>
      </c>
      <c r="D256" s="167" t="s">
        <v>3527</v>
      </c>
      <c r="G256" s="102">
        <f t="shared" si="16"/>
        <v>0</v>
      </c>
      <c r="H256" s="188" t="str">
        <f t="shared" si="17"/>
        <v>すばらしい！</v>
      </c>
      <c r="I256" s="106" t="s">
        <v>4083</v>
      </c>
      <c r="J256" s="118" t="s">
        <v>4083</v>
      </c>
    </row>
    <row r="257" spans="1:11" x14ac:dyDescent="0.15">
      <c r="A257" s="166" t="str">
        <f t="shared" si="19"/>
        <v>$lang['home_action_label2']='まあまあよい';</v>
      </c>
      <c r="B257" s="167" t="s">
        <v>4087</v>
      </c>
      <c r="D257" s="167" t="s">
        <v>3527</v>
      </c>
      <c r="G257" s="102">
        <f t="shared" si="16"/>
        <v>0</v>
      </c>
      <c r="H257" s="188" t="str">
        <f t="shared" si="17"/>
        <v>まあまあよい</v>
      </c>
      <c r="I257" s="106" t="s">
        <v>4084</v>
      </c>
      <c r="J257" s="118" t="s">
        <v>4084</v>
      </c>
    </row>
    <row r="258" spans="1:11" x14ac:dyDescent="0.15">
      <c r="A258" s="166" t="str">
        <f t="shared" si="19"/>
        <v>$lang['home_action_label3']='ちょっと残念';</v>
      </c>
      <c r="B258" s="167" t="s">
        <v>4088</v>
      </c>
      <c r="D258" s="167" t="s">
        <v>3527</v>
      </c>
      <c r="G258" s="102">
        <f t="shared" si="16"/>
        <v>0</v>
      </c>
      <c r="H258" s="188" t="str">
        <f t="shared" si="17"/>
        <v>ちょっと残念</v>
      </c>
      <c r="I258" s="106" t="s">
        <v>4085</v>
      </c>
      <c r="J258" s="118" t="s">
        <v>4085</v>
      </c>
    </row>
    <row r="259" spans="1:11" x14ac:dyDescent="0.15">
      <c r="A259" s="166" t="str">
        <f t="shared" si="19"/>
        <v>$lang['home_action_good_point']='良い点';</v>
      </c>
      <c r="B259" s="167" t="s">
        <v>4276</v>
      </c>
      <c r="D259" s="167" t="s">
        <v>3527</v>
      </c>
      <c r="G259" s="102">
        <f t="shared" ref="G259:G260" si="20">IF(MOD(LEN(H259) - LEN(SUBSTITUTE(H259, """", "")),2) = 1,1,0)</f>
        <v>0</v>
      </c>
      <c r="H259" s="188" t="str">
        <f t="shared" si="17"/>
        <v>良い点</v>
      </c>
      <c r="I259" s="106" t="s">
        <v>4278</v>
      </c>
      <c r="J259" s="118" t="s">
        <v>4278</v>
      </c>
    </row>
    <row r="260" spans="1:11" x14ac:dyDescent="0.15">
      <c r="A260" s="166" t="str">
        <f t="shared" si="19"/>
        <v>$lang['home_action_bad_point']='改善点';</v>
      </c>
      <c r="B260" s="167" t="s">
        <v>4277</v>
      </c>
      <c r="D260" s="167" t="s">
        <v>3527</v>
      </c>
      <c r="G260" s="102">
        <f t="shared" si="20"/>
        <v>0</v>
      </c>
      <c r="H260" s="188" t="str">
        <f t="shared" si="17"/>
        <v>改善点</v>
      </c>
      <c r="I260" s="106" t="s">
        <v>4279</v>
      </c>
      <c r="J260" s="118" t="s">
        <v>4279</v>
      </c>
    </row>
    <row r="261" spans="1:11" x14ac:dyDescent="0.15">
      <c r="A261" s="166" t="str">
        <f>CLEAN(B261&amp;IF(D261="","","'"&amp;H261&amp;"'"&amp;D261))</f>
        <v/>
      </c>
      <c r="G261" s="102">
        <f t="shared" ref="G261:G321" si="21">IF(MOD(LEN(H261) - LEN(SUBSTITUTE(H261, """", "")),2) = 1,1,0)</f>
        <v>0</v>
      </c>
      <c r="H261" s="188" t="str">
        <f t="shared" si="17"/>
        <v/>
      </c>
      <c r="I261" s="106"/>
      <c r="J261" s="118"/>
    </row>
    <row r="262" spans="1:11" x14ac:dyDescent="0.15">
      <c r="A262" s="166" t="str">
        <f>CLEAN(IF(LENB(B262)&gt;1,B262&amp;IF(LENB(H262)&lt;=1,"","'"&amp;H262&amp;"';"),""))</f>
        <v>//--99 list page-----------------</v>
      </c>
      <c r="B262" s="167" t="s">
        <v>4288</v>
      </c>
      <c r="G262" s="102">
        <f t="shared" si="21"/>
        <v>0</v>
      </c>
      <c r="H262" s="188" t="str">
        <f>SUBSTITUTE(I262, "'", "\'")</f>
        <v/>
      </c>
      <c r="I262" s="106"/>
      <c r="J262" s="118"/>
    </row>
    <row r="263" spans="1:11" x14ac:dyDescent="0.15">
      <c r="A263" s="166" t="str">
        <f>CLEAN(IF(LENB(B263)&gt;1,B263&amp;IF(LENB(H263)&lt;=1,"","'"&amp;H263&amp;"';"),""))</f>
        <v>$lang['home_list_message']='この中からあなたにあった対策を厳選します';</v>
      </c>
      <c r="B263" s="167" t="s">
        <v>4289</v>
      </c>
      <c r="D263" s="167" t="s">
        <v>3527</v>
      </c>
      <c r="G263" s="102">
        <f t="shared" si="21"/>
        <v>0</v>
      </c>
      <c r="H263" s="188" t="str">
        <f>SUBSTITUTE(I263, "'", "\'")</f>
        <v>この中からあなたにあった対策を厳選します</v>
      </c>
      <c r="I263" s="106" t="s">
        <v>4287</v>
      </c>
      <c r="J263" s="118" t="s">
        <v>4286</v>
      </c>
    </row>
    <row r="264" spans="1:11" x14ac:dyDescent="0.15">
      <c r="A264" s="166" t="str">
        <f>CLEAN(IF(LENB(B264)&gt;1,B264&amp;IF(LENB(H264)&lt;=1,"","'"&amp;H264&amp;"';"),""))</f>
        <v/>
      </c>
      <c r="G264" s="102">
        <f t="shared" si="21"/>
        <v>0</v>
      </c>
      <c r="H264" s="188" t="str">
        <f>SUBSTITUTE(I264, "'", "\'")</f>
        <v/>
      </c>
      <c r="I264" s="106"/>
      <c r="J264" s="118"/>
    </row>
    <row r="265" spans="1:11" x14ac:dyDescent="0.15">
      <c r="A265" s="166" t="str">
        <f>CLEAN(B265&amp;IF(D265="","","'"&amp;H265&amp;"'"&amp;D265))</f>
        <v>//--createpage-----------------</v>
      </c>
      <c r="B265" s="167" t="s">
        <v>3856</v>
      </c>
      <c r="E265" s="168" t="s">
        <v>3660</v>
      </c>
      <c r="G265" s="102">
        <f t="shared" si="21"/>
        <v>0</v>
      </c>
      <c r="H265" s="188" t="str">
        <f t="shared" si="17"/>
        <v/>
      </c>
      <c r="I265" s="106"/>
      <c r="J265" s="118"/>
      <c r="K265" s="75">
        <v>125</v>
      </c>
    </row>
    <row r="266" spans="1:11" x14ac:dyDescent="0.15">
      <c r="A266" s="166" t="str">
        <f>CLEAN(B266&amp;IF(D266="","","'"&amp;H266&amp;"'"&amp;D266))</f>
        <v/>
      </c>
      <c r="B266" s="167" t="s">
        <v>3531</v>
      </c>
      <c r="E266" s="168" t="s">
        <v>3660</v>
      </c>
      <c r="G266" s="102">
        <f t="shared" si="21"/>
        <v>0</v>
      </c>
      <c r="H266" s="188" t="str">
        <f t="shared" si="17"/>
        <v/>
      </c>
      <c r="I266" s="106"/>
      <c r="J266" s="118"/>
      <c r="K266" s="75">
        <v>140</v>
      </c>
    </row>
    <row r="267" spans="1:11" x14ac:dyDescent="0.15">
      <c r="A267" s="166" t="str">
        <f>B267&amp;"'"&amp;H60&amp;H267&amp;"';"</f>
        <v>$lang["younow"]='あなた現状';</v>
      </c>
      <c r="B267" s="167" t="s">
        <v>4265</v>
      </c>
      <c r="D267" s="167" t="s">
        <v>3527</v>
      </c>
      <c r="E267" s="168" t="s">
        <v>3660</v>
      </c>
      <c r="G267" s="102">
        <f t="shared" si="21"/>
        <v>0</v>
      </c>
      <c r="H267" s="188" t="str">
        <f t="shared" si="17"/>
        <v>現状</v>
      </c>
      <c r="I267" s="106" t="s">
        <v>3601</v>
      </c>
      <c r="J267" s="118" t="s">
        <v>3601</v>
      </c>
      <c r="K267" s="75">
        <v>141</v>
      </c>
    </row>
    <row r="268" spans="1:11" x14ac:dyDescent="0.15">
      <c r="A268" s="166" t="str">
        <f>CLEAN(B268&amp;IF(D268="","","'"&amp;H268&amp;"'"&amp;D268))</f>
        <v>$lang["youafter"]='対策後';</v>
      </c>
      <c r="B268" s="167" t="s">
        <v>4125</v>
      </c>
      <c r="D268" s="167" t="s">
        <v>3527</v>
      </c>
      <c r="E268" s="168" t="s">
        <v>3660</v>
      </c>
      <c r="G268" s="102">
        <f t="shared" si="21"/>
        <v>0</v>
      </c>
      <c r="H268" s="188" t="str">
        <f t="shared" si="17"/>
        <v>対策後</v>
      </c>
      <c r="I268" s="106" t="s">
        <v>3602</v>
      </c>
      <c r="J268" s="118" t="s">
        <v>3602</v>
      </c>
      <c r="K268" s="75">
        <v>143</v>
      </c>
    </row>
    <row r="269" spans="1:11" x14ac:dyDescent="0.15">
      <c r="A269" s="166" t="str">
        <f>CLEAN(B269&amp;IF(D269="","","'"&amp;H269&amp;"'"&amp;D269))</f>
        <v>$lang["average"]='平均';</v>
      </c>
      <c r="B269" s="167" t="s">
        <v>4126</v>
      </c>
      <c r="D269" s="167" t="s">
        <v>3527</v>
      </c>
      <c r="E269" s="168" t="s">
        <v>3660</v>
      </c>
      <c r="G269" s="102">
        <f t="shared" si="21"/>
        <v>0</v>
      </c>
      <c r="H269" s="188" t="str">
        <f t="shared" si="17"/>
        <v>平均</v>
      </c>
      <c r="I269" s="106" t="s">
        <v>3603</v>
      </c>
      <c r="J269" s="118" t="s">
        <v>3603</v>
      </c>
      <c r="K269" s="75">
        <v>144</v>
      </c>
    </row>
    <row r="270" spans="1:11" x14ac:dyDescent="0.15">
      <c r="A270" s="166" t="str">
        <f>CLEAN(B270&amp;IF(D270="","","'"&amp;H270&amp;"'"&amp;D270))</f>
        <v>$lang["compare"]='比較';</v>
      </c>
      <c r="B270" s="167" t="s">
        <v>4127</v>
      </c>
      <c r="D270" s="167" t="s">
        <v>3527</v>
      </c>
      <c r="E270" s="168" t="s">
        <v>3660</v>
      </c>
      <c r="G270" s="102">
        <f t="shared" si="21"/>
        <v>0</v>
      </c>
      <c r="H270" s="188" t="str">
        <f t="shared" si="17"/>
        <v>比較</v>
      </c>
      <c r="I270" s="106" t="s">
        <v>3535</v>
      </c>
      <c r="J270" s="118" t="s">
        <v>3535</v>
      </c>
      <c r="K270" s="75">
        <v>145</v>
      </c>
    </row>
    <row r="271" spans="1:11" x14ac:dyDescent="0.15">
      <c r="A271" s="166" t="str">
        <f>B271&amp;"'"&amp;H269&amp;H270&amp;"';"</f>
        <v>$lang["comparetoaverage"]='平均比較';</v>
      </c>
      <c r="B271" s="167" t="s">
        <v>4263</v>
      </c>
      <c r="E271" s="168" t="s">
        <v>3660</v>
      </c>
      <c r="G271" s="102">
        <f t="shared" si="21"/>
        <v>0</v>
      </c>
      <c r="H271" s="188" t="str">
        <f t="shared" ref="H271:H292" si="22">SUBSTITUTE(I271, "'", "\'")</f>
        <v/>
      </c>
      <c r="I271" s="106"/>
      <c r="J271" s="118"/>
      <c r="K271" s="75">
        <v>146</v>
      </c>
    </row>
    <row r="272" spans="1:11" x14ac:dyDescent="0.15">
      <c r="A272" s="166" t="str">
        <f t="shared" ref="A272:A283" si="23">CLEAN(B272&amp;IF(D272="","","'"&amp;H272&amp;"'"&amp;D272))</f>
        <v>$lang["co2emission"]='CO2排出量';</v>
      </c>
      <c r="B272" s="167" t="s">
        <v>4128</v>
      </c>
      <c r="D272" s="167" t="s">
        <v>3527</v>
      </c>
      <c r="E272" s="168" t="s">
        <v>3660</v>
      </c>
      <c r="G272" s="102">
        <f t="shared" si="21"/>
        <v>0</v>
      </c>
      <c r="H272" s="188" t="str">
        <f t="shared" si="22"/>
        <v>CO2排出量</v>
      </c>
      <c r="I272" s="106" t="s">
        <v>3572</v>
      </c>
      <c r="J272" s="118" t="s">
        <v>3572</v>
      </c>
      <c r="K272" s="75">
        <v>147</v>
      </c>
    </row>
    <row r="273" spans="1:11" x14ac:dyDescent="0.15">
      <c r="A273" s="166" t="str">
        <f t="shared" si="23"/>
        <v>$lang["co2reductiontitle"]='CO2削減効果';</v>
      </c>
      <c r="B273" s="167" t="s">
        <v>4129</v>
      </c>
      <c r="D273" s="167" t="s">
        <v>3527</v>
      </c>
      <c r="E273" s="168" t="s">
        <v>3660</v>
      </c>
      <c r="G273" s="102">
        <f t="shared" si="21"/>
        <v>0</v>
      </c>
      <c r="H273" s="188" t="str">
        <f t="shared" si="22"/>
        <v>CO2削減効果</v>
      </c>
      <c r="I273" s="106" t="s">
        <v>3604</v>
      </c>
      <c r="J273" s="118" t="s">
        <v>3604</v>
      </c>
      <c r="K273" s="75">
        <v>148</v>
      </c>
    </row>
    <row r="274" spans="1:11" x14ac:dyDescent="0.15">
      <c r="A274" s="166" t="str">
        <f t="shared" si="23"/>
        <v>$lang["fee"]='光熱費';</v>
      </c>
      <c r="B274" s="167" t="s">
        <v>4130</v>
      </c>
      <c r="D274" s="167" t="s">
        <v>3527</v>
      </c>
      <c r="E274" s="168" t="s">
        <v>3660</v>
      </c>
      <c r="G274" s="102">
        <f t="shared" si="21"/>
        <v>0</v>
      </c>
      <c r="H274" s="188" t="str">
        <f t="shared" si="22"/>
        <v>光熱費</v>
      </c>
      <c r="I274" s="106" t="s">
        <v>3574</v>
      </c>
      <c r="J274" s="118" t="s">
        <v>3574</v>
      </c>
      <c r="K274" s="75">
        <v>151</v>
      </c>
    </row>
    <row r="275" spans="1:11" x14ac:dyDescent="0.15">
      <c r="A275" s="166" t="str">
        <f t="shared" si="23"/>
        <v>$lang["feereductiontitle"]='光熱費削減';</v>
      </c>
      <c r="B275" s="167" t="s">
        <v>4131</v>
      </c>
      <c r="D275" s="167" t="s">
        <v>3527</v>
      </c>
      <c r="E275" s="168" t="s">
        <v>3660</v>
      </c>
      <c r="G275" s="102">
        <f t="shared" si="21"/>
        <v>0</v>
      </c>
      <c r="H275" s="188" t="str">
        <f t="shared" si="22"/>
        <v>光熱費削減</v>
      </c>
      <c r="I275" s="106" t="s">
        <v>3605</v>
      </c>
      <c r="J275" s="118" t="s">
        <v>3605</v>
      </c>
      <c r="K275" s="75">
        <v>152</v>
      </c>
    </row>
    <row r="276" spans="1:11" x14ac:dyDescent="0.15">
      <c r="A276" s="166" t="str">
        <f t="shared" si="23"/>
        <v>$lang["initialcosttitle"]='初期投資額';</v>
      </c>
      <c r="B276" s="167" t="s">
        <v>4132</v>
      </c>
      <c r="D276" s="167" t="s">
        <v>3527</v>
      </c>
      <c r="E276" s="168" t="s">
        <v>3660</v>
      </c>
      <c r="G276" s="102">
        <f t="shared" si="21"/>
        <v>0</v>
      </c>
      <c r="H276" s="188" t="str">
        <f t="shared" si="22"/>
        <v>初期投資額</v>
      </c>
      <c r="I276" s="106" t="s">
        <v>3606</v>
      </c>
      <c r="J276" s="118" t="s">
        <v>3606</v>
      </c>
      <c r="K276" s="75">
        <v>155</v>
      </c>
    </row>
    <row r="277" spans="1:11" x14ac:dyDescent="0.15">
      <c r="A277" s="166" t="str">
        <f t="shared" si="23"/>
        <v>$lang["loadperyear"]='年間負担額';</v>
      </c>
      <c r="B277" s="167" t="s">
        <v>4134</v>
      </c>
      <c r="D277" s="167" t="s">
        <v>3527</v>
      </c>
      <c r="E277" s="168" t="s">
        <v>3660</v>
      </c>
      <c r="G277" s="102">
        <f t="shared" si="21"/>
        <v>0</v>
      </c>
      <c r="H277" s="188" t="str">
        <f t="shared" si="22"/>
        <v>年間負担額</v>
      </c>
      <c r="I277" s="106" t="s">
        <v>3607</v>
      </c>
      <c r="J277" s="118" t="s">
        <v>3607</v>
      </c>
      <c r="K277" s="75">
        <v>157</v>
      </c>
    </row>
    <row r="278" spans="1:11" x14ac:dyDescent="0.15">
      <c r="A278" s="166" t="str">
        <f t="shared" si="23"/>
        <v>$lang["primaryenergy"]='一次エネルギー消費量';</v>
      </c>
      <c r="B278" s="167" t="s">
        <v>4135</v>
      </c>
      <c r="D278" s="167" t="s">
        <v>3527</v>
      </c>
      <c r="E278" s="168" t="s">
        <v>3660</v>
      </c>
      <c r="G278" s="102">
        <f t="shared" si="21"/>
        <v>0</v>
      </c>
      <c r="H278" s="188" t="str">
        <f t="shared" si="22"/>
        <v>一次エネルギー消費量</v>
      </c>
      <c r="I278" s="106" t="s">
        <v>3608</v>
      </c>
      <c r="J278" s="118" t="s">
        <v>3608</v>
      </c>
      <c r="K278" s="75">
        <v>158</v>
      </c>
    </row>
    <row r="279" spans="1:11" x14ac:dyDescent="0.15">
      <c r="A279" s="166" t="str">
        <f t="shared" si="23"/>
        <v>$lang["other"]='その他';</v>
      </c>
      <c r="B279" s="167" t="s">
        <v>4349</v>
      </c>
      <c r="D279" s="167" t="s">
        <v>3527</v>
      </c>
      <c r="E279" s="168" t="s">
        <v>3660</v>
      </c>
      <c r="G279" s="102">
        <f t="shared" si="21"/>
        <v>0</v>
      </c>
      <c r="H279" s="188" t="str">
        <f t="shared" si="22"/>
        <v>その他</v>
      </c>
      <c r="I279" s="106" t="s">
        <v>1450</v>
      </c>
      <c r="J279" s="118" t="s">
        <v>1450</v>
      </c>
      <c r="K279" s="75">
        <v>161</v>
      </c>
    </row>
    <row r="280" spans="1:11" x14ac:dyDescent="0.15">
      <c r="A280" s="166" t="str">
        <f t="shared" si="23"/>
        <v/>
      </c>
      <c r="B280" s="167" t="s">
        <v>3531</v>
      </c>
      <c r="E280" s="168" t="s">
        <v>3660</v>
      </c>
      <c r="G280" s="102">
        <f t="shared" si="21"/>
        <v>0</v>
      </c>
      <c r="H280" s="188" t="str">
        <f t="shared" si="22"/>
        <v/>
      </c>
      <c r="I280" s="106"/>
      <c r="J280" s="118"/>
      <c r="K280" s="75">
        <v>162</v>
      </c>
    </row>
    <row r="281" spans="1:11" x14ac:dyDescent="0.15">
      <c r="A281" s="166" t="str">
        <f t="shared" si="23"/>
        <v/>
      </c>
      <c r="B281" s="167" t="s">
        <v>3531</v>
      </c>
      <c r="E281" s="168" t="s">
        <v>3660</v>
      </c>
      <c r="G281" s="102">
        <f t="shared" si="21"/>
        <v>0</v>
      </c>
      <c r="H281" s="188" t="str">
        <f t="shared" si="22"/>
        <v/>
      </c>
      <c r="I281" s="106"/>
      <c r="J281" s="118"/>
      <c r="K281" s="75">
        <v>211</v>
      </c>
    </row>
    <row r="282" spans="1:11" x14ac:dyDescent="0.15">
      <c r="A282" s="166" t="str">
        <f t="shared" si="23"/>
        <v/>
      </c>
      <c r="G282" s="102">
        <f t="shared" si="21"/>
        <v>0</v>
      </c>
      <c r="H282" s="188" t="str">
        <f t="shared" si="22"/>
        <v/>
      </c>
      <c r="I282" s="106"/>
      <c r="J282" s="118"/>
      <c r="K282" s="75">
        <v>263</v>
      </c>
    </row>
    <row r="283" spans="1:11" ht="24" x14ac:dyDescent="0.15">
      <c r="A283" s="166" t="str">
        <f t="shared" si="23"/>
        <v>//----------for office -----------------------------------------------</v>
      </c>
      <c r="B283" s="167" t="s">
        <v>4176</v>
      </c>
      <c r="G283" s="102">
        <f t="shared" si="21"/>
        <v>0</v>
      </c>
      <c r="H283" s="188" t="str">
        <f t="shared" si="22"/>
        <v/>
      </c>
      <c r="I283" s="106"/>
      <c r="J283" s="118"/>
    </row>
    <row r="284" spans="1:11" x14ac:dyDescent="0.15">
      <c r="A284" s="166" t="str">
        <f>CLEAN(IF(LENB(B284)&gt;1,B284&amp;IF(LENB(H284)&lt;=1,"","'"&amp;H284&amp;"';"),""))</f>
        <v>$lang['office_title']='事業所簡易省エネ診断';</v>
      </c>
      <c r="B284" s="167" t="s">
        <v>3803</v>
      </c>
      <c r="D284" s="167" t="s">
        <v>3527</v>
      </c>
      <c r="E284" s="168" t="s">
        <v>3660</v>
      </c>
      <c r="G284" s="102">
        <f t="shared" si="21"/>
        <v>0</v>
      </c>
      <c r="H284" s="188" t="str">
        <f t="shared" si="22"/>
        <v>事業所簡易省エネ診断</v>
      </c>
      <c r="I284" s="106" t="s">
        <v>3530</v>
      </c>
      <c r="J284" s="118" t="s">
        <v>3530</v>
      </c>
      <c r="K284" s="75">
        <v>5</v>
      </c>
    </row>
    <row r="285" spans="1:11" x14ac:dyDescent="0.15">
      <c r="A285" s="166" t="str">
        <f>CLEAN(B285&amp;IF(D285="","","'"&amp;H285&amp;"'"&amp;D285))</f>
        <v>$lang["officecall"]='御社';</v>
      </c>
      <c r="B285" s="167" t="s">
        <v>4121</v>
      </c>
      <c r="D285" s="167" t="s">
        <v>3527</v>
      </c>
      <c r="E285" s="168" t="s">
        <v>3660</v>
      </c>
      <c r="G285" s="102">
        <f t="shared" si="21"/>
        <v>0</v>
      </c>
      <c r="H285" s="188" t="str">
        <f t="shared" si="22"/>
        <v>御社</v>
      </c>
      <c r="I285" s="106" t="s">
        <v>3596</v>
      </c>
      <c r="J285" s="118" t="s">
        <v>3596</v>
      </c>
      <c r="K285" s="75">
        <v>129</v>
      </c>
    </row>
    <row r="286" spans="1:11" x14ac:dyDescent="0.15">
      <c r="A286" s="166" t="str">
        <f>CLEAN(B286&amp;IF(D286="","","'"&amp;H286&amp;"'"&amp;D286))</f>
        <v>$lang["officecount"]='事業所';</v>
      </c>
      <c r="B286" s="167" t="s">
        <v>4122</v>
      </c>
      <c r="D286" s="167" t="s">
        <v>3527</v>
      </c>
      <c r="E286" s="168" t="s">
        <v>3660</v>
      </c>
      <c r="G286" s="102">
        <f t="shared" si="21"/>
        <v>0</v>
      </c>
      <c r="H286" s="188" t="str">
        <f t="shared" si="22"/>
        <v>事業所</v>
      </c>
      <c r="I286" s="106" t="s">
        <v>3597</v>
      </c>
      <c r="J286" s="118" t="s">
        <v>3597</v>
      </c>
      <c r="K286" s="75">
        <v>130</v>
      </c>
    </row>
    <row r="287" spans="1:11" x14ac:dyDescent="0.15">
      <c r="A287" s="166" t="str">
        <f>CLEAN(B287&amp;IF(D287="","","'"&amp;H287&amp;"'"&amp;D287))</f>
        <v>$lang["totaloffice"]='事業所全体';</v>
      </c>
      <c r="B287" s="167" t="s">
        <v>4124</v>
      </c>
      <c r="D287" s="167" t="s">
        <v>3527</v>
      </c>
      <c r="E287" s="168" t="s">
        <v>3660</v>
      </c>
      <c r="G287" s="102">
        <f t="shared" si="21"/>
        <v>0</v>
      </c>
      <c r="H287" s="188" t="str">
        <f t="shared" si="22"/>
        <v>事業所全体</v>
      </c>
      <c r="I287" s="106" t="s">
        <v>3599</v>
      </c>
      <c r="J287" s="118" t="s">
        <v>3599</v>
      </c>
      <c r="K287" s="75">
        <v>132</v>
      </c>
    </row>
    <row r="288" spans="1:11" x14ac:dyDescent="0.15">
      <c r="A288" s="166" t="str">
        <f>B288&amp;"'"&amp;H286&amp;H288&amp;"';"</f>
        <v>$lang["officenow"]='事業所現状';</v>
      </c>
      <c r="B288" s="167" t="s">
        <v>4264</v>
      </c>
      <c r="D288" s="167" t="s">
        <v>3527</v>
      </c>
      <c r="E288" s="168" t="s">
        <v>3660</v>
      </c>
      <c r="G288" s="102">
        <f t="shared" si="21"/>
        <v>0</v>
      </c>
      <c r="H288" s="188" t="str">
        <f t="shared" si="22"/>
        <v>現状</v>
      </c>
      <c r="I288" s="106" t="s">
        <v>3601</v>
      </c>
      <c r="J288" s="118" t="s">
        <v>3601</v>
      </c>
      <c r="K288" s="75">
        <v>142</v>
      </c>
    </row>
    <row r="289" spans="1:11" x14ac:dyDescent="0.15">
      <c r="A289" s="171" t="str">
        <f>CLEAN(B289&amp;"'function("&amp;H289&amp;") {return "&amp;H290&amp;"};';")</f>
        <v>$lang["compareoffice"]='function(target) {return "同じ規模の" + target};';</v>
      </c>
      <c r="B289" s="167" t="s">
        <v>4248</v>
      </c>
      <c r="E289" s="168" t="s">
        <v>4173</v>
      </c>
      <c r="G289" s="102">
        <f t="shared" si="21"/>
        <v>0</v>
      </c>
      <c r="H289" s="188" t="str">
        <f t="shared" si="22"/>
        <v>target</v>
      </c>
      <c r="I289" s="106" t="s">
        <v>4206</v>
      </c>
      <c r="J289" s="118"/>
      <c r="K289" s="75">
        <v>137</v>
      </c>
    </row>
    <row r="290" spans="1:11" x14ac:dyDescent="0.15">
      <c r="A290" s="171" t="str">
        <f>CLEAN(IF(LENB(B290)&gt;1,B290&amp;IF(LENB(H290)&lt;=1,"","'"&amp;H290&amp;"';"),""))</f>
        <v/>
      </c>
      <c r="E290" s="168" t="s">
        <v>4174</v>
      </c>
      <c r="G290" s="102">
        <f t="shared" si="21"/>
        <v>0</v>
      </c>
      <c r="H290" s="188" t="str">
        <f t="shared" si="22"/>
        <v>"同じ規模の" + target</v>
      </c>
      <c r="I290" s="106" t="s">
        <v>4249</v>
      </c>
      <c r="J290" s="118" t="s">
        <v>3600</v>
      </c>
      <c r="K290" s="75">
        <v>138</v>
      </c>
    </row>
    <row r="291" spans="1:11" x14ac:dyDescent="0.15">
      <c r="A291" s="166" t="str">
        <f>CLEAN(IF(LENB(B291)&gt;1,B291&amp;IF(LENB(H291)&lt;=1,"","'"&amp;H291&amp;"';"),""))</f>
        <v/>
      </c>
      <c r="E291" s="168" t="s">
        <v>3660</v>
      </c>
      <c r="G291" s="102">
        <f t="shared" si="21"/>
        <v>0</v>
      </c>
      <c r="H291" s="188" t="str">
        <f t="shared" si="22"/>
        <v/>
      </c>
      <c r="I291" s="106"/>
      <c r="J291" s="118"/>
      <c r="K291" s="75">
        <v>139</v>
      </c>
    </row>
    <row r="292" spans="1:11" x14ac:dyDescent="0.15">
      <c r="A292" s="166" t="str">
        <f>CLEAN(IF(LENB(B292)&gt;1,B292&amp;IF(LENB(H292)&lt;=1,"","'"&amp;H292&amp;"';"),""))</f>
        <v>$lang['button_demand']='デマンド';</v>
      </c>
      <c r="B292" s="167" t="s">
        <v>3843</v>
      </c>
      <c r="D292" s="167" t="s">
        <v>3527</v>
      </c>
      <c r="E292" s="168" t="s">
        <v>3660</v>
      </c>
      <c r="G292" s="102">
        <f t="shared" si="21"/>
        <v>0</v>
      </c>
      <c r="H292" s="188" t="str">
        <f t="shared" si="22"/>
        <v>デマンド</v>
      </c>
      <c r="I292" s="106" t="s">
        <v>3571</v>
      </c>
      <c r="J292" s="118" t="s">
        <v>3571</v>
      </c>
      <c r="K292" s="75">
        <v>61</v>
      </c>
    </row>
    <row r="293" spans="1:11" x14ac:dyDescent="0.15">
      <c r="A293" s="166" t="str">
        <f t="shared" ref="A293:A319" si="24">CLEAN(IF(LENB(B293)&gt;1,B293&amp;IF(LENB(H293)&lt;=1,"","'"&amp;H293&amp;"';"),""))</f>
        <v/>
      </c>
      <c r="E293" s="168" t="s">
        <v>1825</v>
      </c>
      <c r="G293" s="102">
        <f t="shared" si="21"/>
        <v>0</v>
      </c>
      <c r="H293" s="188" t="str">
        <f t="shared" ref="H293:H319" si="25">SUBSTITUTE(I293, "'", "\'")</f>
        <v/>
      </c>
      <c r="I293" s="106"/>
      <c r="J293" s="118"/>
    </row>
    <row r="294" spans="1:11" ht="24" x14ac:dyDescent="0.15">
      <c r="A294" s="166" t="str">
        <f t="shared" si="24"/>
        <v>//----------7 lifegame -----------------------------------------------</v>
      </c>
      <c r="B294" s="167" t="s">
        <v>4294</v>
      </c>
      <c r="E294" s="168" t="s">
        <v>1825</v>
      </c>
      <c r="G294" s="102">
        <f t="shared" si="21"/>
        <v>0</v>
      </c>
      <c r="H294" s="188" t="str">
        <f t="shared" si="25"/>
        <v/>
      </c>
      <c r="I294" s="106"/>
      <c r="J294" s="118"/>
    </row>
    <row r="295" spans="1:11" x14ac:dyDescent="0.15">
      <c r="A295" s="166" t="str">
        <f t="shared" si="24"/>
        <v>$lang['home_lifegame_title']='CO2ゼロ時代サバイバル';</v>
      </c>
      <c r="B295" s="167" t="s">
        <v>4295</v>
      </c>
      <c r="E295" s="168" t="s">
        <v>1825</v>
      </c>
      <c r="G295" s="102">
        <f t="shared" si="21"/>
        <v>0</v>
      </c>
      <c r="H295" s="188" t="str">
        <f t="shared" si="25"/>
        <v>CO2ゼロ時代サバイバル</v>
      </c>
      <c r="I295" s="106" t="s">
        <v>4296</v>
      </c>
      <c r="J295" s="118"/>
    </row>
    <row r="296" spans="1:11" x14ac:dyDescent="0.15">
      <c r="A296" s="166" t="str">
        <f t="shared" si="24"/>
        <v>$lang['home_lifegame_toptitle']='あなたの月の収入が1万円あがりました！';</v>
      </c>
      <c r="B296" s="167" t="s">
        <v>4297</v>
      </c>
      <c r="E296" s="168" t="s">
        <v>1825</v>
      </c>
      <c r="G296" s="102">
        <f t="shared" si="21"/>
        <v>0</v>
      </c>
      <c r="H296" s="188" t="str">
        <f t="shared" si="25"/>
        <v>あなたの月の収入が1万円あがりました！</v>
      </c>
      <c r="I296" s="106" t="s">
        <v>4300</v>
      </c>
      <c r="J296" s="118"/>
    </row>
    <row r="297" spans="1:11" ht="48" x14ac:dyDescent="0.15">
      <c r="A297" s="166" t="str">
        <f t="shared" si="24"/>
        <v>$lang['home_lifegame_top1']='　景気が良くなったのか、あなたの仕事が認められるようになったのかわかりませんが、収入が月1万円増えました。おめでとうございます。え？たいした額ではないですって？　まあそう謙遜しなくても結構です。';</v>
      </c>
      <c r="B297" s="167" t="s">
        <v>4298</v>
      </c>
      <c r="E297" s="168" t="s">
        <v>1825</v>
      </c>
      <c r="G297" s="102">
        <f t="shared" si="21"/>
        <v>0</v>
      </c>
      <c r="H297" s="188" t="str">
        <f t="shared" si="25"/>
        <v>　景気が良くなったのか、あなたの仕事が認められるようになったのかわかりませんが、収入が月1万円増えました。おめでとうございます。え？たいした額ではないですって？　まあそう謙遜しなくても結構です。</v>
      </c>
      <c r="I297" s="106" t="s">
        <v>4301</v>
      </c>
      <c r="J297" s="118"/>
    </row>
    <row r="298" spans="1:11" ht="72" x14ac:dyDescent="0.15">
      <c r="A298" s="166" t="str">
        <f t="shared" si="24"/>
        <v>$lang['home_lifegame_top2']='　何に使おうが自由なのですが、あまり自由に消費すると、人類がこの地球上で生存できなくなることが明らかになっています。気候変動（地球温暖化）問題です。21世紀中には石油や石炭が使えなくすることが、世界中で合意されています。というわけで、この毎月の1万円を使って、あなたの生活のCO2排出をゼロにしてください。';</v>
      </c>
      <c r="B298" s="167" t="s">
        <v>4299</v>
      </c>
      <c r="E298" s="168" t="s">
        <v>1825</v>
      </c>
      <c r="G298" s="102">
        <f t="shared" si="21"/>
        <v>0</v>
      </c>
      <c r="H298" s="188" t="str">
        <f t="shared" si="25"/>
        <v>　何に使おうが自由なのですが、あまり自由に消費すると、人類がこの地球上で生存できなくなることが明らかになっています。気候変動（地球温暖化）問題です。21世紀中には石油や石炭が使えなくすることが、世界中で合意されています。というわけで、この毎月の1万円を使って、あなたの生活のCO2排出をゼロにしてください。</v>
      </c>
      <c r="I298" s="106" t="s">
        <v>4340</v>
      </c>
      <c r="J298" s="118"/>
    </row>
    <row r="299" spans="1:11" ht="36" x14ac:dyDescent="0.15">
      <c r="A299" s="166" t="str">
        <f t="shared" si="24"/>
        <v>$lang['home_lifegame_top3']='　ありがとうございます。何年かかっても構いませんが、生きている間にはゼロにしましょう。ただし追加で支払うお金は、月1万円です。';</v>
      </c>
      <c r="B299" s="167" t="s">
        <v>4302</v>
      </c>
      <c r="E299" s="168" t="s">
        <v>1825</v>
      </c>
      <c r="G299" s="102">
        <f t="shared" si="21"/>
        <v>0</v>
      </c>
      <c r="H299" s="188" t="str">
        <f t="shared" si="25"/>
        <v>　ありがとうございます。何年かかっても構いませんが、生きている間にはゼロにしましょう。ただし追加で支払うお金は、月1万円です。</v>
      </c>
      <c r="I299" s="106" t="s">
        <v>4341</v>
      </c>
      <c r="J299" s="118"/>
    </row>
    <row r="300" spans="1:11" ht="36" x14ac:dyDescent="0.15">
      <c r="A300" s="166" t="str">
        <f t="shared" ref="A300:A302" si="26">CLEAN(IF(LENB(B300)&gt;1,B300&amp;IF(LENB(H300)&lt;=1,"","'"&amp;H300&amp;"';"),""))</f>
        <v>$lang['home_lifegame_top3b']='　ところであなたは、もしかして、&lt;br&gt;&lt;ul&gt;&lt;li&gt;25歳独身、賃貸アパートぐらし&lt;/li&gt;&lt;li&gt;光熱費日本平均&lt;/li&gt;&lt;/ul&gt;の生活をされている方ですか？';</v>
      </c>
      <c r="B300" s="167" t="s">
        <v>4310</v>
      </c>
      <c r="E300" s="168" t="s">
        <v>1825</v>
      </c>
      <c r="G300" s="102">
        <f t="shared" si="21"/>
        <v>0</v>
      </c>
      <c r="H300" s="188" t="str">
        <f t="shared" ref="H300:H302" si="27">SUBSTITUTE(I300, "'", "\'")</f>
        <v>　ところであなたは、もしかして、&lt;br&gt;&lt;ul&gt;&lt;li&gt;25歳独身、賃貸アパートぐらし&lt;/li&gt;&lt;li&gt;光熱費日本平均&lt;/li&gt;&lt;/ul&gt;の生活をされている方ですか？</v>
      </c>
      <c r="I300" s="106" t="s">
        <v>4311</v>
      </c>
      <c r="J300" s="118"/>
    </row>
    <row r="301" spans="1:11" x14ac:dyDescent="0.15">
      <c r="A301" s="166" t="str">
        <f t="shared" si="26"/>
        <v>$lang['home_lifegame_toptitle4']='取り組みを選んでください';</v>
      </c>
      <c r="B301" s="167" t="s">
        <v>4325</v>
      </c>
      <c r="E301" s="168" t="s">
        <v>1825</v>
      </c>
      <c r="G301" s="102">
        <f t="shared" si="21"/>
        <v>0</v>
      </c>
      <c r="H301" s="188" t="str">
        <f t="shared" si="27"/>
        <v>取り組みを選んでください</v>
      </c>
      <c r="I301" s="106" t="s">
        <v>4329</v>
      </c>
      <c r="J301" s="118"/>
    </row>
    <row r="302" spans="1:11" ht="48" x14ac:dyDescent="0.15">
      <c r="A302" s="166" t="str">
        <f t="shared" si="26"/>
        <v>$lang['home_lifegame_top4']='　最初なので、まだ使える予算は1万円しかありません。1万円以内で取り組めること、お金がかからない取り組みにはこのようなものがあります。ただし、1回の選択では3項目までしか選ぶことはできません。それ以上選んでも、人間は忘れてしまいます。';</v>
      </c>
      <c r="B302" s="167" t="s">
        <v>4326</v>
      </c>
      <c r="E302" s="168" t="s">
        <v>1825</v>
      </c>
      <c r="G302" s="102">
        <f t="shared" si="21"/>
        <v>0</v>
      </c>
      <c r="H302" s="188" t="str">
        <f t="shared" si="27"/>
        <v>　最初なので、まだ使える予算は1万円しかありません。1万円以内で取り組めること、お金がかからない取り組みにはこのようなものがあります。ただし、1回の選択では3項目までしか選ぶことはできません。それ以上選んでも、人間は忘れてしまいます。</v>
      </c>
      <c r="I302" s="106" t="s">
        <v>4330</v>
      </c>
      <c r="J302" s="118"/>
    </row>
    <row r="303" spans="1:11" x14ac:dyDescent="0.15">
      <c r="A303" s="166" t="str">
        <f t="shared" ref="A303:A304" si="28">CLEAN(IF(LENB(B303)&gt;1,B303&amp;IF(LENB(H303)&lt;=1,"","'"&amp;H303&amp;"';"),""))</f>
        <v>$lang['home_lifegame_toptitle5']='取り組みありがとうございます';</v>
      </c>
      <c r="B303" s="167" t="s">
        <v>4327</v>
      </c>
      <c r="E303" s="168" t="s">
        <v>1825</v>
      </c>
      <c r="G303" s="102">
        <f t="shared" si="21"/>
        <v>0</v>
      </c>
      <c r="H303" s="188" t="str">
        <f t="shared" ref="H303:H304" si="29">SUBSTITUTE(I303, "'", "\'")</f>
        <v>取り組みありがとうございます</v>
      </c>
      <c r="I303" s="106" t="s">
        <v>4331</v>
      </c>
      <c r="J303" s="118"/>
    </row>
    <row r="304" spans="1:11" ht="24" x14ac:dyDescent="0.15">
      <c r="A304" s="166" t="str">
        <f t="shared" si="28"/>
        <v>$lang['home_lifegame_top5']='　○○、○○の取り組みを実行しました。このため○万円のお金が使われ、残りは○万円になりました。';</v>
      </c>
      <c r="B304" s="167" t="s">
        <v>4328</v>
      </c>
      <c r="E304" s="168" t="s">
        <v>1825</v>
      </c>
      <c r="G304" s="102">
        <f t="shared" si="21"/>
        <v>0</v>
      </c>
      <c r="H304" s="188" t="str">
        <f t="shared" si="29"/>
        <v>　○○、○○の取り組みを実行しました。このため○万円のお金が使われ、残りは○万円になりました。</v>
      </c>
      <c r="I304" s="106" t="s">
        <v>4333</v>
      </c>
      <c r="J304" s="118"/>
    </row>
    <row r="305" spans="1:11" x14ac:dyDescent="0.15">
      <c r="A305" s="166" t="str">
        <f t="shared" ref="A305" si="30">CLEAN(IF(LENB(B305)&gt;1,B305&amp;IF(LENB(H305)&lt;=1,"","'"&amp;H305&amp;"';"),""))</f>
        <v>$lang['home_lifegame_toptitle6']='効果があらわれました';</v>
      </c>
      <c r="B305" s="167" t="s">
        <v>4342</v>
      </c>
      <c r="E305" s="168" t="s">
        <v>1825</v>
      </c>
      <c r="G305" s="102">
        <f t="shared" si="21"/>
        <v>0</v>
      </c>
      <c r="H305" s="188" t="str">
        <f t="shared" ref="H305" si="31">SUBSTITUTE(I305, "'", "\'")</f>
        <v>効果があらわれました</v>
      </c>
      <c r="I305" s="106" t="s">
        <v>4334</v>
      </c>
      <c r="J305" s="118"/>
    </row>
    <row r="306" spans="1:11" ht="48" x14ac:dyDescent="0.15">
      <c r="A306" s="166" t="str">
        <f t="shared" ref="A306" si="32">CLEAN(IF(LENB(B306)&gt;1,B306&amp;IF(LENB(H306)&lt;=1,"","'"&amp;H306&amp;"';"),""))</f>
        <v>$lang['home_lifegame_top6']='　けれども、取り組みにより毎月○万円が追加で安くなりました。もし何もしなかった場合と比較すると、今までの積み重ねで、毎月○万円安くなっています。CO2排出量は、初期状態から○%減になっています。';</v>
      </c>
      <c r="B306" s="167" t="s">
        <v>4332</v>
      </c>
      <c r="E306" s="168" t="s">
        <v>1825</v>
      </c>
      <c r="G306" s="102">
        <f t="shared" si="21"/>
        <v>0</v>
      </c>
      <c r="H306" s="188" t="str">
        <f t="shared" ref="H306" si="33">SUBSTITUTE(I306, "'", "\'")</f>
        <v>　けれども、取り組みにより毎月○万円が追加で安くなりました。もし何もしなかった場合と比較すると、今までの積み重ねで、毎月○万円安くなっています。CO2排出量は、初期状態から○%減になっています。</v>
      </c>
      <c r="I306" s="106" t="s">
        <v>4335</v>
      </c>
      <c r="J306" s="118"/>
    </row>
    <row r="307" spans="1:11" ht="36" x14ac:dyDescent="0.15">
      <c r="A307" s="166" t="str">
        <f t="shared" ref="A307:A309" si="34">CLEAN(IF(LENB(B307)&gt;1,B307&amp;IF(LENB(H307)&lt;=1,"","'"&amp;H307&amp;"';"),""))</f>
        <v>$lang['home_lifegame_top6b']='　1年間が経過し、収入が上がった分、12万円が追加で使えます。加えて、1年の光熱費削減により、○万円が使えます。使えるお金は、○万円から○万円に増加しました。';</v>
      </c>
      <c r="B307" s="167" t="s">
        <v>4337</v>
      </c>
      <c r="E307" s="168" t="s">
        <v>1825</v>
      </c>
      <c r="G307" s="102">
        <f t="shared" si="21"/>
        <v>0</v>
      </c>
      <c r="H307" s="188" t="str">
        <f t="shared" ref="H307:H309" si="35">SUBSTITUTE(I307, "'", "\'")</f>
        <v>　1年間が経過し、収入が上がった分、12万円が追加で使えます。加えて、1年の光熱費削減により、○万円が使えます。使えるお金は、○万円から○万円に増加しました。</v>
      </c>
      <c r="I307" s="106" t="s">
        <v>4336</v>
      </c>
      <c r="J307" s="118"/>
    </row>
    <row r="308" spans="1:11" x14ac:dyDescent="0.15">
      <c r="A308" s="166" t="str">
        <f t="shared" si="34"/>
        <v>$lang['home_lifegame_toptitle7']='取り組み時期になりました';</v>
      </c>
      <c r="B308" s="167" t="s">
        <v>4343</v>
      </c>
      <c r="E308" s="168" t="s">
        <v>1825</v>
      </c>
      <c r="G308" s="102">
        <f t="shared" si="21"/>
        <v>0</v>
      </c>
      <c r="H308" s="188" t="str">
        <f t="shared" si="35"/>
        <v>取り組み時期になりました</v>
      </c>
      <c r="I308" s="106" t="s">
        <v>4339</v>
      </c>
      <c r="J308" s="118"/>
    </row>
    <row r="309" spans="1:11" ht="36" x14ac:dyDescent="0.15">
      <c r="A309" s="166" t="str">
        <f t="shared" si="34"/>
        <v>$lang['home_lifegame_top7']='　現在、使える予算は○万円あります。この金額以内で取り組めること、お金がかからない取り組みにはこのようなものがあります。取り組む項目を選んでください。';</v>
      </c>
      <c r="B309" s="167" t="s">
        <v>4344</v>
      </c>
      <c r="E309" s="168" t="s">
        <v>1825</v>
      </c>
      <c r="G309" s="102">
        <f t="shared" si="21"/>
        <v>0</v>
      </c>
      <c r="H309" s="188" t="str">
        <f t="shared" si="35"/>
        <v>　現在、使える予算は○万円あります。この金額以内で取り組めること、お金がかからない取り組みにはこのようなものがあります。取り組む項目を選んでください。</v>
      </c>
      <c r="I309" s="106" t="s">
        <v>4338</v>
      </c>
      <c r="J309" s="118"/>
    </row>
    <row r="310" spans="1:11" x14ac:dyDescent="0.15">
      <c r="A310" s="166" t="str">
        <f t="shared" si="24"/>
        <v>$lang['home_lifegame_toptitle90']='あなたの設定を選んでください';</v>
      </c>
      <c r="B310" s="167" t="s">
        <v>4319</v>
      </c>
      <c r="E310" s="168" t="s">
        <v>1825</v>
      </c>
      <c r="G310" s="102">
        <f t="shared" si="21"/>
        <v>0</v>
      </c>
      <c r="H310" s="188" t="str">
        <f t="shared" si="25"/>
        <v>あなたの設定を選んでください</v>
      </c>
      <c r="I310" s="106" t="s">
        <v>4321</v>
      </c>
      <c r="J310" s="118"/>
    </row>
    <row r="311" spans="1:11" ht="24" x14ac:dyDescent="0.15">
      <c r="A311" s="166" t="str">
        <f t="shared" si="24"/>
        <v>$lang['home_lifegame_top90']='　現在の生活を選ぶと、現在から本当にCO2をゼロにしていくシミュレーションが始まります。';</v>
      </c>
      <c r="B311" s="167" t="s">
        <v>4320</v>
      </c>
      <c r="E311" s="168" t="s">
        <v>1825</v>
      </c>
      <c r="G311" s="102">
        <f t="shared" si="21"/>
        <v>0</v>
      </c>
      <c r="H311" s="188" t="str">
        <f t="shared" si="25"/>
        <v>　現在の生活を選ぶと、現在から本当にCO2をゼロにしていくシミュレーションが始まります。</v>
      </c>
      <c r="I311" s="106" t="s">
        <v>4322</v>
      </c>
      <c r="J311" s="118"/>
    </row>
    <row r="312" spans="1:11" x14ac:dyDescent="0.15">
      <c r="A312" s="166" t="str">
        <f t="shared" ref="A312:A313" si="36">CLEAN(IF(LENB(B312)&gt;1,B312&amp;IF(LENB(H312)&lt;=1,"","'"&amp;H312&amp;"';"),""))</f>
        <v>$lang['home_lifegame_toptitle99']='死にました。おつかれさまでした。';</v>
      </c>
      <c r="B312" s="167" t="s">
        <v>4305</v>
      </c>
      <c r="E312" s="168" t="s">
        <v>1825</v>
      </c>
      <c r="G312" s="102">
        <f t="shared" si="21"/>
        <v>0</v>
      </c>
      <c r="H312" s="188" t="str">
        <f t="shared" ref="H312:H313" si="37">SUBSTITUTE(I312, "'", "\'")</f>
        <v>死にました。おつかれさまでした。</v>
      </c>
      <c r="I312" s="106" t="s">
        <v>4306</v>
      </c>
      <c r="J312" s="118"/>
    </row>
    <row r="313" spans="1:11" ht="72" x14ac:dyDescent="0.15">
      <c r="A313" s="166" t="str">
        <f t="shared" si="36"/>
        <v>$lang['home_lifegame_top99']='　人類は地球温暖化の進行を止めることができず、巨大な暴風雨で都市が壊滅状態となることが繰り返されました。世界の食料生産地では水不足が深刻化し、食料が世界的に不足し、食料をめぐる戦争が各地で起こりました。幸いなことに、あなたは、小さな子どもたちが苦しみ悲しむ姿を見ることなく、無事にあの世に行くことができました。よかったですね。';</v>
      </c>
      <c r="B313" s="167" t="s">
        <v>4307</v>
      </c>
      <c r="E313" s="168" t="s">
        <v>1825</v>
      </c>
      <c r="G313" s="102">
        <f t="shared" si="21"/>
        <v>0</v>
      </c>
      <c r="H313" s="188" t="str">
        <f t="shared" si="37"/>
        <v>　人類は地球温暖化の進行を止めることができず、巨大な暴風雨で都市が壊滅状態となることが繰り返されました。世界の食料生産地では水不足が深刻化し、食料が世界的に不足し、食料をめぐる戦争が各地で起こりました。幸いなことに、あなたは、小さな子どもたちが苦しみ悲しむ姿を見ることなく、無事にあの世に行くことができました。よかったですね。</v>
      </c>
      <c r="I313" s="106" t="s">
        <v>4308</v>
      </c>
      <c r="J313" s="118"/>
    </row>
    <row r="314" spans="1:11" x14ac:dyDescent="0.15">
      <c r="A314" s="166" t="str">
        <f t="shared" si="24"/>
        <v/>
      </c>
      <c r="E314" s="168" t="s">
        <v>1825</v>
      </c>
      <c r="G314" s="102">
        <f t="shared" si="21"/>
        <v>0</v>
      </c>
      <c r="H314" s="188" t="str">
        <f t="shared" si="25"/>
        <v/>
      </c>
      <c r="I314" s="106"/>
      <c r="J314" s="118"/>
    </row>
    <row r="315" spans="1:11" x14ac:dyDescent="0.15">
      <c r="A315" s="166" t="str">
        <f t="shared" si="24"/>
        <v/>
      </c>
      <c r="E315" s="168" t="s">
        <v>1825</v>
      </c>
      <c r="G315" s="102">
        <f t="shared" si="21"/>
        <v>0</v>
      </c>
      <c r="H315" s="188" t="str">
        <f t="shared" si="25"/>
        <v/>
      </c>
      <c r="I315" s="106"/>
      <c r="J315" s="118"/>
    </row>
    <row r="316" spans="1:11" x14ac:dyDescent="0.15">
      <c r="A316" s="166" t="str">
        <f>CLEAN(IF(LENB(B316)&gt;1,B316&amp;IF(LENB(H316)&lt;=1,"","'"&amp;H316&amp;"';"),""))</f>
        <v>$lang['button_end']='やめる';</v>
      </c>
      <c r="B316" s="167" t="s">
        <v>4303</v>
      </c>
      <c r="D316" s="167" t="s">
        <v>3527</v>
      </c>
      <c r="E316" s="168" t="s">
        <v>1825</v>
      </c>
      <c r="G316" s="102">
        <f t="shared" si="21"/>
        <v>0</v>
      </c>
      <c r="H316" s="188" t="str">
        <f t="shared" si="25"/>
        <v>やめる</v>
      </c>
      <c r="I316" s="106" t="s">
        <v>4304</v>
      </c>
      <c r="J316" s="118" t="s">
        <v>3878</v>
      </c>
      <c r="K316" s="75">
        <v>91</v>
      </c>
    </row>
    <row r="317" spans="1:11" x14ac:dyDescent="0.15">
      <c r="A317" s="166" t="str">
        <f>CLEAN(IF(LENB(B317)&gt;1,B317&amp;IF(LENB(H317)&lt;=1,"","'"&amp;H317&amp;"';"),""))</f>
        <v>$lang['button_agree']='設定する';</v>
      </c>
      <c r="B317" s="167" t="s">
        <v>4314</v>
      </c>
      <c r="D317" s="167" t="s">
        <v>3527</v>
      </c>
      <c r="E317" s="168" t="s">
        <v>1825</v>
      </c>
      <c r="G317" s="102">
        <f t="shared" si="21"/>
        <v>0</v>
      </c>
      <c r="H317" s="188" t="str">
        <f t="shared" ref="H317" si="38">SUBSTITUTE(I317, "'", "\'")</f>
        <v>設定する</v>
      </c>
      <c r="I317" s="106" t="s">
        <v>4315</v>
      </c>
      <c r="J317" s="118" t="s">
        <v>3878</v>
      </c>
      <c r="K317" s="75">
        <v>91</v>
      </c>
    </row>
    <row r="318" spans="1:11" x14ac:dyDescent="0.15">
      <c r="A318" s="166" t="str">
        <f>CLEAN(IF(LENB(B318)&gt;1,B318&amp;IF(LENB(H318)&lt;=1,"","'"&amp;H318&amp;"';"),""))</f>
        <v>$lang['button_commit']='実行します';</v>
      </c>
      <c r="B318" s="167" t="s">
        <v>4323</v>
      </c>
      <c r="D318" s="167" t="s">
        <v>3527</v>
      </c>
      <c r="E318" s="168" t="s">
        <v>1825</v>
      </c>
      <c r="G318" s="102">
        <f t="shared" si="21"/>
        <v>0</v>
      </c>
      <c r="H318" s="188" t="str">
        <f t="shared" ref="H318" si="39">SUBSTITUTE(I318, "'", "\'")</f>
        <v>実行します</v>
      </c>
      <c r="I318" s="106" t="s">
        <v>4324</v>
      </c>
      <c r="J318" s="118" t="s">
        <v>3878</v>
      </c>
      <c r="K318" s="75">
        <v>91</v>
      </c>
    </row>
    <row r="319" spans="1:11" x14ac:dyDescent="0.15">
      <c r="A319" s="166" t="str">
        <f t="shared" si="24"/>
        <v>$lang['home_lifegame_button_sel99']='すみません、やります。';</v>
      </c>
      <c r="B319" s="167" t="s">
        <v>4316</v>
      </c>
      <c r="E319" s="168" t="s">
        <v>1825</v>
      </c>
      <c r="G319" s="102">
        <f t="shared" si="21"/>
        <v>0</v>
      </c>
      <c r="H319" s="188" t="str">
        <f t="shared" si="25"/>
        <v>すみません、やります。</v>
      </c>
      <c r="I319" s="106" t="s">
        <v>4309</v>
      </c>
      <c r="J319" s="118"/>
    </row>
    <row r="320" spans="1:11" x14ac:dyDescent="0.15">
      <c r="A320" s="166" t="str">
        <f t="shared" ref="A320:A322" si="40">CLEAN(IF(LENB(B320)&gt;1,B320&amp;IF(LENB(H320)&lt;=1,"","'"&amp;H320&amp;"';"),""))</f>
        <v>$lang['home_lifegame_button_sel3a']='ちがいます';</v>
      </c>
      <c r="B320" s="167" t="s">
        <v>4317</v>
      </c>
      <c r="E320" s="168" t="s">
        <v>1825</v>
      </c>
      <c r="G320" s="102">
        <f t="shared" si="21"/>
        <v>0</v>
      </c>
      <c r="H320" s="188" t="str">
        <f t="shared" ref="H320:H322" si="41">SUBSTITUTE(I320, "'", "\'")</f>
        <v>ちがいます</v>
      </c>
      <c r="I320" s="106" t="s">
        <v>4312</v>
      </c>
      <c r="J320" s="118"/>
    </row>
    <row r="321" spans="1:10" x14ac:dyDescent="0.15">
      <c r="A321" s="166" t="str">
        <f t="shared" si="40"/>
        <v>$lang['home_lifegame_button_sel3b']='まあ、それでいいです。';</v>
      </c>
      <c r="B321" s="167" t="s">
        <v>4318</v>
      </c>
      <c r="E321" s="168" t="s">
        <v>1825</v>
      </c>
      <c r="G321" s="102">
        <f t="shared" si="21"/>
        <v>0</v>
      </c>
      <c r="H321" s="188" t="str">
        <f t="shared" si="41"/>
        <v>まあ、それでいいです。</v>
      </c>
      <c r="I321" s="106" t="s">
        <v>4313</v>
      </c>
      <c r="J321" s="118"/>
    </row>
    <row r="322" spans="1:10" x14ac:dyDescent="0.15">
      <c r="A322" s="166" t="str">
        <f t="shared" si="40"/>
        <v/>
      </c>
      <c r="E322" s="168" t="s">
        <v>1825</v>
      </c>
      <c r="G322" s="102">
        <f t="shared" ref="G322" si="42">IF(MOD(LEN(H322) - LEN(SUBSTITUTE(H322, """", "")),2) = 1,1,0)</f>
        <v>0</v>
      </c>
      <c r="H322" s="188" t="str">
        <f t="shared" si="41"/>
        <v/>
      </c>
      <c r="I322" s="106"/>
      <c r="J322" s="118"/>
    </row>
    <row r="323" spans="1:10" ht="24" x14ac:dyDescent="0.15">
      <c r="A323" s="166" t="str">
        <f t="shared" ref="A323:A327" si="43">CLEAN(IF(LENB(B323)&gt;1,B323&amp;IF(LENB(H323)&lt;=1,"","'"&amp;H323&amp;"';"),""))</f>
        <v>//----------8 uchieco web -----------------------------------------------</v>
      </c>
      <c r="B323" s="167" t="s">
        <v>4346</v>
      </c>
      <c r="E323" s="168" t="s">
        <v>1825</v>
      </c>
      <c r="G323" s="102">
        <f t="shared" ref="G323:G327" si="44">IF(MOD(LEN(H323) - LEN(SUBSTITUTE(H323, """", "")),2) = 1,1,0)</f>
        <v>0</v>
      </c>
      <c r="H323" s="188" t="str">
        <f t="shared" ref="H323:H327" si="45">SUBSTITUTE(I323, "'", "\'")</f>
        <v/>
      </c>
      <c r="I323" s="106"/>
      <c r="J323" s="118"/>
    </row>
    <row r="324" spans="1:10" x14ac:dyDescent="0.15">
      <c r="A324" s="166" t="str">
        <f t="shared" si="43"/>
        <v>$lang['home_uchieco_title']='うちエコ診断WEB';</v>
      </c>
      <c r="B324" s="167" t="s">
        <v>4347</v>
      </c>
      <c r="E324" s="168" t="s">
        <v>1825</v>
      </c>
      <c r="G324" s="102">
        <f t="shared" si="44"/>
        <v>0</v>
      </c>
      <c r="H324" s="188" t="str">
        <f t="shared" si="45"/>
        <v>うちエコ診断WEB</v>
      </c>
      <c r="I324" s="106" t="s">
        <v>4348</v>
      </c>
      <c r="J324" s="118"/>
    </row>
    <row r="325" spans="1:10" x14ac:dyDescent="0.15">
      <c r="A325" s="166" t="str">
        <f t="shared" si="43"/>
        <v/>
      </c>
      <c r="E325" s="168" t="s">
        <v>1825</v>
      </c>
      <c r="G325" s="102">
        <f t="shared" si="44"/>
        <v>0</v>
      </c>
      <c r="H325" s="188" t="str">
        <f t="shared" si="45"/>
        <v/>
      </c>
      <c r="I325" s="106"/>
      <c r="J325" s="118"/>
    </row>
    <row r="326" spans="1:10" x14ac:dyDescent="0.15">
      <c r="A326" s="166" t="str">
        <f t="shared" si="43"/>
        <v/>
      </c>
      <c r="E326" s="168" t="s">
        <v>1825</v>
      </c>
      <c r="G326" s="102">
        <f t="shared" si="44"/>
        <v>0</v>
      </c>
      <c r="H326" s="188" t="str">
        <f t="shared" si="45"/>
        <v/>
      </c>
      <c r="I326" s="106"/>
      <c r="J326" s="118"/>
    </row>
    <row r="327" spans="1:10" x14ac:dyDescent="0.15">
      <c r="A327" s="166" t="str">
        <f t="shared" si="43"/>
        <v/>
      </c>
      <c r="E327" s="168" t="s">
        <v>1825</v>
      </c>
      <c r="G327" s="102">
        <f t="shared" si="44"/>
        <v>0</v>
      </c>
      <c r="H327" s="188" t="str">
        <f t="shared" si="45"/>
        <v/>
      </c>
      <c r="I327" s="106"/>
      <c r="J327" s="118"/>
    </row>
  </sheetData>
  <phoneticPr fontId="2"/>
  <conditionalFormatting sqref="G1:G1048576">
    <cfRule type="cellIs" dxfId="1" priority="1" operator="between">
      <formula>1</formula>
      <formula>1</formula>
    </cfRule>
    <cfRule type="cellIs" dxfId="0" priority="2" operator="between">
      <formula>0</formula>
      <formula>0</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26</vt:i4>
      </vt:variant>
      <vt:variant>
        <vt:lpstr>名前付き一覧</vt:lpstr>
      </vt:variant>
      <vt:variant>
        <vt:i4>3</vt:i4>
      </vt:variant>
    </vt:vector>
  </HeadingPairs>
  <TitlesOfParts>
    <vt:vector size="29" baseType="lpstr">
      <vt:lpstr>考え方</vt:lpstr>
      <vt:lpstr>readme</vt:lpstr>
      <vt:lpstr>Field</vt:lpstr>
      <vt:lpstr>クラス</vt:lpstr>
      <vt:lpstr>消費量クラス</vt:lpstr>
      <vt:lpstr>Iems</vt:lpstr>
      <vt:lpstr>Measures</vt:lpstr>
      <vt:lpstr>Input</vt:lpstr>
      <vt:lpstr>Language</vt:lpstr>
      <vt:lpstr>Area</vt:lpstr>
      <vt:lpstr>Equipment</vt:lpstr>
      <vt:lpstr>pics</vt:lpstr>
      <vt:lpstr>error check</vt:lpstr>
      <vt:lpstr>matrix-Measure</vt:lpstr>
      <vt:lpstr>matrix-Input</vt:lpstr>
      <vt:lpstr>consMap</vt:lpstr>
      <vt:lpstr>eqCode機器のサイズ</vt:lpstr>
      <vt:lpstr>D6function</vt:lpstr>
      <vt:lpstr>electricity</vt:lpstr>
      <vt:lpstr>prefecture</vt:lpstr>
      <vt:lpstr>うちエコ入力値</vt:lpstr>
      <vt:lpstr>うちエコ関数タイミング</vt:lpstr>
      <vt:lpstr>うちエコ関数返り値</vt:lpstr>
      <vt:lpstr>部屋名</vt:lpstr>
      <vt:lpstr>クラス関連</vt:lpstr>
      <vt:lpstr>互換性レポート</vt:lpstr>
      <vt:lpstr>うちエコ入力値!_ftn1</vt:lpstr>
      <vt:lpstr>うちエコ入力値!_ftnref1</vt:lpstr>
      <vt:lpstr>うちエコ入力値!Print_Titles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鈴木靖文</dc:creator>
  <cp:lastModifiedBy>靖文 鈴木</cp:lastModifiedBy>
  <cp:lastPrinted>2009-09-15T05:41:05Z</cp:lastPrinted>
  <dcterms:created xsi:type="dcterms:W3CDTF">1997-01-08T22:48:59Z</dcterms:created>
  <dcterms:modified xsi:type="dcterms:W3CDTF">2025-04-17T07:59:22Z</dcterms:modified>
</cp:coreProperties>
</file>