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txt\www\d6\EXCEL_setting\"/>
    </mc:Choice>
  </mc:AlternateContent>
  <bookViews>
    <workbookView xWindow="-15" yWindow="-15" windowWidth="7800" windowHeight="8235" tabRatio="598" firstSheet="1" activeTab="1"/>
  </bookViews>
  <sheets>
    <sheet name="考え方" sheetId="42" state="hidden" r:id="rId1"/>
    <sheet name="記述規則" sheetId="12" r:id="rId2"/>
    <sheet name="クラス" sheetId="46" state="hidden" r:id="rId3"/>
    <sheet name="消費量クラス" sheetId="38" r:id="rId4"/>
    <sheet name="対策一覧" sheetId="3" r:id="rId5"/>
    <sheet name="入力設定" sheetId="48" r:id="rId6"/>
    <sheet name="入力一覧" sheetId="50" r:id="rId7"/>
    <sheet name="使用時間帯積み上げ" sheetId="52" r:id="rId8"/>
    <sheet name="Sheet1" sheetId="49" r:id="rId9"/>
    <sheet name="消費関連図" sheetId="39" r:id="rId10"/>
    <sheet name="eqCode機器のサイズ" sheetId="43" r:id="rId11"/>
    <sheet name="__inName入力変数" sheetId="44" r:id="rId12"/>
    <sheet name="__selList選択肢" sheetId="45" r:id="rId13"/>
    <sheet name="イラスト" sheetId="22" r:id="rId14"/>
    <sheet name="電力会社" sheetId="35" r:id="rId15"/>
    <sheet name="都道府県" sheetId="34" r:id="rId16"/>
    <sheet name="うちエコ入力値" sheetId="8" r:id="rId17"/>
    <sheet name="うちエコ関数タイミング" sheetId="21" r:id="rId18"/>
    <sheet name="うちエコ関数返り値" sheetId="19" r:id="rId19"/>
    <sheet name="部屋名" sheetId="4" r:id="rId20"/>
    <sheet name="クラス関連" sheetId="26" r:id="rId21"/>
    <sheet name="互換性レポート" sheetId="51" r:id="rId22"/>
  </sheets>
  <definedNames>
    <definedName name="_xlnm._FilterDatabase" localSheetId="5" hidden="1">入力設定!#REF!</definedName>
    <definedName name="_ftn1" localSheetId="11">__inName入力変数!#REF!</definedName>
    <definedName name="_ftn1" localSheetId="16">うちエコ入力値!$C$304</definedName>
    <definedName name="_ftn1" localSheetId="5">入力設定!#REF!</definedName>
    <definedName name="_ftnref1" localSheetId="11">__inName入力変数!#REF!</definedName>
    <definedName name="_ftnref1" localSheetId="16">うちエコ入力値!$C$294</definedName>
    <definedName name="_ftnref1" localSheetId="5">入力設定!#REF!</definedName>
    <definedName name="_xlnm.Print_Titles" localSheetId="11">__inName入力変数!$6:$6</definedName>
    <definedName name="_xlnm.Print_Titles" localSheetId="16">うちエコ入力値!$6:$7</definedName>
    <definedName name="_xlnm.Print_Titles" localSheetId="5">入力設定!$4:$4</definedName>
  </definedNames>
  <calcPr calcId="152511"/>
</workbook>
</file>

<file path=xl/calcChain.xml><?xml version="1.0" encoding="utf-8"?>
<calcChain xmlns="http://schemas.openxmlformats.org/spreadsheetml/2006/main">
  <c r="U71" i="3" l="1"/>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G94" i="48" l="1"/>
  <c r="BF94" i="48" s="1"/>
  <c r="F94" i="48"/>
  <c r="G93" i="48"/>
  <c r="BF93" i="48" s="1"/>
  <c r="F93" i="48"/>
  <c r="G129" i="48"/>
  <c r="BF129" i="48" s="1"/>
  <c r="F129" i="48"/>
  <c r="BI129" i="48"/>
  <c r="G128" i="48"/>
  <c r="BF128" i="48" s="1"/>
  <c r="F128" i="48"/>
  <c r="BI128" i="48"/>
  <c r="G41" i="48"/>
  <c r="BF41" i="48" s="1"/>
  <c r="F41" i="48"/>
  <c r="BC128" i="48" l="1"/>
  <c r="BI94" i="48"/>
  <c r="BC129" i="48"/>
  <c r="BC94" i="48"/>
  <c r="BI93" i="48"/>
  <c r="BC93" i="48"/>
  <c r="BI41" i="48"/>
  <c r="BC41" i="48"/>
  <c r="G142" i="48"/>
  <c r="BC142" i="48" s="1"/>
  <c r="G140" i="48"/>
  <c r="BC140" i="48" s="1"/>
  <c r="F140" i="48"/>
  <c r="G125" i="48"/>
  <c r="BF125" i="48" s="1"/>
  <c r="F125" i="48"/>
  <c r="BI125" i="48"/>
  <c r="BI142" i="48"/>
  <c r="BF142" i="48"/>
  <c r="BI140" i="48"/>
  <c r="BF140" i="48"/>
  <c r="BI123" i="48"/>
  <c r="BF123" i="48"/>
  <c r="BC123" i="48"/>
  <c r="BI122" i="48"/>
  <c r="BF122" i="48"/>
  <c r="BC122" i="48"/>
  <c r="BC125" i="48" l="1"/>
  <c r="G127" i="48"/>
  <c r="Q127" i="48" s="1"/>
  <c r="F127" i="48"/>
  <c r="BI127" i="48"/>
  <c r="G126" i="48"/>
  <c r="BF126" i="48" s="1"/>
  <c r="F126" i="48"/>
  <c r="BI126" i="48"/>
  <c r="G124" i="48"/>
  <c r="BF124" i="48" s="1"/>
  <c r="F124" i="48"/>
  <c r="BI124" i="48"/>
  <c r="AZ123" i="48"/>
  <c r="AZ122" i="48"/>
  <c r="G75" i="48"/>
  <c r="Q75" i="48" s="1"/>
  <c r="G103" i="48"/>
  <c r="BF103" i="48" s="1"/>
  <c r="F103" i="48"/>
  <c r="BI103" i="48"/>
  <c r="BC124" i="48" l="1"/>
  <c r="BC126" i="48"/>
  <c r="BF127" i="48"/>
  <c r="BI75" i="48"/>
  <c r="BC103" i="48"/>
  <c r="BF75" i="48"/>
  <c r="BC75" i="48"/>
  <c r="BC127" i="48"/>
  <c r="AZ154" i="48"/>
  <c r="G154" i="48"/>
  <c r="AZ153" i="48"/>
  <c r="AM153" i="48"/>
  <c r="AL153" i="48"/>
  <c r="AK153" i="48"/>
  <c r="AJ153" i="48"/>
  <c r="AI153" i="48"/>
  <c r="G153" i="48"/>
  <c r="AZ152" i="48"/>
  <c r="G152" i="48"/>
  <c r="AZ151" i="48"/>
  <c r="G151" i="48"/>
  <c r="AZ150" i="48"/>
  <c r="G150" i="48"/>
  <c r="AZ149" i="48"/>
  <c r="G149" i="48"/>
  <c r="AZ148" i="48"/>
  <c r="G148" i="48"/>
  <c r="BC148" i="48" s="1"/>
  <c r="AZ147" i="48"/>
  <c r="G147" i="48"/>
  <c r="AZ146" i="48"/>
  <c r="G146" i="48"/>
  <c r="BC146" i="48" s="1"/>
  <c r="AZ145" i="48"/>
  <c r="G145" i="48"/>
  <c r="AZ144" i="48"/>
  <c r="G144" i="48"/>
  <c r="BC144" i="48" s="1"/>
  <c r="AZ143" i="48"/>
  <c r="G143" i="48"/>
  <c r="AZ142" i="48"/>
  <c r="AZ141" i="48"/>
  <c r="G141" i="48"/>
  <c r="BC141" i="48" s="1"/>
  <c r="AZ140" i="48"/>
  <c r="AZ139" i="48"/>
  <c r="G139" i="48"/>
  <c r="AZ138" i="48"/>
  <c r="G138" i="48"/>
  <c r="BC138" i="48" s="1"/>
  <c r="Q146" i="48" l="1"/>
  <c r="BF146" i="48" s="1"/>
  <c r="Q143" i="48"/>
  <c r="BC143" i="48"/>
  <c r="BI146" i="48"/>
  <c r="Q147" i="48"/>
  <c r="BC147" i="48"/>
  <c r="Q154" i="48"/>
  <c r="BC154" i="48"/>
  <c r="Q138" i="48"/>
  <c r="Q139" i="48"/>
  <c r="BC139" i="48"/>
  <c r="Q141" i="48"/>
  <c r="Q144" i="48"/>
  <c r="Q145" i="48"/>
  <c r="BC145" i="48"/>
  <c r="Q148" i="48"/>
  <c r="Q149" i="48"/>
  <c r="BC149" i="48"/>
  <c r="Q150" i="48"/>
  <c r="BC150" i="48"/>
  <c r="Q151" i="48"/>
  <c r="BC151" i="48"/>
  <c r="Q152" i="48"/>
  <c r="BC152" i="48"/>
  <c r="Q153" i="48"/>
  <c r="BC153" i="48"/>
  <c r="F79" i="48"/>
  <c r="G79" i="48"/>
  <c r="Q79" i="48" s="1"/>
  <c r="G70" i="48"/>
  <c r="Q70" i="48" s="1"/>
  <c r="F70" i="48"/>
  <c r="BI70" i="48"/>
  <c r="G69" i="48"/>
  <c r="Q69" i="48" s="1"/>
  <c r="F69" i="48"/>
  <c r="BI69" i="48"/>
  <c r="G67" i="48"/>
  <c r="Q67" i="48" s="1"/>
  <c r="F67" i="48"/>
  <c r="BI67" i="48"/>
  <c r="G84" i="48"/>
  <c r="Q84" i="48" s="1"/>
  <c r="F84" i="48"/>
  <c r="BI84" i="48"/>
  <c r="G83" i="48"/>
  <c r="Q83" i="48" s="1"/>
  <c r="F83" i="48"/>
  <c r="BI83" i="48"/>
  <c r="G82" i="48"/>
  <c r="Q82" i="48" s="1"/>
  <c r="F82" i="48"/>
  <c r="BI82" i="48"/>
  <c r="G81" i="48"/>
  <c r="Q81" i="48" s="1"/>
  <c r="F81" i="48"/>
  <c r="BI81" i="48"/>
  <c r="G121" i="48"/>
  <c r="BF121" i="48" s="1"/>
  <c r="F121" i="48"/>
  <c r="BI121" i="48"/>
  <c r="G120" i="48"/>
  <c r="BF120" i="48" s="1"/>
  <c r="F120" i="48"/>
  <c r="G119" i="48"/>
  <c r="BF119" i="48" s="1"/>
  <c r="G117" i="48"/>
  <c r="BF117" i="48" s="1"/>
  <c r="G118" i="48"/>
  <c r="BF118" i="48" s="1"/>
  <c r="F118" i="48"/>
  <c r="G116" i="48"/>
  <c r="Q116" i="48" s="1"/>
  <c r="F116" i="48"/>
  <c r="G78" i="48"/>
  <c r="Q78" i="48" s="1"/>
  <c r="G88" i="48"/>
  <c r="BC88" i="48" s="1"/>
  <c r="G91" i="48"/>
  <c r="BF91" i="48" s="1"/>
  <c r="F91" i="48"/>
  <c r="F90" i="48"/>
  <c r="AZ6" i="48"/>
  <c r="G6" i="48"/>
  <c r="G23" i="48"/>
  <c r="Q23" i="48" s="1"/>
  <c r="K102" i="50"/>
  <c r="J102" i="50"/>
  <c r="I102" i="50"/>
  <c r="H102" i="50"/>
  <c r="G102" i="50"/>
  <c r="F102" i="50"/>
  <c r="E102" i="50"/>
  <c r="D102" i="50"/>
  <c r="C102" i="50"/>
  <c r="B102" i="50"/>
  <c r="K101" i="50"/>
  <c r="J101" i="50"/>
  <c r="I101" i="50"/>
  <c r="H101" i="50"/>
  <c r="G101" i="50"/>
  <c r="F101" i="50"/>
  <c r="E101" i="50"/>
  <c r="D101" i="50"/>
  <c r="C101" i="50"/>
  <c r="B101" i="50"/>
  <c r="K100" i="50"/>
  <c r="J100" i="50"/>
  <c r="I100" i="50"/>
  <c r="H100" i="50"/>
  <c r="G100" i="50"/>
  <c r="F100" i="50"/>
  <c r="E100" i="50"/>
  <c r="D100" i="50"/>
  <c r="C100" i="50"/>
  <c r="B100" i="50"/>
  <c r="K99" i="50"/>
  <c r="J99" i="50"/>
  <c r="I99" i="50"/>
  <c r="H99" i="50"/>
  <c r="G99" i="50"/>
  <c r="F99" i="50"/>
  <c r="E99" i="50"/>
  <c r="D99" i="50"/>
  <c r="C99" i="50"/>
  <c r="B99" i="50"/>
  <c r="K98" i="50"/>
  <c r="J98" i="50"/>
  <c r="I98" i="50"/>
  <c r="H98" i="50"/>
  <c r="G98" i="50"/>
  <c r="F98" i="50"/>
  <c r="E98" i="50"/>
  <c r="D98" i="50"/>
  <c r="C98" i="50"/>
  <c r="B98" i="50"/>
  <c r="K97" i="50"/>
  <c r="J97" i="50"/>
  <c r="I97" i="50"/>
  <c r="H97" i="50"/>
  <c r="G97" i="50"/>
  <c r="F97" i="50"/>
  <c r="E97" i="50"/>
  <c r="D97" i="50"/>
  <c r="C97" i="50"/>
  <c r="B97" i="50"/>
  <c r="K96" i="50"/>
  <c r="J96" i="50"/>
  <c r="I96" i="50"/>
  <c r="H96" i="50"/>
  <c r="G96" i="50"/>
  <c r="F96" i="50"/>
  <c r="E96" i="50"/>
  <c r="D96" i="50"/>
  <c r="C96" i="50"/>
  <c r="B96" i="50"/>
  <c r="K95" i="50"/>
  <c r="J95" i="50"/>
  <c r="I95" i="50"/>
  <c r="H95" i="50"/>
  <c r="G95" i="50"/>
  <c r="F95" i="50"/>
  <c r="E95" i="50"/>
  <c r="D95" i="50"/>
  <c r="C95" i="50"/>
  <c r="B95" i="50"/>
  <c r="K94" i="50"/>
  <c r="J94" i="50"/>
  <c r="I94" i="50"/>
  <c r="H94" i="50"/>
  <c r="G94" i="50"/>
  <c r="F94" i="50"/>
  <c r="E94" i="50"/>
  <c r="D94" i="50"/>
  <c r="C94" i="50"/>
  <c r="B94" i="50"/>
  <c r="K93" i="50"/>
  <c r="J93" i="50"/>
  <c r="I93" i="50"/>
  <c r="H93" i="50"/>
  <c r="G93" i="50"/>
  <c r="F93" i="50"/>
  <c r="E93" i="50"/>
  <c r="D93" i="50"/>
  <c r="C93" i="50"/>
  <c r="B93" i="50"/>
  <c r="K92" i="50"/>
  <c r="J92" i="50"/>
  <c r="I92" i="50"/>
  <c r="H92" i="50"/>
  <c r="G92" i="50"/>
  <c r="F92" i="50"/>
  <c r="E92" i="50"/>
  <c r="D92" i="50"/>
  <c r="C92" i="50"/>
  <c r="B92" i="50"/>
  <c r="K91" i="50"/>
  <c r="J91" i="50"/>
  <c r="I91" i="50"/>
  <c r="H91" i="50"/>
  <c r="G91" i="50"/>
  <c r="F91" i="50"/>
  <c r="E91" i="50"/>
  <c r="D91" i="50"/>
  <c r="C91" i="50"/>
  <c r="B91" i="50"/>
  <c r="K90" i="50"/>
  <c r="J90" i="50"/>
  <c r="I90" i="50"/>
  <c r="H90" i="50"/>
  <c r="G90" i="50"/>
  <c r="F90" i="50"/>
  <c r="E90" i="50"/>
  <c r="D90" i="50"/>
  <c r="C90" i="50"/>
  <c r="B90" i="50"/>
  <c r="K89" i="50"/>
  <c r="J89" i="50"/>
  <c r="I89" i="50"/>
  <c r="H89" i="50"/>
  <c r="G89" i="50"/>
  <c r="F89" i="50"/>
  <c r="E89" i="50"/>
  <c r="D89" i="50"/>
  <c r="C89" i="50"/>
  <c r="B89" i="50"/>
  <c r="K88" i="50"/>
  <c r="J88" i="50"/>
  <c r="I88" i="50"/>
  <c r="H88" i="50"/>
  <c r="G88" i="50"/>
  <c r="F88" i="50"/>
  <c r="E88" i="50"/>
  <c r="D88" i="50"/>
  <c r="C88" i="50"/>
  <c r="B88" i="50"/>
  <c r="K87" i="50"/>
  <c r="J87" i="50"/>
  <c r="I87" i="50"/>
  <c r="H87" i="50"/>
  <c r="G87" i="50"/>
  <c r="F87" i="50"/>
  <c r="E87" i="50"/>
  <c r="D87" i="50"/>
  <c r="C87" i="50"/>
  <c r="B87" i="50"/>
  <c r="K86" i="50"/>
  <c r="J86" i="50"/>
  <c r="I86" i="50"/>
  <c r="H86" i="50"/>
  <c r="G86" i="50"/>
  <c r="F86" i="50"/>
  <c r="E86" i="50"/>
  <c r="D86" i="50"/>
  <c r="C86" i="50"/>
  <c r="B86" i="50"/>
  <c r="K85" i="50"/>
  <c r="J85" i="50"/>
  <c r="I85" i="50"/>
  <c r="H85" i="50"/>
  <c r="G85" i="50"/>
  <c r="F85" i="50"/>
  <c r="E85" i="50"/>
  <c r="D85" i="50"/>
  <c r="C85" i="50"/>
  <c r="B85" i="50"/>
  <c r="K84" i="50"/>
  <c r="J84" i="50"/>
  <c r="I84" i="50"/>
  <c r="H84" i="50"/>
  <c r="G84" i="50"/>
  <c r="F84" i="50"/>
  <c r="E84" i="50"/>
  <c r="D84" i="50"/>
  <c r="C84" i="50"/>
  <c r="B84" i="50"/>
  <c r="K83" i="50"/>
  <c r="J83" i="50"/>
  <c r="I83" i="50"/>
  <c r="H83" i="50"/>
  <c r="G83" i="50"/>
  <c r="F83" i="50"/>
  <c r="E83" i="50"/>
  <c r="D83" i="50"/>
  <c r="C83" i="50"/>
  <c r="B83" i="50"/>
  <c r="K82" i="50"/>
  <c r="J82" i="50"/>
  <c r="I82" i="50"/>
  <c r="H82" i="50"/>
  <c r="G82" i="50"/>
  <c r="F82" i="50"/>
  <c r="E82" i="50"/>
  <c r="D82" i="50"/>
  <c r="C82" i="50"/>
  <c r="B82" i="50"/>
  <c r="K81" i="50"/>
  <c r="J81" i="50"/>
  <c r="I81" i="50"/>
  <c r="H81" i="50"/>
  <c r="G81" i="50"/>
  <c r="F81" i="50"/>
  <c r="E81" i="50"/>
  <c r="D81" i="50"/>
  <c r="C81" i="50"/>
  <c r="B81" i="50"/>
  <c r="K80" i="50"/>
  <c r="J80" i="50"/>
  <c r="I80" i="50"/>
  <c r="H80" i="50"/>
  <c r="G80" i="50"/>
  <c r="F80" i="50"/>
  <c r="E80" i="50"/>
  <c r="D80" i="50"/>
  <c r="C80" i="50"/>
  <c r="B80" i="50"/>
  <c r="K79" i="50"/>
  <c r="J79" i="50"/>
  <c r="I79" i="50"/>
  <c r="H79" i="50"/>
  <c r="G79" i="50"/>
  <c r="F79" i="50"/>
  <c r="E79" i="50"/>
  <c r="D79" i="50"/>
  <c r="C79" i="50"/>
  <c r="B79" i="50"/>
  <c r="K78" i="50"/>
  <c r="J78" i="50"/>
  <c r="I78" i="50"/>
  <c r="H78" i="50"/>
  <c r="G78" i="50"/>
  <c r="F78" i="50"/>
  <c r="E78" i="50"/>
  <c r="D78" i="50"/>
  <c r="C78" i="50"/>
  <c r="B78" i="50"/>
  <c r="K77" i="50"/>
  <c r="J77" i="50"/>
  <c r="I77" i="50"/>
  <c r="H77" i="50"/>
  <c r="G77" i="50"/>
  <c r="F77" i="50"/>
  <c r="E77" i="50"/>
  <c r="D77" i="50"/>
  <c r="C77" i="50"/>
  <c r="B77" i="50"/>
  <c r="K76" i="50"/>
  <c r="J76" i="50"/>
  <c r="I76" i="50"/>
  <c r="H76" i="50"/>
  <c r="G76" i="50"/>
  <c r="F76" i="50"/>
  <c r="E76" i="50"/>
  <c r="D76" i="50"/>
  <c r="C76" i="50"/>
  <c r="B76" i="50"/>
  <c r="K75" i="50"/>
  <c r="J75" i="50"/>
  <c r="I75" i="50"/>
  <c r="H75" i="50"/>
  <c r="G75" i="50"/>
  <c r="F75" i="50"/>
  <c r="E75" i="50"/>
  <c r="D75" i="50"/>
  <c r="C75" i="50"/>
  <c r="B75" i="50"/>
  <c r="K74" i="50"/>
  <c r="J74" i="50"/>
  <c r="I74" i="50"/>
  <c r="H74" i="50"/>
  <c r="G74" i="50"/>
  <c r="F74" i="50"/>
  <c r="E74" i="50"/>
  <c r="D74" i="50"/>
  <c r="C74" i="50"/>
  <c r="B74" i="50"/>
  <c r="K73" i="50"/>
  <c r="J73" i="50"/>
  <c r="I73" i="50"/>
  <c r="H73" i="50"/>
  <c r="G73" i="50"/>
  <c r="F73" i="50"/>
  <c r="E73" i="50"/>
  <c r="D73" i="50"/>
  <c r="C73" i="50"/>
  <c r="B73" i="50"/>
  <c r="K72" i="50"/>
  <c r="J72" i="50"/>
  <c r="I72" i="50"/>
  <c r="H72" i="50"/>
  <c r="G72" i="50"/>
  <c r="F72" i="50"/>
  <c r="E72" i="50"/>
  <c r="D72" i="50"/>
  <c r="C72" i="50"/>
  <c r="B72" i="50"/>
  <c r="K71" i="50"/>
  <c r="J71" i="50"/>
  <c r="I71" i="50"/>
  <c r="H71" i="50"/>
  <c r="G71" i="50"/>
  <c r="F71" i="50"/>
  <c r="E71" i="50"/>
  <c r="D71" i="50"/>
  <c r="C71" i="50"/>
  <c r="B71" i="50"/>
  <c r="K70" i="50"/>
  <c r="J70" i="50"/>
  <c r="I70" i="50"/>
  <c r="H70" i="50"/>
  <c r="G70" i="50"/>
  <c r="F70" i="50"/>
  <c r="E70" i="50"/>
  <c r="D70" i="50"/>
  <c r="C70" i="50"/>
  <c r="B70" i="50"/>
  <c r="K69" i="50"/>
  <c r="J69" i="50"/>
  <c r="I69" i="50"/>
  <c r="H69" i="50"/>
  <c r="G69" i="50"/>
  <c r="F69" i="50"/>
  <c r="E69" i="50"/>
  <c r="D69" i="50"/>
  <c r="C69" i="50"/>
  <c r="B69" i="50"/>
  <c r="K68" i="50"/>
  <c r="J68" i="50"/>
  <c r="I68" i="50"/>
  <c r="H68" i="50"/>
  <c r="G68" i="50"/>
  <c r="F68" i="50"/>
  <c r="E68" i="50"/>
  <c r="D68" i="50"/>
  <c r="C68" i="50"/>
  <c r="B68" i="50"/>
  <c r="K67" i="50"/>
  <c r="J67" i="50"/>
  <c r="I67" i="50"/>
  <c r="H67" i="50"/>
  <c r="G67" i="50"/>
  <c r="F67" i="50"/>
  <c r="E67" i="50"/>
  <c r="D67" i="50"/>
  <c r="C67" i="50"/>
  <c r="B67" i="50"/>
  <c r="K66" i="50"/>
  <c r="J66" i="50"/>
  <c r="I66" i="50"/>
  <c r="H66" i="50"/>
  <c r="G66" i="50"/>
  <c r="F66" i="50"/>
  <c r="E66" i="50"/>
  <c r="D66" i="50"/>
  <c r="C66" i="50"/>
  <c r="B66" i="50"/>
  <c r="K65" i="50"/>
  <c r="J65" i="50"/>
  <c r="I65" i="50"/>
  <c r="H65" i="50"/>
  <c r="G65" i="50"/>
  <c r="F65" i="50"/>
  <c r="E65" i="50"/>
  <c r="D65" i="50"/>
  <c r="C65" i="50"/>
  <c r="B65" i="50"/>
  <c r="K64" i="50"/>
  <c r="J64" i="50"/>
  <c r="I64" i="50"/>
  <c r="H64" i="50"/>
  <c r="G64" i="50"/>
  <c r="F64" i="50"/>
  <c r="E64" i="50"/>
  <c r="D64" i="50"/>
  <c r="C64" i="50"/>
  <c r="B64" i="50"/>
  <c r="K63" i="50"/>
  <c r="J63" i="50"/>
  <c r="I63" i="50"/>
  <c r="H63" i="50"/>
  <c r="G63" i="50"/>
  <c r="F63" i="50"/>
  <c r="E63" i="50"/>
  <c r="D63" i="50"/>
  <c r="C63" i="50"/>
  <c r="B63" i="50"/>
  <c r="K62" i="50"/>
  <c r="J62" i="50"/>
  <c r="I62" i="50"/>
  <c r="H62" i="50"/>
  <c r="G62" i="50"/>
  <c r="F62" i="50"/>
  <c r="E62" i="50"/>
  <c r="D62" i="50"/>
  <c r="C62" i="50"/>
  <c r="B62" i="50"/>
  <c r="K61" i="50"/>
  <c r="J61" i="50"/>
  <c r="I61" i="50"/>
  <c r="H61" i="50"/>
  <c r="G61" i="50"/>
  <c r="F61" i="50"/>
  <c r="E61" i="50"/>
  <c r="D61" i="50"/>
  <c r="C61" i="50"/>
  <c r="B61" i="50"/>
  <c r="K60" i="50"/>
  <c r="J60" i="50"/>
  <c r="I60" i="50"/>
  <c r="H60" i="50"/>
  <c r="G60" i="50"/>
  <c r="F60" i="50"/>
  <c r="E60" i="50"/>
  <c r="D60" i="50"/>
  <c r="C60" i="50"/>
  <c r="B60" i="50"/>
  <c r="K59" i="50"/>
  <c r="J59" i="50"/>
  <c r="I59" i="50"/>
  <c r="H59" i="50"/>
  <c r="G59" i="50"/>
  <c r="F59" i="50"/>
  <c r="E59" i="50"/>
  <c r="D59" i="50"/>
  <c r="C59" i="50"/>
  <c r="B59" i="50"/>
  <c r="K58" i="50"/>
  <c r="J58" i="50"/>
  <c r="I58" i="50"/>
  <c r="H58" i="50"/>
  <c r="G58" i="50"/>
  <c r="F58" i="50"/>
  <c r="E58" i="50"/>
  <c r="D58" i="50"/>
  <c r="C58" i="50"/>
  <c r="B58" i="50"/>
  <c r="K57" i="50"/>
  <c r="J57" i="50"/>
  <c r="I57" i="50"/>
  <c r="H57" i="50"/>
  <c r="G57" i="50"/>
  <c r="F57" i="50"/>
  <c r="E57" i="50"/>
  <c r="D57" i="50"/>
  <c r="C57" i="50"/>
  <c r="B57" i="50"/>
  <c r="K56" i="50"/>
  <c r="J56" i="50"/>
  <c r="I56" i="50"/>
  <c r="H56" i="50"/>
  <c r="G56" i="50"/>
  <c r="F56" i="50"/>
  <c r="E56" i="50"/>
  <c r="D56" i="50"/>
  <c r="C56" i="50"/>
  <c r="B56" i="50"/>
  <c r="K55" i="50"/>
  <c r="J55" i="50"/>
  <c r="I55" i="50"/>
  <c r="H55" i="50"/>
  <c r="G55" i="50"/>
  <c r="F55" i="50"/>
  <c r="E55" i="50"/>
  <c r="D55" i="50"/>
  <c r="C55" i="50"/>
  <c r="B55" i="50"/>
  <c r="K54" i="50"/>
  <c r="J54" i="50"/>
  <c r="I54" i="50"/>
  <c r="H54" i="50"/>
  <c r="G54" i="50"/>
  <c r="F54" i="50"/>
  <c r="E54" i="50"/>
  <c r="D54" i="50"/>
  <c r="C54" i="50"/>
  <c r="B54" i="50"/>
  <c r="K53" i="50"/>
  <c r="J53" i="50"/>
  <c r="I53" i="50"/>
  <c r="H53" i="50"/>
  <c r="G53" i="50"/>
  <c r="F53" i="50"/>
  <c r="E53" i="50"/>
  <c r="D53" i="50"/>
  <c r="C53" i="50"/>
  <c r="B53" i="50"/>
  <c r="K52" i="50"/>
  <c r="J52" i="50"/>
  <c r="I52" i="50"/>
  <c r="H52" i="50"/>
  <c r="G52" i="50"/>
  <c r="F52" i="50"/>
  <c r="E52" i="50"/>
  <c r="D52" i="50"/>
  <c r="C52" i="50"/>
  <c r="B52" i="50"/>
  <c r="K51" i="50"/>
  <c r="J51" i="50"/>
  <c r="I51" i="50"/>
  <c r="H51" i="50"/>
  <c r="G51" i="50"/>
  <c r="F51" i="50"/>
  <c r="E51" i="50"/>
  <c r="D51" i="50"/>
  <c r="C51" i="50"/>
  <c r="B51" i="50"/>
  <c r="K50" i="50"/>
  <c r="J50" i="50"/>
  <c r="I50" i="50"/>
  <c r="H50" i="50"/>
  <c r="G50" i="50"/>
  <c r="F50" i="50"/>
  <c r="E50" i="50"/>
  <c r="D50" i="50"/>
  <c r="C50" i="50"/>
  <c r="B50" i="50"/>
  <c r="K49" i="50"/>
  <c r="J49" i="50"/>
  <c r="I49" i="50"/>
  <c r="H49" i="50"/>
  <c r="G49" i="50"/>
  <c r="F49" i="50"/>
  <c r="E49" i="50"/>
  <c r="D49" i="50"/>
  <c r="C49" i="50"/>
  <c r="B49" i="50"/>
  <c r="K48" i="50"/>
  <c r="J48" i="50"/>
  <c r="I48" i="50"/>
  <c r="H48" i="50"/>
  <c r="G48" i="50"/>
  <c r="F48" i="50"/>
  <c r="E48" i="50"/>
  <c r="D48" i="50"/>
  <c r="C48" i="50"/>
  <c r="B48" i="50"/>
  <c r="K47" i="50"/>
  <c r="J47" i="50"/>
  <c r="I47" i="50"/>
  <c r="H47" i="50"/>
  <c r="G47" i="50"/>
  <c r="F47" i="50"/>
  <c r="E47" i="50"/>
  <c r="D47" i="50"/>
  <c r="C47" i="50"/>
  <c r="B47" i="50"/>
  <c r="K46" i="50"/>
  <c r="J46" i="50"/>
  <c r="I46" i="50"/>
  <c r="H46" i="50"/>
  <c r="G46" i="50"/>
  <c r="F46" i="50"/>
  <c r="E46" i="50"/>
  <c r="D46" i="50"/>
  <c r="C46" i="50"/>
  <c r="B46" i="50"/>
  <c r="K45" i="50"/>
  <c r="J45" i="50"/>
  <c r="I45" i="50"/>
  <c r="H45" i="50"/>
  <c r="G45" i="50"/>
  <c r="F45" i="50"/>
  <c r="E45" i="50"/>
  <c r="D45" i="50"/>
  <c r="C45" i="50"/>
  <c r="B45" i="50"/>
  <c r="K44" i="50"/>
  <c r="J44" i="50"/>
  <c r="I44" i="50"/>
  <c r="H44" i="50"/>
  <c r="G44" i="50"/>
  <c r="F44" i="50"/>
  <c r="E44" i="50"/>
  <c r="D44" i="50"/>
  <c r="C44" i="50"/>
  <c r="B44" i="50"/>
  <c r="K43" i="50"/>
  <c r="J43" i="50"/>
  <c r="I43" i="50"/>
  <c r="H43" i="50"/>
  <c r="G43" i="50"/>
  <c r="F43" i="50"/>
  <c r="E43" i="50"/>
  <c r="D43" i="50"/>
  <c r="C43" i="50"/>
  <c r="B43" i="50"/>
  <c r="K42" i="50"/>
  <c r="J42" i="50"/>
  <c r="I42" i="50"/>
  <c r="H42" i="50"/>
  <c r="G42" i="50"/>
  <c r="F42" i="50"/>
  <c r="E42" i="50"/>
  <c r="D42" i="50"/>
  <c r="C42" i="50"/>
  <c r="B42" i="50"/>
  <c r="K41" i="50"/>
  <c r="J41" i="50"/>
  <c r="I41" i="50"/>
  <c r="H41" i="50"/>
  <c r="G41" i="50"/>
  <c r="F41" i="50"/>
  <c r="E41" i="50"/>
  <c r="D41" i="50"/>
  <c r="C41" i="50"/>
  <c r="B41" i="50"/>
  <c r="K40" i="50"/>
  <c r="J40" i="50"/>
  <c r="I40" i="50"/>
  <c r="H40" i="50"/>
  <c r="G40" i="50"/>
  <c r="F40" i="50"/>
  <c r="E40" i="50"/>
  <c r="D40" i="50"/>
  <c r="C40" i="50"/>
  <c r="B40" i="50"/>
  <c r="K39" i="50"/>
  <c r="J39" i="50"/>
  <c r="I39" i="50"/>
  <c r="H39" i="50"/>
  <c r="G39" i="50"/>
  <c r="F39" i="50"/>
  <c r="E39" i="50"/>
  <c r="D39" i="50"/>
  <c r="C39" i="50"/>
  <c r="B39" i="50"/>
  <c r="K38" i="50"/>
  <c r="J38" i="50"/>
  <c r="I38" i="50"/>
  <c r="H38" i="50"/>
  <c r="G38" i="50"/>
  <c r="F38" i="50"/>
  <c r="E38" i="50"/>
  <c r="D38" i="50"/>
  <c r="C38" i="50"/>
  <c r="B38" i="50"/>
  <c r="K37" i="50"/>
  <c r="J37" i="50"/>
  <c r="I37" i="50"/>
  <c r="H37" i="50"/>
  <c r="G37" i="50"/>
  <c r="F37" i="50"/>
  <c r="E37" i="50"/>
  <c r="D37" i="50"/>
  <c r="C37" i="50"/>
  <c r="B37" i="50"/>
  <c r="K36" i="50"/>
  <c r="J36" i="50"/>
  <c r="I36" i="50"/>
  <c r="H36" i="50"/>
  <c r="G36" i="50"/>
  <c r="F36" i="50"/>
  <c r="E36" i="50"/>
  <c r="D36" i="50"/>
  <c r="C36" i="50"/>
  <c r="B36" i="50"/>
  <c r="K35" i="50"/>
  <c r="J35" i="50"/>
  <c r="I35" i="50"/>
  <c r="H35" i="50"/>
  <c r="G35" i="50"/>
  <c r="F35" i="50"/>
  <c r="E35" i="50"/>
  <c r="D35" i="50"/>
  <c r="C35" i="50"/>
  <c r="B35" i="50"/>
  <c r="K34" i="50"/>
  <c r="J34" i="50"/>
  <c r="I34" i="50"/>
  <c r="H34" i="50"/>
  <c r="G34" i="50"/>
  <c r="F34" i="50"/>
  <c r="E34" i="50"/>
  <c r="D34" i="50"/>
  <c r="C34" i="50"/>
  <c r="B34" i="50"/>
  <c r="K33" i="50"/>
  <c r="J33" i="50"/>
  <c r="I33" i="50"/>
  <c r="H33" i="50"/>
  <c r="G33" i="50"/>
  <c r="F33" i="50"/>
  <c r="E33" i="50"/>
  <c r="D33" i="50"/>
  <c r="C33" i="50"/>
  <c r="B33" i="50"/>
  <c r="K32" i="50"/>
  <c r="J32" i="50"/>
  <c r="I32" i="50"/>
  <c r="H32" i="50"/>
  <c r="G32" i="50"/>
  <c r="F32" i="50"/>
  <c r="E32" i="50"/>
  <c r="D32" i="50"/>
  <c r="C32" i="50"/>
  <c r="B32" i="50"/>
  <c r="K31" i="50"/>
  <c r="J31" i="50"/>
  <c r="I31" i="50"/>
  <c r="H31" i="50"/>
  <c r="G31" i="50"/>
  <c r="F31" i="50"/>
  <c r="E31" i="50"/>
  <c r="D31" i="50"/>
  <c r="C31" i="50"/>
  <c r="B31" i="50"/>
  <c r="K30" i="50"/>
  <c r="J30" i="50"/>
  <c r="I30" i="50"/>
  <c r="H30" i="50"/>
  <c r="G30" i="50"/>
  <c r="F30" i="50"/>
  <c r="E30" i="50"/>
  <c r="D30" i="50"/>
  <c r="C30" i="50"/>
  <c r="B30" i="50"/>
  <c r="K29" i="50"/>
  <c r="J29" i="50"/>
  <c r="I29" i="50"/>
  <c r="H29" i="50"/>
  <c r="G29" i="50"/>
  <c r="F29" i="50"/>
  <c r="E29" i="50"/>
  <c r="D29" i="50"/>
  <c r="C29" i="50"/>
  <c r="B29" i="50"/>
  <c r="K28" i="50"/>
  <c r="J28" i="50"/>
  <c r="I28" i="50"/>
  <c r="H28" i="50"/>
  <c r="G28" i="50"/>
  <c r="F28" i="50"/>
  <c r="E28" i="50"/>
  <c r="D28" i="50"/>
  <c r="C28" i="50"/>
  <c r="B28" i="50"/>
  <c r="K27" i="50"/>
  <c r="J27" i="50"/>
  <c r="I27" i="50"/>
  <c r="H27" i="50"/>
  <c r="G27" i="50"/>
  <c r="F27" i="50"/>
  <c r="E27" i="50"/>
  <c r="D27" i="50"/>
  <c r="C27" i="50"/>
  <c r="B27" i="50"/>
  <c r="K26" i="50"/>
  <c r="J26" i="50"/>
  <c r="I26" i="50"/>
  <c r="H26" i="50"/>
  <c r="G26" i="50"/>
  <c r="F26" i="50"/>
  <c r="E26" i="50"/>
  <c r="D26" i="50"/>
  <c r="C26" i="50"/>
  <c r="B26" i="50"/>
  <c r="K25" i="50"/>
  <c r="J25" i="50"/>
  <c r="I25" i="50"/>
  <c r="H25" i="50"/>
  <c r="G25" i="50"/>
  <c r="F25" i="50"/>
  <c r="E25" i="50"/>
  <c r="D25" i="50"/>
  <c r="C25" i="50"/>
  <c r="B25" i="50"/>
  <c r="K24" i="50"/>
  <c r="J24" i="50"/>
  <c r="I24" i="50"/>
  <c r="H24" i="50"/>
  <c r="G24" i="50"/>
  <c r="F24" i="50"/>
  <c r="E24" i="50"/>
  <c r="D24" i="50"/>
  <c r="C24" i="50"/>
  <c r="B24" i="50"/>
  <c r="K23" i="50"/>
  <c r="J23" i="50"/>
  <c r="I23" i="50"/>
  <c r="H23" i="50"/>
  <c r="G23" i="50"/>
  <c r="F23" i="50"/>
  <c r="E23" i="50"/>
  <c r="D23" i="50"/>
  <c r="C23" i="50"/>
  <c r="B23" i="50"/>
  <c r="K22" i="50"/>
  <c r="J22" i="50"/>
  <c r="I22" i="50"/>
  <c r="H22" i="50"/>
  <c r="G22" i="50"/>
  <c r="F22" i="50"/>
  <c r="E22" i="50"/>
  <c r="D22" i="50"/>
  <c r="C22" i="50"/>
  <c r="B22" i="50"/>
  <c r="K21" i="50"/>
  <c r="J21" i="50"/>
  <c r="I21" i="50"/>
  <c r="H21" i="50"/>
  <c r="G21" i="50"/>
  <c r="F21" i="50"/>
  <c r="E21" i="50"/>
  <c r="D21" i="50"/>
  <c r="C21" i="50"/>
  <c r="B21" i="50"/>
  <c r="K20" i="50"/>
  <c r="J20" i="50"/>
  <c r="I20" i="50"/>
  <c r="H20" i="50"/>
  <c r="G20" i="50"/>
  <c r="F20" i="50"/>
  <c r="E20" i="50"/>
  <c r="D20" i="50"/>
  <c r="C20" i="50"/>
  <c r="B20" i="50"/>
  <c r="K19" i="50"/>
  <c r="J19" i="50"/>
  <c r="I19" i="50"/>
  <c r="H19" i="50"/>
  <c r="G19" i="50"/>
  <c r="F19" i="50"/>
  <c r="E19" i="50"/>
  <c r="D19" i="50"/>
  <c r="C19" i="50"/>
  <c r="B19" i="50"/>
  <c r="K18" i="50"/>
  <c r="J18" i="50"/>
  <c r="I18" i="50"/>
  <c r="H18" i="50"/>
  <c r="G18" i="50"/>
  <c r="F18" i="50"/>
  <c r="E18" i="50"/>
  <c r="D18" i="50"/>
  <c r="C18" i="50"/>
  <c r="B18" i="50"/>
  <c r="K17" i="50"/>
  <c r="J17" i="50"/>
  <c r="I17" i="50"/>
  <c r="H17" i="50"/>
  <c r="G17" i="50"/>
  <c r="F17" i="50"/>
  <c r="E17" i="50"/>
  <c r="D17" i="50"/>
  <c r="C17" i="50"/>
  <c r="B17" i="50"/>
  <c r="K16" i="50"/>
  <c r="J16" i="50"/>
  <c r="I16" i="50"/>
  <c r="H16" i="50"/>
  <c r="G16" i="50"/>
  <c r="F16" i="50"/>
  <c r="E16" i="50"/>
  <c r="D16" i="50"/>
  <c r="C16" i="50"/>
  <c r="B16" i="50"/>
  <c r="K15" i="50"/>
  <c r="J15" i="50"/>
  <c r="I15" i="50"/>
  <c r="H15" i="50"/>
  <c r="G15" i="50"/>
  <c r="F15" i="50"/>
  <c r="E15" i="50"/>
  <c r="D15" i="50"/>
  <c r="C15" i="50"/>
  <c r="B15" i="50"/>
  <c r="K14" i="50"/>
  <c r="J14" i="50"/>
  <c r="I14" i="50"/>
  <c r="H14" i="50"/>
  <c r="G14" i="50"/>
  <c r="F14" i="50"/>
  <c r="E14" i="50"/>
  <c r="D14" i="50"/>
  <c r="C14" i="50"/>
  <c r="B14" i="50"/>
  <c r="K13" i="50"/>
  <c r="J13" i="50"/>
  <c r="I13" i="50"/>
  <c r="H13" i="50"/>
  <c r="G13" i="50"/>
  <c r="F13" i="50"/>
  <c r="E13" i="50"/>
  <c r="D13" i="50"/>
  <c r="C13" i="50"/>
  <c r="B13" i="50"/>
  <c r="K12" i="50"/>
  <c r="J12" i="50"/>
  <c r="I12" i="50"/>
  <c r="H12" i="50"/>
  <c r="G12" i="50"/>
  <c r="F12" i="50"/>
  <c r="E12" i="50"/>
  <c r="D12" i="50"/>
  <c r="C12" i="50"/>
  <c r="B12" i="50"/>
  <c r="K11" i="50"/>
  <c r="J11" i="50"/>
  <c r="I11" i="50"/>
  <c r="H11" i="50"/>
  <c r="G11" i="50"/>
  <c r="F11" i="50"/>
  <c r="E11" i="50"/>
  <c r="D11" i="50"/>
  <c r="C11" i="50"/>
  <c r="B11" i="50"/>
  <c r="K10" i="50"/>
  <c r="J10" i="50"/>
  <c r="I10" i="50"/>
  <c r="H10" i="50"/>
  <c r="G10" i="50"/>
  <c r="F10" i="50"/>
  <c r="E10" i="50"/>
  <c r="D10" i="50"/>
  <c r="C10" i="50"/>
  <c r="B10" i="50"/>
  <c r="K9" i="50"/>
  <c r="J9" i="50"/>
  <c r="I9" i="50"/>
  <c r="H9" i="50"/>
  <c r="G9" i="50"/>
  <c r="F9" i="50"/>
  <c r="E9" i="50"/>
  <c r="D9" i="50"/>
  <c r="C9" i="50"/>
  <c r="B9" i="50"/>
  <c r="K8" i="50"/>
  <c r="J8" i="50"/>
  <c r="I8" i="50"/>
  <c r="H8" i="50"/>
  <c r="G8" i="50"/>
  <c r="F8" i="50"/>
  <c r="E8" i="50"/>
  <c r="D8" i="50"/>
  <c r="C8" i="50"/>
  <c r="B8" i="50"/>
  <c r="K7" i="50"/>
  <c r="J7" i="50"/>
  <c r="I7" i="50"/>
  <c r="H7" i="50"/>
  <c r="G7" i="50"/>
  <c r="F7" i="50"/>
  <c r="E7" i="50"/>
  <c r="D7" i="50"/>
  <c r="C7" i="50"/>
  <c r="B7" i="50"/>
  <c r="K6" i="50"/>
  <c r="J6" i="50"/>
  <c r="I6" i="50"/>
  <c r="H6" i="50"/>
  <c r="G6" i="50"/>
  <c r="F6" i="50"/>
  <c r="E6" i="50"/>
  <c r="D6" i="50"/>
  <c r="C6" i="50"/>
  <c r="B6" i="50"/>
  <c r="K5" i="50"/>
  <c r="J5" i="50"/>
  <c r="I5" i="50"/>
  <c r="H5" i="50"/>
  <c r="G5" i="50"/>
  <c r="F5" i="50"/>
  <c r="E5" i="50"/>
  <c r="D5" i="50"/>
  <c r="C5" i="50"/>
  <c r="B5" i="50"/>
  <c r="K4" i="50"/>
  <c r="J4" i="50"/>
  <c r="I4" i="50"/>
  <c r="H4" i="50"/>
  <c r="G4" i="50"/>
  <c r="F4" i="50"/>
  <c r="E4" i="50"/>
  <c r="D4" i="50"/>
  <c r="C4" i="50"/>
  <c r="B4" i="50"/>
  <c r="K3" i="50"/>
  <c r="J3" i="50"/>
  <c r="I3" i="50"/>
  <c r="H3" i="50"/>
  <c r="G3" i="50"/>
  <c r="F3" i="50"/>
  <c r="E3" i="50"/>
  <c r="D3" i="50"/>
  <c r="C3" i="50"/>
  <c r="B3" i="50"/>
  <c r="G115" i="48"/>
  <c r="F115" i="48"/>
  <c r="G114" i="48"/>
  <c r="Q114" i="48" s="1"/>
  <c r="F114" i="48"/>
  <c r="G113" i="48"/>
  <c r="Q113" i="48" s="1"/>
  <c r="F113" i="48"/>
  <c r="G111" i="48"/>
  <c r="BF111" i="48" s="1"/>
  <c r="F111" i="48"/>
  <c r="G110" i="48"/>
  <c r="BF110" i="48" s="1"/>
  <c r="F110" i="48"/>
  <c r="G46" i="48"/>
  <c r="BI46" i="48" s="1"/>
  <c r="F46" i="48"/>
  <c r="G45" i="48"/>
  <c r="BF45" i="48" s="1"/>
  <c r="F45" i="48"/>
  <c r="G44" i="48"/>
  <c r="F44" i="48"/>
  <c r="G43" i="48"/>
  <c r="F43" i="48"/>
  <c r="G42" i="48"/>
  <c r="F42" i="48"/>
  <c r="G56" i="48"/>
  <c r="BF56" i="48" s="1"/>
  <c r="F56" i="48"/>
  <c r="G55" i="48"/>
  <c r="F55" i="48"/>
  <c r="G54" i="48"/>
  <c r="BF54" i="48" s="1"/>
  <c r="F54" i="48"/>
  <c r="G53" i="48"/>
  <c r="F53" i="48"/>
  <c r="G52" i="48"/>
  <c r="BF52" i="48" s="1"/>
  <c r="F52" i="48"/>
  <c r="G51" i="48"/>
  <c r="BF51" i="48" s="1"/>
  <c r="F51" i="48"/>
  <c r="G50" i="48"/>
  <c r="BF50" i="48" s="1"/>
  <c r="F50" i="48"/>
  <c r="G49" i="48"/>
  <c r="BF49" i="48" s="1"/>
  <c r="F49" i="48"/>
  <c r="G48" i="48"/>
  <c r="BF48" i="48" s="1"/>
  <c r="F48" i="48"/>
  <c r="G47" i="48"/>
  <c r="BF47" i="48" s="1"/>
  <c r="F47" i="48"/>
  <c r="G40" i="48"/>
  <c r="BI40" i="48" s="1"/>
  <c r="F40" i="48"/>
  <c r="G39" i="48"/>
  <c r="BF39" i="48" s="1"/>
  <c r="F39" i="48"/>
  <c r="G38" i="48"/>
  <c r="F38" i="48"/>
  <c r="G37" i="48"/>
  <c r="F37" i="48"/>
  <c r="G36" i="48"/>
  <c r="F36" i="48"/>
  <c r="G96" i="48"/>
  <c r="F96" i="48"/>
  <c r="G95" i="48"/>
  <c r="BI95" i="48" s="1"/>
  <c r="F95" i="48"/>
  <c r="G102" i="48"/>
  <c r="F102" i="48"/>
  <c r="G101" i="48"/>
  <c r="BI101" i="48" s="1"/>
  <c r="F101" i="48"/>
  <c r="G112" i="48"/>
  <c r="F112" i="48"/>
  <c r="F71" i="48"/>
  <c r="F74" i="48"/>
  <c r="G59" i="48"/>
  <c r="Q59" i="48" s="1"/>
  <c r="G137" i="48"/>
  <c r="Q137" i="48" s="1"/>
  <c r="F137" i="48"/>
  <c r="G136" i="48"/>
  <c r="F136" i="48"/>
  <c r="G135" i="48"/>
  <c r="F135" i="48"/>
  <c r="G134" i="48"/>
  <c r="BF134" i="48" s="1"/>
  <c r="F134" i="48"/>
  <c r="G87" i="48"/>
  <c r="BF87" i="48" s="1"/>
  <c r="G92" i="48"/>
  <c r="BI92" i="48" s="1"/>
  <c r="G17" i="48"/>
  <c r="F133" i="48"/>
  <c r="F132" i="48"/>
  <c r="F130" i="48"/>
  <c r="F109" i="48"/>
  <c r="F108" i="48"/>
  <c r="F107" i="48"/>
  <c r="F106" i="48"/>
  <c r="F105" i="48"/>
  <c r="F104" i="48"/>
  <c r="F80" i="48"/>
  <c r="F76" i="48"/>
  <c r="G76" i="48"/>
  <c r="BF76" i="48" s="1"/>
  <c r="G68" i="48"/>
  <c r="BF68" i="48" s="1"/>
  <c r="F68" i="48"/>
  <c r="G73" i="48"/>
  <c r="BF73" i="48" s="1"/>
  <c r="F73" i="48"/>
  <c r="F72" i="48"/>
  <c r="G72" i="48"/>
  <c r="Q72" i="48" s="1"/>
  <c r="F86" i="48"/>
  <c r="F85" i="48"/>
  <c r="G28" i="48"/>
  <c r="BI28" i="48" s="1"/>
  <c r="G27" i="48"/>
  <c r="BI27" i="48" s="1"/>
  <c r="G26" i="48"/>
  <c r="BC26" i="48" s="1"/>
  <c r="G25" i="48"/>
  <c r="BF25" i="48" s="1"/>
  <c r="G21" i="48"/>
  <c r="BI21" i="48" s="1"/>
  <c r="F21" i="48"/>
  <c r="F35" i="48"/>
  <c r="F34" i="48"/>
  <c r="F33" i="48"/>
  <c r="F32" i="48"/>
  <c r="F31" i="48"/>
  <c r="G13" i="48"/>
  <c r="BI13" i="48" s="1"/>
  <c r="G12" i="48"/>
  <c r="BF12" i="48" s="1"/>
  <c r="G30" i="48"/>
  <c r="G16" i="48"/>
  <c r="BI16" i="48" s="1"/>
  <c r="G9" i="48"/>
  <c r="BF9" i="48" s="1"/>
  <c r="G10" i="48"/>
  <c r="BI10" i="48" s="1"/>
  <c r="G90" i="48"/>
  <c r="BI90" i="48" s="1"/>
  <c r="G89" i="48"/>
  <c r="BC89" i="48" s="1"/>
  <c r="G86" i="48"/>
  <c r="G100" i="48"/>
  <c r="BI100" i="48" s="1"/>
  <c r="G18" i="48"/>
  <c r="Q18" i="48" s="1"/>
  <c r="G64" i="48"/>
  <c r="BC64" i="48" s="1"/>
  <c r="G63" i="48"/>
  <c r="BC63" i="48" s="1"/>
  <c r="G62" i="48"/>
  <c r="G61" i="48"/>
  <c r="BI61" i="48" s="1"/>
  <c r="G60" i="48"/>
  <c r="G29" i="48"/>
  <c r="BC29" i="48" s="1"/>
  <c r="G24" i="48"/>
  <c r="BF24" i="48" s="1"/>
  <c r="G22" i="48"/>
  <c r="G35" i="48"/>
  <c r="G34" i="48"/>
  <c r="G33" i="48"/>
  <c r="BF33" i="48" s="1"/>
  <c r="G32" i="48"/>
  <c r="BI32" i="48" s="1"/>
  <c r="G31" i="48"/>
  <c r="BI31" i="48" s="1"/>
  <c r="G20" i="48"/>
  <c r="Q20" i="48" s="1"/>
  <c r="G19" i="48"/>
  <c r="BI19" i="48" s="1"/>
  <c r="G15" i="48"/>
  <c r="G14" i="48"/>
  <c r="BI14" i="48" s="1"/>
  <c r="G58" i="48"/>
  <c r="BC58" i="48" s="1"/>
  <c r="G57" i="48"/>
  <c r="G11" i="48"/>
  <c r="G8" i="48"/>
  <c r="Q8" i="48" s="1"/>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F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6" i="45"/>
  <c r="F6" i="45"/>
  <c r="C7" i="45"/>
  <c r="F7" i="45"/>
  <c r="C8" i="45"/>
  <c r="F8" i="45"/>
  <c r="C9" i="45"/>
  <c r="F9" i="45"/>
  <c r="C11" i="45"/>
  <c r="AA11" i="45"/>
  <c r="AB11" i="45"/>
  <c r="AC11" i="45"/>
  <c r="AD11" i="45"/>
  <c r="AE11" i="45"/>
  <c r="C12" i="45"/>
  <c r="AA12" i="45"/>
  <c r="AB12" i="45"/>
  <c r="AC12" i="45"/>
  <c r="AD12" i="45"/>
  <c r="AE12" i="45"/>
  <c r="C13" i="45"/>
  <c r="AA13" i="45"/>
  <c r="AB13" i="45"/>
  <c r="AC13" i="45"/>
  <c r="AD13" i="45"/>
  <c r="AE13" i="45"/>
  <c r="C14" i="45"/>
  <c r="F14" i="45"/>
  <c r="C15" i="45"/>
  <c r="F15" i="45"/>
  <c r="C16" i="45"/>
  <c r="F16" i="45"/>
  <c r="C19" i="45"/>
  <c r="AA19" i="45"/>
  <c r="AB19" i="45"/>
  <c r="AC19" i="45"/>
  <c r="AD19" i="45"/>
  <c r="AE19" i="45"/>
  <c r="C20" i="45"/>
  <c r="Z20" i="45"/>
  <c r="AA20" i="45"/>
  <c r="AB20" i="45"/>
  <c r="AC20" i="45"/>
  <c r="AD20" i="45"/>
  <c r="C21" i="45"/>
  <c r="Z21" i="45"/>
  <c r="AA21" i="45"/>
  <c r="AB21" i="45"/>
  <c r="AC21" i="45"/>
  <c r="AD21" i="45"/>
  <c r="C22" i="45"/>
  <c r="Z22" i="45"/>
  <c r="AA22" i="45"/>
  <c r="AB22" i="45"/>
  <c r="AC22" i="45"/>
  <c r="AD22" i="45"/>
  <c r="C23" i="45"/>
  <c r="Z23" i="45"/>
  <c r="AA23" i="45"/>
  <c r="AB23" i="45"/>
  <c r="AC23" i="45"/>
  <c r="AD23" i="45"/>
  <c r="C24" i="45"/>
  <c r="Z24" i="45"/>
  <c r="AA24" i="45"/>
  <c r="AB24" i="45"/>
  <c r="AC24" i="45"/>
  <c r="AD24" i="45"/>
  <c r="C25" i="45"/>
  <c r="AB25" i="45"/>
  <c r="AC25" i="45"/>
  <c r="AD25" i="45"/>
  <c r="AP25" i="45"/>
  <c r="C26" i="45"/>
  <c r="AB26" i="45"/>
  <c r="AO26" i="45" s="1"/>
  <c r="AC26" i="45"/>
  <c r="AD26" i="45"/>
  <c r="AP26" i="45"/>
  <c r="C27" i="45"/>
  <c r="F27" i="45"/>
  <c r="C28" i="45"/>
  <c r="F28" i="45"/>
  <c r="C29" i="45"/>
  <c r="F29" i="45"/>
  <c r="C30" i="45"/>
  <c r="F30" i="45"/>
  <c r="C31" i="45"/>
  <c r="F31" i="45"/>
  <c r="C32" i="45"/>
  <c r="F32" i="45"/>
  <c r="C33" i="45"/>
  <c r="F33" i="45"/>
  <c r="C34" i="45"/>
  <c r="F34" i="45"/>
  <c r="C35" i="45"/>
  <c r="F35" i="45"/>
  <c r="C38" i="45"/>
  <c r="Z38" i="45"/>
  <c r="AA38" i="45"/>
  <c r="AB38" i="45"/>
  <c r="AC38" i="45"/>
  <c r="AD38" i="45"/>
  <c r="AE38" i="45"/>
  <c r="AF38" i="45"/>
  <c r="AG38" i="45"/>
  <c r="C39" i="45"/>
  <c r="F39" i="45"/>
  <c r="C40" i="45"/>
  <c r="F40" i="45"/>
  <c r="C41" i="45"/>
  <c r="F41" i="45"/>
  <c r="C42" i="45"/>
  <c r="F42" i="45"/>
  <c r="C43" i="45"/>
  <c r="F43" i="45"/>
  <c r="AO43" i="45"/>
  <c r="AP43" i="45"/>
  <c r="C44" i="45"/>
  <c r="F44" i="45"/>
  <c r="C45" i="45"/>
  <c r="F45" i="45"/>
  <c r="C46" i="45"/>
  <c r="F46" i="45"/>
  <c r="C47" i="45"/>
  <c r="F47" i="45"/>
  <c r="C48" i="45"/>
  <c r="F48" i="45"/>
  <c r="C49" i="45"/>
  <c r="F49" i="45"/>
  <c r="C50" i="45"/>
  <c r="F50" i="45"/>
  <c r="AO50" i="45"/>
  <c r="AP50" i="45"/>
  <c r="C51" i="45"/>
  <c r="F51" i="45"/>
  <c r="AO51" i="45"/>
  <c r="AP51" i="45"/>
  <c r="C52" i="45"/>
  <c r="F52" i="45"/>
  <c r="AO52" i="45"/>
  <c r="AP52" i="45"/>
  <c r="C53" i="45"/>
  <c r="F53" i="45"/>
  <c r="AO53" i="45"/>
  <c r="AP53" i="45"/>
  <c r="C54" i="45"/>
  <c r="F54" i="45"/>
  <c r="C55" i="45"/>
  <c r="F55" i="45"/>
  <c r="C57" i="45"/>
  <c r="F57" i="45"/>
  <c r="C58" i="45"/>
  <c r="F58" i="45"/>
  <c r="C59" i="45"/>
  <c r="F59" i="45"/>
  <c r="C60" i="45"/>
  <c r="F60" i="45"/>
  <c r="C61" i="45"/>
  <c r="F61" i="45"/>
  <c r="C62" i="45"/>
  <c r="F62" i="45"/>
  <c r="C63" i="45"/>
  <c r="F63" i="45"/>
  <c r="C64" i="45"/>
  <c r="F64" i="45"/>
  <c r="C65" i="45"/>
  <c r="F65" i="45"/>
  <c r="C66" i="45"/>
  <c r="F66" i="45"/>
  <c r="AO66" i="45"/>
  <c r="AP66" i="45"/>
  <c r="C67" i="45"/>
  <c r="F67" i="45"/>
  <c r="C68" i="45"/>
  <c r="F68" i="45"/>
  <c r="C69" i="45"/>
  <c r="F69" i="45"/>
  <c r="C70" i="45"/>
  <c r="F70" i="45"/>
  <c r="C71" i="45"/>
  <c r="F71" i="45"/>
  <c r="C73" i="45"/>
  <c r="F73" i="45"/>
  <c r="C82" i="45"/>
  <c r="F82" i="45"/>
  <c r="C83" i="45"/>
  <c r="F83" i="45"/>
  <c r="C84" i="45"/>
  <c r="AA84" i="45"/>
  <c r="AB84" i="45"/>
  <c r="AC84" i="45"/>
  <c r="AD84" i="45"/>
  <c r="AE84" i="45"/>
  <c r="AF84" i="45"/>
  <c r="C8" i="44"/>
  <c r="C9" i="44"/>
  <c r="C10" i="44"/>
  <c r="C11" i="44"/>
  <c r="J13" i="44"/>
  <c r="C13" i="44" s="1"/>
  <c r="J14" i="44"/>
  <c r="J15" i="44"/>
  <c r="C15" i="44" s="1"/>
  <c r="J16" i="44"/>
  <c r="C16" i="44" s="1"/>
  <c r="J17" i="44"/>
  <c r="C17" i="44" s="1"/>
  <c r="J18" i="44"/>
  <c r="J19" i="44"/>
  <c r="J20" i="44"/>
  <c r="J21" i="44"/>
  <c r="C21" i="44" s="1"/>
  <c r="J22" i="44"/>
  <c r="C23" i="44"/>
  <c r="C24" i="44"/>
  <c r="C25" i="44"/>
  <c r="AN25" i="44"/>
  <c r="AO25" i="44"/>
  <c r="J26" i="44"/>
  <c r="C26" i="44" s="1"/>
  <c r="J27" i="44"/>
  <c r="C27" i="44" s="1"/>
  <c r="AN27" i="44"/>
  <c r="AO27" i="44"/>
  <c r="C28" i="44"/>
  <c r="C29" i="44"/>
  <c r="J31" i="44"/>
  <c r="C31" i="44" s="1"/>
  <c r="AN31" i="44"/>
  <c r="AO31" i="44"/>
  <c r="J32" i="44"/>
  <c r="C32" i="44" s="1"/>
  <c r="J33" i="44"/>
  <c r="C33" i="44" s="1"/>
  <c r="C36" i="44"/>
  <c r="J37" i="44"/>
  <c r="C37" i="44" s="1"/>
  <c r="J38" i="44"/>
  <c r="C38" i="44" s="1"/>
  <c r="J39" i="44"/>
  <c r="C39" i="44" s="1"/>
  <c r="J40" i="44"/>
  <c r="C40" i="44" s="1"/>
  <c r="J41" i="44"/>
  <c r="C41" i="44" s="1"/>
  <c r="J42" i="44"/>
  <c r="C42" i="44" s="1"/>
  <c r="AN42" i="44"/>
  <c r="J43" i="44"/>
  <c r="C43" i="44" s="1"/>
  <c r="J44" i="44"/>
  <c r="C44" i="44" s="1"/>
  <c r="J45" i="44"/>
  <c r="C45" i="44" s="1"/>
  <c r="J46" i="44"/>
  <c r="C46" i="44" s="1"/>
  <c r="J47" i="44"/>
  <c r="C47" i="44" s="1"/>
  <c r="J48" i="44"/>
  <c r="C48" i="44" s="1"/>
  <c r="J49" i="44"/>
  <c r="C49" i="44" s="1"/>
  <c r="J50" i="44"/>
  <c r="C50" i="44" s="1"/>
  <c r="J51" i="44"/>
  <c r="C51" i="44" s="1"/>
  <c r="J52" i="44"/>
  <c r="C52" i="44" s="1"/>
  <c r="J53" i="44"/>
  <c r="C53" i="44" s="1"/>
  <c r="W53" i="44"/>
  <c r="J54" i="44"/>
  <c r="C54" i="44" s="1"/>
  <c r="W54" i="44"/>
  <c r="J55" i="44"/>
  <c r="C55" i="44" s="1"/>
  <c r="W55" i="44"/>
  <c r="J56" i="44"/>
  <c r="C56" i="44" s="1"/>
  <c r="W56" i="44"/>
  <c r="J57" i="44"/>
  <c r="C57" i="44" s="1"/>
  <c r="J58" i="44"/>
  <c r="J59" i="44"/>
  <c r="J64" i="44"/>
  <c r="C64" i="44" s="1"/>
  <c r="W64" i="44"/>
  <c r="J65" i="44"/>
  <c r="C65" i="44" s="1"/>
  <c r="J66" i="44"/>
  <c r="C66" i="44" s="1"/>
  <c r="C67" i="44"/>
  <c r="C68" i="44"/>
  <c r="C69" i="44"/>
  <c r="C70" i="44"/>
  <c r="C71" i="44"/>
  <c r="J72" i="44"/>
  <c r="C72" i="44" s="1"/>
  <c r="J73" i="44"/>
  <c r="C73" i="44" s="1"/>
  <c r="J74" i="44"/>
  <c r="C74" i="44" s="1"/>
  <c r="J75" i="44"/>
  <c r="C75" i="44" s="1"/>
  <c r="J76" i="44"/>
  <c r="C76" i="44" s="1"/>
  <c r="J77" i="44"/>
  <c r="C77" i="44" s="1"/>
  <c r="J78" i="44"/>
  <c r="J79" i="44"/>
  <c r="C79" i="44" s="1"/>
  <c r="J84" i="44"/>
  <c r="J85" i="44"/>
  <c r="C85" i="44" s="1"/>
  <c r="AN85" i="44"/>
  <c r="J86" i="44"/>
  <c r="C86" i="44" s="1"/>
  <c r="J88" i="44"/>
  <c r="J89" i="44"/>
  <c r="J90" i="44"/>
  <c r="J91" i="44"/>
  <c r="AN91" i="44"/>
  <c r="AO91" i="44"/>
  <c r="C8" i="43"/>
  <c r="C9" i="43"/>
  <c r="J9" i="43"/>
  <c r="S9" i="43"/>
  <c r="U9" i="43"/>
  <c r="C10" i="43"/>
  <c r="J10" i="43"/>
  <c r="S10" i="43"/>
  <c r="U10" i="43"/>
  <c r="C11" i="43"/>
  <c r="J11" i="43"/>
  <c r="S11" i="43"/>
  <c r="U11" i="43"/>
  <c r="C12" i="43"/>
  <c r="J12" i="43"/>
  <c r="S12" i="43"/>
  <c r="U12" i="43"/>
  <c r="C13" i="43"/>
  <c r="U13" i="43"/>
  <c r="C14" i="43"/>
  <c r="J14" i="43"/>
  <c r="J15" i="43" s="1"/>
  <c r="J16" i="43" s="1"/>
  <c r="J17" i="43" s="1"/>
  <c r="U14" i="43"/>
  <c r="C15" i="43"/>
  <c r="C16" i="43"/>
  <c r="C17" i="43"/>
  <c r="C18" i="43"/>
  <c r="C19" i="43"/>
  <c r="J19" i="43"/>
  <c r="J20" i="43" s="1"/>
  <c r="J21" i="43" s="1"/>
  <c r="C20" i="43"/>
  <c r="C21" i="43"/>
  <c r="G7" i="48"/>
  <c r="BF7" i="48" s="1"/>
  <c r="G65" i="48"/>
  <c r="G66" i="48"/>
  <c r="G71" i="48"/>
  <c r="G74" i="48"/>
  <c r="BF74" i="48" s="1"/>
  <c r="G80" i="48"/>
  <c r="G77" i="48"/>
  <c r="Q77" i="48" s="1"/>
  <c r="G85" i="48"/>
  <c r="G97" i="48"/>
  <c r="BC97" i="48" s="1"/>
  <c r="G98" i="48"/>
  <c r="BI98" i="48" s="1"/>
  <c r="G99" i="48"/>
  <c r="BI99" i="48" s="1"/>
  <c r="G104" i="48"/>
  <c r="BI104" i="48" s="1"/>
  <c r="G105" i="48"/>
  <c r="G106" i="48"/>
  <c r="BI106" i="48" s="1"/>
  <c r="G107" i="48"/>
  <c r="G108" i="48"/>
  <c r="BI108" i="48" s="1"/>
  <c r="G109" i="48"/>
  <c r="BI109" i="48" s="1"/>
  <c r="G130" i="48"/>
  <c r="BI130" i="48" s="1"/>
  <c r="G131" i="48"/>
  <c r="G132" i="48"/>
  <c r="G133" i="48"/>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F4" i="12"/>
  <c r="F5" i="12"/>
  <c r="F6" i="12"/>
  <c r="F7" i="12"/>
  <c r="F8" i="12"/>
  <c r="F9" i="12"/>
  <c r="F10" i="12"/>
  <c r="F11" i="12"/>
  <c r="F12" i="12"/>
  <c r="F13" i="12"/>
  <c r="F14" i="12"/>
  <c r="F15" i="12"/>
  <c r="BF92" i="48"/>
  <c r="BF137" i="48"/>
  <c r="BF29" i="48"/>
  <c r="BC117" i="48"/>
  <c r="BI117" i="48"/>
  <c r="Q117" i="48"/>
  <c r="BC119" i="48"/>
  <c r="BC120" i="48"/>
  <c r="BC118" i="48"/>
  <c r="BF78" i="48"/>
  <c r="BC116" i="48"/>
  <c r="BF116" i="48"/>
  <c r="BC78" i="48"/>
  <c r="BI78" i="48"/>
  <c r="BC91" i="48"/>
  <c r="BF88" i="48"/>
  <c r="BI88" i="48"/>
  <c r="BI23" i="48"/>
  <c r="BC20" i="48" l="1"/>
  <c r="BF32" i="48"/>
  <c r="BC135" i="48"/>
  <c r="BI52" i="48"/>
  <c r="BF46" i="48"/>
  <c r="Q89" i="48"/>
  <c r="BI47" i="48"/>
  <c r="BF21" i="48"/>
  <c r="F38" i="45"/>
  <c r="BI59" i="48"/>
  <c r="BI45" i="48"/>
  <c r="BC45" i="48"/>
  <c r="BC28" i="48"/>
  <c r="Q13" i="48"/>
  <c r="Q19" i="48"/>
  <c r="BF59" i="48"/>
  <c r="BC71" i="48"/>
  <c r="J92" i="44"/>
  <c r="F84" i="45"/>
  <c r="F24" i="45"/>
  <c r="F22" i="45"/>
  <c r="F20" i="45"/>
  <c r="F13" i="45"/>
  <c r="F11" i="45"/>
  <c r="BI89" i="48"/>
  <c r="BI9" i="48"/>
  <c r="BI26" i="48"/>
  <c r="BC39" i="48"/>
  <c r="BI110" i="48"/>
  <c r="Q21" i="48"/>
  <c r="BC111" i="48"/>
  <c r="BF148" i="48"/>
  <c r="BI148" i="48"/>
  <c r="BI145" i="48"/>
  <c r="BF145" i="48"/>
  <c r="BI141" i="48"/>
  <c r="BF141" i="48"/>
  <c r="BI139" i="48"/>
  <c r="BF139" i="48"/>
  <c r="BC21" i="48"/>
  <c r="BI56" i="48"/>
  <c r="Q76" i="48"/>
  <c r="BI49" i="48"/>
  <c r="BC90" i="48"/>
  <c r="BF31" i="48"/>
  <c r="BF40" i="48"/>
  <c r="BC47" i="48"/>
  <c r="BC48" i="48"/>
  <c r="BC49" i="48"/>
  <c r="BC50" i="48"/>
  <c r="BC51" i="48"/>
  <c r="BC52" i="48"/>
  <c r="Q6" i="48"/>
  <c r="BC6" i="48"/>
  <c r="BC121" i="48"/>
  <c r="BF79" i="48"/>
  <c r="BC79" i="48"/>
  <c r="BI153" i="48"/>
  <c r="BF153" i="48"/>
  <c r="BF152" i="48"/>
  <c r="BI152" i="48"/>
  <c r="BI151" i="48"/>
  <c r="BF151" i="48"/>
  <c r="BF150" i="48"/>
  <c r="BI150" i="48"/>
  <c r="BI149" i="48"/>
  <c r="BF149" i="48"/>
  <c r="BF144" i="48"/>
  <c r="BI144" i="48"/>
  <c r="BF138" i="48"/>
  <c r="BI138" i="48"/>
  <c r="BF154" i="48"/>
  <c r="BI154" i="48"/>
  <c r="BI147" i="48"/>
  <c r="BF147" i="48"/>
  <c r="BI143" i="48"/>
  <c r="BF143" i="48"/>
  <c r="BI137" i="48"/>
  <c r="BC98" i="48"/>
  <c r="BF104" i="48"/>
  <c r="BI54" i="48"/>
  <c r="BF89" i="48"/>
  <c r="BI87" i="48"/>
  <c r="BI51" i="48"/>
  <c r="BI39" i="48"/>
  <c r="BF28" i="48"/>
  <c r="BI48" i="48"/>
  <c r="BI50" i="48"/>
  <c r="BC9" i="48"/>
  <c r="BI72" i="48"/>
  <c r="BF100" i="48"/>
  <c r="BI71" i="48"/>
  <c r="BC16" i="48"/>
  <c r="BF27" i="48"/>
  <c r="Q9" i="48"/>
  <c r="BF108" i="48"/>
  <c r="BF90" i="48"/>
  <c r="BC27" i="48"/>
  <c r="BF26" i="48"/>
  <c r="BC105" i="48"/>
  <c r="BC35" i="48"/>
  <c r="BC133" i="48"/>
  <c r="BC40" i="48"/>
  <c r="BC53" i="48"/>
  <c r="BC54" i="48"/>
  <c r="BC56" i="48"/>
  <c r="BF23" i="48"/>
  <c r="BC69" i="48"/>
  <c r="BC70" i="48"/>
  <c r="F25" i="45"/>
  <c r="AO25" i="45"/>
  <c r="BC31" i="48"/>
  <c r="Q92" i="48"/>
  <c r="BC92" i="48"/>
  <c r="BF38" i="48"/>
  <c r="BI38" i="48"/>
  <c r="BI114" i="48"/>
  <c r="BF114" i="48"/>
  <c r="BI74" i="48"/>
  <c r="Q74" i="48"/>
  <c r="BI66" i="48"/>
  <c r="BF66" i="48"/>
  <c r="BI7" i="48"/>
  <c r="Q7" i="48"/>
  <c r="B7" i="34"/>
  <c r="I6" i="34"/>
  <c r="I7" i="34"/>
  <c r="Q30" i="48"/>
  <c r="BC30" i="48"/>
  <c r="Q96" i="48"/>
  <c r="BI96" i="48"/>
  <c r="BI115" i="48"/>
  <c r="BF115" i="48"/>
  <c r="Q115" i="48"/>
  <c r="BC7" i="48"/>
  <c r="BC77" i="48"/>
  <c r="BC66" i="48"/>
  <c r="BF96" i="48"/>
  <c r="BC114" i="48"/>
  <c r="Q66" i="48"/>
  <c r="BC18" i="48"/>
  <c r="BF109" i="48"/>
  <c r="Q29" i="48"/>
  <c r="F26" i="45"/>
  <c r="F23" i="45"/>
  <c r="F21" i="45"/>
  <c r="F19" i="45"/>
  <c r="F12" i="45"/>
  <c r="BF20" i="48"/>
  <c r="BI20" i="48"/>
  <c r="BI34" i="48"/>
  <c r="BF34" i="48"/>
  <c r="BC34" i="48"/>
  <c r="Q22" i="48"/>
  <c r="BC22" i="48"/>
  <c r="BI29" i="48"/>
  <c r="BF60" i="48"/>
  <c r="BI60" i="48"/>
  <c r="Q62" i="48"/>
  <c r="BI62" i="48"/>
  <c r="BF135" i="48"/>
  <c r="BI135" i="48"/>
  <c r="BC96" i="48"/>
  <c r="BF44" i="48"/>
  <c r="BI44" i="48"/>
  <c r="BC73" i="48"/>
  <c r="BC136" i="48"/>
  <c r="BC137" i="48"/>
  <c r="BC36" i="48"/>
  <c r="BC37" i="48"/>
  <c r="BC43" i="48"/>
  <c r="BC115" i="48"/>
  <c r="BC23" i="48"/>
  <c r="BI91" i="48"/>
  <c r="BI116" i="48"/>
  <c r="BI118" i="48"/>
  <c r="BI119" i="48"/>
  <c r="BI120" i="48"/>
  <c r="BC81" i="48"/>
  <c r="BC82" i="48"/>
  <c r="BC83" i="48"/>
  <c r="BC84" i="48"/>
  <c r="BI79" i="48"/>
  <c r="BF70" i="48"/>
  <c r="BC132" i="48"/>
  <c r="BF132" i="48"/>
  <c r="BI132" i="48"/>
  <c r="Q80" i="48"/>
  <c r="BI80" i="48"/>
  <c r="BF57" i="48"/>
  <c r="BC57" i="48"/>
  <c r="BI15" i="48"/>
  <c r="BF15" i="48"/>
  <c r="BC15" i="48"/>
  <c r="Q102" i="48"/>
  <c r="BF102" i="48"/>
  <c r="BI102" i="48"/>
  <c r="BF55" i="48"/>
  <c r="BI55" i="48"/>
  <c r="BI113" i="48"/>
  <c r="BI111" i="48"/>
  <c r="BF113" i="48"/>
  <c r="BF98" i="48"/>
  <c r="BF80" i="48"/>
  <c r="BF106" i="48"/>
  <c r="BI134" i="48"/>
  <c r="BC25" i="48"/>
  <c r="BF130" i="48"/>
  <c r="BF63" i="48"/>
  <c r="BC59" i="48"/>
  <c r="BI133" i="48"/>
  <c r="BF133" i="48"/>
  <c r="BI131" i="48"/>
  <c r="BF131" i="48"/>
  <c r="BC131" i="48"/>
  <c r="BC107" i="48"/>
  <c r="BF107" i="48"/>
  <c r="BI107" i="48"/>
  <c r="BF105" i="48"/>
  <c r="BI105" i="48"/>
  <c r="BC99" i="48"/>
  <c r="BF99" i="48"/>
  <c r="BI97" i="48"/>
  <c r="BF97" i="48"/>
  <c r="BI77" i="48"/>
  <c r="BF77" i="48"/>
  <c r="BI57" i="48"/>
  <c r="BC14" i="48"/>
  <c r="BF14" i="48"/>
  <c r="BI63" i="48"/>
  <c r="BI18" i="48"/>
  <c r="BF18" i="48"/>
  <c r="Q86" i="48"/>
  <c r="BI86" i="48"/>
  <c r="BF86" i="48"/>
  <c r="BF13" i="48"/>
  <c r="BC13" i="48"/>
  <c r="BC72" i="48"/>
  <c r="BF72" i="48"/>
  <c r="BC80" i="48"/>
  <c r="BC104" i="48"/>
  <c r="BC106" i="48"/>
  <c r="BC108" i="48"/>
  <c r="BC130" i="48"/>
  <c r="BC74" i="48"/>
  <c r="BC102" i="48"/>
  <c r="BF37" i="48"/>
  <c r="BI37" i="48"/>
  <c r="BF43" i="48"/>
  <c r="BI43" i="48"/>
  <c r="BI85" i="48"/>
  <c r="BF85" i="48"/>
  <c r="Q100" i="48"/>
  <c r="BC100" i="48"/>
  <c r="BI30" i="48"/>
  <c r="BF30" i="48"/>
  <c r="BC85" i="48"/>
  <c r="BI17" i="48"/>
  <c r="BC17" i="48"/>
  <c r="BF17" i="48"/>
  <c r="Q87" i="48"/>
  <c r="BC87" i="48"/>
  <c r="BC32" i="48"/>
  <c r="BC109" i="48"/>
  <c r="BC95" i="48"/>
  <c r="BC38" i="48"/>
  <c r="BC55" i="48"/>
  <c r="BC44" i="48"/>
  <c r="BC113" i="48"/>
  <c r="BC67" i="48"/>
  <c r="BC68" i="48"/>
  <c r="Q65" i="48"/>
  <c r="BC65" i="48"/>
  <c r="BI35" i="48"/>
  <c r="BF35" i="48"/>
  <c r="BI24" i="48"/>
  <c r="BC24" i="48"/>
  <c r="Q12" i="48"/>
  <c r="BC12" i="48"/>
  <c r="Q112" i="48"/>
  <c r="BI112" i="48"/>
  <c r="BF101" i="48"/>
  <c r="Q101" i="48"/>
  <c r="BF53" i="48"/>
  <c r="BI53" i="48"/>
  <c r="BF112" i="48"/>
  <c r="BF8" i="48"/>
  <c r="BF65" i="48"/>
  <c r="BI58" i="48"/>
  <c r="BI65" i="48"/>
  <c r="BC8" i="48"/>
  <c r="BI8" i="48"/>
  <c r="BI11" i="48"/>
  <c r="BF11" i="48"/>
  <c r="BC11" i="48"/>
  <c r="BF58" i="48"/>
  <c r="BF19" i="48"/>
  <c r="BC19" i="48"/>
  <c r="BI33" i="48"/>
  <c r="BI22" i="48"/>
  <c r="BF22" i="48"/>
  <c r="Q60" i="48"/>
  <c r="BC60" i="48"/>
  <c r="BF62" i="48"/>
  <c r="BC62" i="48"/>
  <c r="BF16" i="48"/>
  <c r="Q16" i="48"/>
  <c r="BI12" i="48"/>
  <c r="BC33" i="48"/>
  <c r="BI25" i="48"/>
  <c r="BC86" i="48"/>
  <c r="BI73" i="48"/>
  <c r="Q73" i="48"/>
  <c r="Q68" i="48"/>
  <c r="BI68" i="48"/>
  <c r="BC134" i="48"/>
  <c r="BF136" i="48"/>
  <c r="BI136" i="48"/>
  <c r="BC112" i="48"/>
  <c r="BC101" i="48"/>
  <c r="Q95" i="48"/>
  <c r="BF95" i="48"/>
  <c r="BC42" i="48"/>
  <c r="BC46" i="48"/>
  <c r="BC110" i="48"/>
  <c r="BF71" i="48"/>
  <c r="Q71" i="48"/>
  <c r="BC61" i="48"/>
  <c r="BF61" i="48"/>
  <c r="Q61" i="48"/>
  <c r="BF64" i="48"/>
  <c r="BI64" i="48"/>
  <c r="Q10" i="48"/>
  <c r="BC10" i="48"/>
  <c r="BF10" i="48"/>
  <c r="BI76" i="48"/>
  <c r="BC76" i="48"/>
  <c r="BF36" i="48"/>
  <c r="BI36" i="48"/>
  <c r="BF42" i="48"/>
  <c r="BI42" i="48"/>
  <c r="BF69" i="48"/>
  <c r="BF67" i="48"/>
  <c r="BF83" i="48"/>
  <c r="BF84" i="48"/>
  <c r="BF82" i="48"/>
  <c r="BF81" i="48"/>
  <c r="BI6" i="48" l="1"/>
  <c r="BF6" i="48"/>
  <c r="B8" i="34"/>
  <c r="I8" i="34" s="1"/>
  <c r="B9" i="34" l="1"/>
  <c r="I9" i="34" s="1"/>
  <c r="B10" i="34" l="1"/>
  <c r="B11" i="34" l="1"/>
  <c r="I11" i="34" s="1"/>
  <c r="I10" i="34"/>
  <c r="B12" i="34" l="1"/>
  <c r="B13" i="34" l="1"/>
  <c r="I13" i="34"/>
  <c r="I12" i="34"/>
  <c r="B14" i="34" l="1"/>
  <c r="B15" i="34" l="1"/>
  <c r="I14" i="34"/>
  <c r="B16" i="34" l="1"/>
  <c r="B17" i="34" s="1"/>
  <c r="B18" i="34" s="1"/>
  <c r="B19" i="34" s="1"/>
  <c r="B20" i="34" s="1"/>
  <c r="B21" i="34" s="1"/>
  <c r="B22" i="34" s="1"/>
  <c r="B23" i="34" s="1"/>
  <c r="B24" i="34" s="1"/>
  <c r="B26" i="34" s="1"/>
  <c r="B27" i="34" s="1"/>
  <c r="B28" i="34" s="1"/>
  <c r="B30" i="34" s="1"/>
  <c r="B32" i="34" s="1"/>
  <c r="B33" i="34" s="1"/>
  <c r="B35" i="34" s="1"/>
  <c r="B36" i="34" s="1"/>
  <c r="B37" i="34" s="1"/>
  <c r="B38" i="34" s="1"/>
  <c r="B39" i="34" s="1"/>
  <c r="B40" i="34" s="1"/>
  <c r="B41" i="34" s="1"/>
  <c r="B42" i="34" s="1"/>
  <c r="B43" i="34" s="1"/>
  <c r="B44" i="34" s="1"/>
  <c r="B45" i="34" s="1"/>
  <c r="B46" i="34" s="1"/>
  <c r="B47" i="34" s="1"/>
  <c r="B48" i="34" s="1"/>
  <c r="B49" i="34" s="1"/>
  <c r="B50" i="34" s="1"/>
  <c r="B51" i="34" s="1"/>
  <c r="B52" i="34" s="1"/>
  <c r="B53" i="34" s="1"/>
  <c r="B54" i="34" s="1"/>
  <c r="B55" i="34" s="1"/>
  <c r="B56" i="34" s="1"/>
  <c r="B57" i="34" s="1"/>
  <c r="I52" i="34" s="1"/>
  <c r="I38" i="34"/>
  <c r="I18" i="34"/>
  <c r="I37" i="34"/>
  <c r="I21" i="34"/>
  <c r="I20" i="34"/>
  <c r="I22" i="34"/>
  <c r="I40" i="34"/>
  <c r="I47" i="34"/>
  <c r="I49" i="34"/>
  <c r="I15" i="34"/>
  <c r="I32" i="34"/>
  <c r="I31" i="34"/>
  <c r="I26" i="34"/>
  <c r="I25" i="34"/>
  <c r="I48" i="34" l="1"/>
  <c r="I34" i="34"/>
  <c r="I36" i="34"/>
  <c r="I43" i="34"/>
  <c r="I16" i="34"/>
  <c r="I50" i="34"/>
  <c r="I45" i="34"/>
  <c r="I17" i="34"/>
  <c r="I53" i="34"/>
  <c r="I23" i="34"/>
  <c r="I27" i="34"/>
  <c r="I33" i="34"/>
  <c r="I42" i="34"/>
  <c r="I41" i="34"/>
  <c r="I30" i="34"/>
  <c r="I46" i="34"/>
  <c r="I19" i="34"/>
  <c r="I44" i="34"/>
  <c r="I35" i="34"/>
  <c r="I39" i="34"/>
  <c r="I51" i="34"/>
  <c r="I29" i="34"/>
</calcChain>
</file>

<file path=xl/sharedStrings.xml><?xml version="1.0" encoding="utf-8"?>
<sst xmlns="http://schemas.openxmlformats.org/spreadsheetml/2006/main" count="7153" uniqueCount="3464">
  <si>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</si>
  <si>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</si>
  <si>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</si>
  <si>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</si>
  <si>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</si>
  <si>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</si>
  <si>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</si>
  <si>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</si>
  <si>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</si>
  <si>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</si>
  <si>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</si>
  <si>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</si>
  <si>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</si>
  <si>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</si>
  <si>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</si>
  <si>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</si>
  <si>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</si>
  <si>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</si>
  <si>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</si>
  <si>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</si>
  <si>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</si>
  <si>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</si>
  <si>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</si>
  <si>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</si>
  <si>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</si>
  <si>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</si>
  <si>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</si>
  <si>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</si>
  <si>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</si>
  <si>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</si>
  <si>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</si>
  <si>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</si>
  <si>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</si>
  <si>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</si>
  <si>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</si>
  <si>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</si>
  <si>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</si>
  <si>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</si>
  <si>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</si>
  <si>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</si>
  <si>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</si>
  <si>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</si>
  <si>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</si>
  <si>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</si>
  <si>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</si>
  <si>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</si>
  <si>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</si>
  <si>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</si>
  <si>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</si>
  <si>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</si>
  <si>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</si>
  <si>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</si>
  <si>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</si>
  <si>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</si>
  <si>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</si>
  <si>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</si>
  <si>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診断レベル(0:常に表示、1:KIDSのみ,5:詳細のみ)</t>
    <rPh sb="0" eb="2">
      <t>シンダン</t>
    </rPh>
    <rPh sb="8" eb="9">
      <t>ツネ</t>
    </rPh>
    <rPh sb="10" eb="12">
      <t>ヒョウジ</t>
    </rPh>
    <rPh sb="24" eb="26">
      <t>ショウサイ</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</si>
  <si>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</si>
  <si>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</si>
  <si>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</si>
  <si>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</si>
  <si>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</si>
  <si>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</si>
  <si>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</si>
  <si>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</si>
  <si>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</si>
  <si>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</si>
  <si>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</si>
  <si>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</si>
  <si>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</si>
  <si>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</si>
  <si>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</si>
  <si>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ローン</t>
    <phoneticPr fontId="2"/>
  </si>
  <si>
    <t>アドバイス</t>
    <phoneticPr fontId="2"/>
  </si>
  <si>
    <t>対策分野</t>
    <rPh sb="0" eb="2">
      <t>タイサク</t>
    </rPh>
    <rPh sb="2" eb="4">
      <t>ブンヤ</t>
    </rPh>
    <phoneticPr fontId="2"/>
  </si>
  <si>
    <t>対策手段ID</t>
    <rPh sb="0" eb="2">
      <t>タイサク</t>
    </rPh>
    <rPh sb="2" eb="4">
      <t>シュダン</t>
    </rPh>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</si>
  <si>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</si>
  <si>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</si>
  <si>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</si>
  <si>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</si>
  <si>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</si>
  <si>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</si>
  <si>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</si>
  <si>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</si>
  <si>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</si>
  <si>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</si>
  <si>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</si>
  <si>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</si>
  <si>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</si>
  <si>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</si>
  <si>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</si>
  <si>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</si>
  <si>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</si>
  <si>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</si>
  <si>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</si>
  <si>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</si>
  <si>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</si>
  <si>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</si>
  <si>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</si>
  <si>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</si>
  <si>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</si>
  <si>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</si>
  <si>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</si>
  <si>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</si>
  <si>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</si>
  <si>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</si>
  <si>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</si>
  <si>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</si>
  <si>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</si>
  <si>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</si>
  <si>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</si>
  <si>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</si>
  <si>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</si>
  <si>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</si>
  <si>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タイトル　「部屋名の×台目の」に続く文章</t>
    <rPh sb="6" eb="8">
      <t>ヘヤ</t>
    </rPh>
    <rPh sb="8" eb="9">
      <t>メイ</t>
    </rPh>
    <rPh sb="11" eb="12">
      <t>ダイ</t>
    </rPh>
    <rPh sb="12" eb="13">
      <t>メ</t>
    </rPh>
    <rPh sb="16" eb="17">
      <t>ツヅ</t>
    </rPh>
    <rPh sb="18" eb="20">
      <t>ブンショウ</t>
    </rPh>
    <phoneticPr fontId="2"/>
  </si>
  <si>
    <t>暖房器具（ストーブもしくはファンヒーター）</t>
  </si>
  <si>
    <t>窓（サッシ）</t>
  </si>
  <si>
    <t>電球型蛍光灯と電球</t>
  </si>
  <si>
    <t>細管型蛍光灯と既存の蛍光灯</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</si>
  <si>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</si>
  <si>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</si>
  <si>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</si>
  <si>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</si>
  <si>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</si>
  <si>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</si>
  <si>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</si>
  <si>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</si>
  <si>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</si>
  <si>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</si>
  <si>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</si>
  <si>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</si>
  <si>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</si>
  <si>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</si>
  <si>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</si>
  <si>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</si>
  <si>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</si>
  <si>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</si>
  <si>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</si>
  <si>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</si>
  <si>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</si>
  <si>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</si>
  <si>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</si>
  <si>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</si>
  <si>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</si>
  <si>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</si>
  <si>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</si>
  <si>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</si>
  <si>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</si>
  <si>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</si>
  <si>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</si>
  <si>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</si>
  <si>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</si>
  <si>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</si>
  <si>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</si>
  <si>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</si>
  <si>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</si>
  <si>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</si>
  <si>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</si>
  <si>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</si>
  <si>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</si>
  <si>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</si>
  <si>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合計</t>
    <rPh sb="0" eb="2">
      <t>ゴウケイ</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</si>
  <si>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</si>
  <si>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</si>
  <si>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</si>
  <si>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</si>
  <si>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</si>
  <si>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</si>
  <si>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</si>
  <si>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</si>
  <si>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</si>
  <si>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</si>
  <si>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</si>
  <si>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</si>
  <si>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</si>
  <si>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</si>
  <si>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</si>
  <si>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</si>
  <si>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</si>
  <si>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</si>
  <si>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</si>
  <si>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</si>
  <si>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</si>
  <si>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</si>
  <si>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</si>
  <si>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</si>
  <si>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</si>
  <si>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</si>
  <si>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</si>
  <si>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</si>
  <si>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</si>
  <si>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</si>
  <si>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</si>
  <si>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</si>
  <si>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</si>
  <si>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</si>
  <si>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</si>
  <si>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</si>
  <si>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</si>
  <si>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</si>
  <si>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</si>
  <si>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</si>
  <si>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</si>
  <si>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</si>
  <si>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</si>
  <si>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</si>
  <si>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</si>
  <si>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</si>
  <si>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</si>
  <si>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</si>
  <si>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</si>
  <si>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</si>
  <si>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</si>
  <si>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</si>
  <si>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</si>
  <si>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</si>
  <si>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</si>
  <si>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</si>
  <si>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</si>
  <si>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</si>
  <si>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</si>
  <si>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</si>
  <si>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</si>
  <si>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</si>
  <si>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</si>
  <si>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</si>
  <si>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</si>
  <si>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</si>
  <si>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</si>
  <si>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</si>
  <si>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</si>
  <si>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</si>
  <si>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</si>
  <si>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</si>
  <si>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</si>
  <si>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</si>
  <si>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</si>
  <si>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</si>
  <si>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</si>
  <si>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</si>
  <si>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</si>
  <si>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</si>
  <si>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</si>
  <si>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</si>
  <si>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</si>
  <si>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</si>
  <si>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</si>
  <si>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</si>
  <si>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</si>
  <si>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</si>
  <si>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</si>
  <si>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</si>
  <si>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</si>
  <si>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</si>
  <si>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</si>
  <si>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</si>
  <si>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</si>
  <si>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</si>
  <si>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</si>
  <si>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</si>
  <si>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</si>
  <si>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</si>
  <si>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</si>
  <si>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</si>
  <si>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</si>
  <si>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</si>
  <si>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</si>
  <si>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</si>
  <si>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</si>
  <si>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</si>
  <si>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</si>
  <si>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</si>
  <si>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</si>
  <si>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</si>
  <si>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</si>
  <si>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</si>
  <si>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</si>
  <si>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</si>
  <si>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</si>
  <si>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</si>
  <si>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</si>
  <si>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</si>
  <si>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</si>
  <si>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</si>
  <si>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</si>
  <si>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</si>
  <si>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</si>
  <si>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</si>
  <si>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</si>
  <si>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</si>
  <si>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</si>
  <si>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</si>
  <si>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</si>
  <si>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</si>
  <si>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</si>
  <si>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</si>
  <si>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</si>
  <si>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</si>
  <si>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</si>
  <si>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</si>
  <si>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</si>
  <si>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</si>
  <si>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</si>
  <si>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</si>
  <si>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</si>
  <si>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</si>
  <si>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</si>
  <si>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</si>
  <si>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</si>
  <si>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</si>
  <si>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</si>
  <si>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</si>
  <si>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</si>
  <si>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</si>
  <si>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</si>
  <si>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</si>
  <si>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</si>
  <si>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</si>
  <si>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</si>
  <si>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</si>
  <si>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</si>
  <si>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</si>
  <si>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</si>
  <si>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</si>
  <si>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</si>
  <si>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</si>
  <si>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</si>
  <si>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</si>
  <si>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</si>
  <si>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</si>
  <si>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</si>
  <si>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</si>
  <si>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</si>
  <si>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</si>
  <si>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</si>
  <si>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</si>
  <si>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</si>
  <si>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</si>
  <si>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</si>
  <si>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</si>
  <si>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</si>
  <si>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</si>
  <si>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</si>
  <si>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</si>
  <si>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</si>
  <si>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</si>
  <si>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</si>
  <si>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</si>
  <si>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</si>
  <si>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</si>
  <si>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</si>
  <si>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</si>
  <si>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</si>
  <si>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</si>
  <si>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</si>
  <si>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</si>
  <si>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</si>
  <si>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</si>
  <si>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</si>
  <si>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</si>
  <si>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</si>
  <si>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</si>
  <si>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</si>
  <si>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</si>
  <si>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</si>
  <si>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</si>
  <si>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</si>
  <si>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</si>
  <si>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</si>
  <si>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</si>
  <si>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</si>
  <si>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</si>
  <si>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</si>
  <si>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</si>
  <si>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</si>
  <si>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</si>
  <si>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</si>
  <si>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</si>
  <si>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</si>
  <si>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</si>
  <si>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</si>
  <si>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</si>
  <si>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</si>
  <si>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</si>
  <si>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</si>
  <si>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</si>
  <si>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</si>
  <si>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</si>
  <si>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</si>
  <si>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</si>
  <si>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</si>
  <si>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</si>
  <si>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</si>
  <si>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</si>
  <si>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</si>
  <si>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</si>
  <si>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</si>
  <si>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</si>
  <si>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</si>
  <si>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</si>
  <si>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</si>
  <si>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</si>
  <si>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</si>
  <si>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</si>
  <si>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</si>
  <si>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</si>
  <si>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</si>
  <si>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</si>
  <si>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</si>
  <si>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</si>
  <si>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</si>
  <si>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</si>
  <si>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</si>
  <si>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</si>
  <si>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</si>
  <si>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</si>
  <si>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</si>
  <si>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</si>
  <si>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</si>
  <si>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</si>
  <si>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</si>
  <si>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</si>
  <si>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</si>
  <si>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</si>
  <si>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</si>
  <si>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</si>
  <si>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</si>
  <si>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</si>
  <si>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</si>
  <si>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</si>
  <si>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</si>
  <si>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</si>
  <si>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</si>
  <si>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</si>
  <si>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</si>
  <si>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</si>
  <si>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</si>
  <si>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</si>
  <si>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</si>
  <si>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</si>
  <si>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</si>
  <si>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</si>
  <si>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</si>
  <si>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</si>
  <si>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</si>
  <si>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</si>
  <si>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</si>
  <si>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</si>
  <si>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</si>
  <si>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</si>
  <si>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</si>
  <si>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</si>
  <si>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</si>
  <si>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</si>
  <si>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</si>
  <si>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</si>
  <si>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</si>
  <si>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</si>
  <si>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</si>
  <si>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</si>
  <si>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</si>
  <si>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</si>
  <si>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</si>
  <si>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</si>
  <si>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</si>
  <si>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</si>
  <si>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</si>
  <si>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</si>
  <si>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</si>
  <si>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</si>
  <si>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</si>
  <si>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</si>
  <si>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</si>
  <si>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</si>
  <si>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</si>
  <si>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</si>
  <si>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</si>
  <si>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</si>
  <si>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</si>
  <si>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</si>
  <si>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</si>
  <si>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</si>
  <si>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</si>
  <si>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対策コード</t>
    <rPh sb="0" eb="2">
      <t>タイサク</t>
    </rPh>
    <phoneticPr fontId="2"/>
  </si>
  <si>
    <t>国補助</t>
    <rPh sb="0" eb="1">
      <t>クニ</t>
    </rPh>
    <rPh sb="1" eb="3">
      <t>ホジョ</t>
    </rPh>
    <phoneticPr fontId="2"/>
  </si>
  <si>
    <t>短いタイトル</t>
    <rPh sb="0" eb="1">
      <t>ミジカ</t>
    </rPh>
    <phoneticPr fontId="2"/>
  </si>
  <si>
    <t>図番号</t>
    <rPh sb="0" eb="1">
      <t>ズ</t>
    </rPh>
    <rPh sb="1" eb="3">
      <t>バンゴウ</t>
    </rPh>
    <phoneticPr fontId="2"/>
  </si>
  <si>
    <t>寿命（年）</t>
    <rPh sb="0" eb="2">
      <t>ジュミョウ</t>
    </rPh>
    <rPh sb="3" eb="4">
      <t>ネン</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</si>
  <si>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</si>
  <si>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</si>
  <si>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</si>
  <si>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</si>
  <si>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</si>
  <si>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</si>
  <si>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</si>
  <si>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</si>
  <si>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</si>
  <si>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</si>
  <si>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</si>
  <si>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</si>
  <si>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</si>
  <si>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</si>
  <si>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</si>
  <si>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</si>
  <si>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</si>
  <si>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</si>
  <si>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</si>
  <si>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</si>
  <si>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</si>
  <si>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</si>
  <si>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</si>
  <si>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</si>
  <si>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</si>
  <si>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</si>
  <si>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</si>
  <si>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</si>
  <si>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</si>
  <si>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</si>
  <si>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</si>
  <si>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</si>
  <si>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</si>
  <si>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</si>
  <si>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</si>
  <si>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</si>
  <si>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</si>
  <si>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</si>
  <si>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</si>
  <si>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</si>
  <si>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</si>
  <si>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</si>
  <si>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</si>
  <si>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</si>
  <si>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</si>
  <si>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</si>
  <si>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</si>
  <si>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</si>
  <si>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</si>
  <si>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</si>
  <si>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</si>
  <si>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</si>
  <si>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</si>
  <si>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</si>
  <si>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</si>
  <si>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</si>
  <si>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</si>
  <si>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</si>
  <si>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</si>
  <si>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</si>
  <si>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</si>
  <si>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</si>
  <si>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</si>
  <si>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</si>
  <si>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</si>
  <si>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</si>
  <si>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</si>
  <si>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</si>
  <si>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</si>
  <si>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</si>
  <si>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</si>
  <si>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</si>
  <si>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</si>
  <si>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</si>
  <si>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</si>
  <si>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</si>
  <si>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</si>
  <si>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</si>
  <si>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</si>
  <si>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</si>
  <si>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</si>
  <si>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</si>
  <si>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</si>
  <si>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</si>
  <si>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</si>
  <si>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</si>
  <si>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</si>
  <si>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</si>
  <si>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</si>
  <si>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</si>
  <si>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</si>
  <si>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</si>
  <si>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</si>
  <si>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</si>
  <si>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</si>
  <si>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</si>
  <si>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</si>
  <si>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</si>
  <si>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</si>
  <si>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</si>
  <si>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</si>
  <si>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</si>
  <si>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</si>
  <si>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</si>
  <si>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</si>
  <si>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</si>
  <si>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</si>
  <si>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</si>
  <si>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</si>
  <si>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</si>
  <si>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</si>
  <si>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</si>
  <si>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</si>
  <si>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</si>
  <si>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</si>
  <si>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</si>
  <si>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</si>
  <si>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</si>
  <si>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</si>
  <si>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</si>
  <si>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</si>
  <si>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</si>
  <si>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</si>
  <si>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</si>
  <si>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</si>
  <si>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</si>
  <si>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</si>
  <si>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</si>
  <si>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</si>
  <si>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</si>
  <si>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消費量クラス</t>
    <rPh sb="0" eb="3">
      <t>ショウヒリョウ</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</si>
  <si>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</si>
  <si>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</si>
  <si>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</si>
  <si>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</si>
  <si>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</si>
  <si>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</si>
  <si>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</si>
  <si>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</si>
  <si>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</si>
  <si>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</si>
  <si>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</si>
  <si>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</si>
  <si>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</si>
  <si>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</si>
  <si>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</si>
  <si>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</si>
  <si>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</si>
  <si>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</si>
  <si>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</si>
  <si>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</si>
  <si>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measures</t>
    <phoneticPr fontId="2"/>
  </si>
  <si>
    <t>無名関数で呼出</t>
    <rPh sb="0" eb="2">
      <t>ムメイ</t>
    </rPh>
    <rPh sb="2" eb="4">
      <t>カンスウ</t>
    </rPh>
    <rPh sb="5" eb="7">
      <t>ヨビダシ</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</si>
  <si>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</si>
  <si>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</si>
  <si>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</si>
  <si>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</si>
  <si>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</si>
  <si>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</si>
  <si>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</si>
  <si>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</si>
  <si>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</si>
  <si>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</si>
  <si>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</si>
  <si>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</si>
  <si>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</si>
  <si>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</si>
  <si>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</si>
  <si>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</si>
  <si>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</si>
  <si>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</si>
  <si>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</si>
  <si>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</si>
  <si>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</si>
  <si>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</si>
  <si>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</si>
  <si>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</si>
  <si>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</si>
  <si>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</si>
  <si>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</si>
  <si>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</si>
  <si>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</si>
  <si>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</si>
  <si>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</si>
  <si>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</si>
  <si>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</si>
  <si>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</si>
  <si>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</si>
  <si>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</si>
  <si>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</si>
  <si>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</si>
  <si>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</si>
  <si>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</si>
  <si>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</si>
  <si>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</si>
  <si>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</si>
  <si>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</si>
  <si>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</si>
  <si>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</si>
  <si>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</si>
  <si>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</si>
  <si>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</si>
  <si>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</si>
  <si>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</si>
  <si>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</si>
  <si>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</si>
  <si>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</si>
  <si>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</si>
  <si>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</si>
  <si>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</si>
  <si>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</si>
  <si>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</si>
  <si>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</si>
  <si>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</si>
  <si>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</si>
  <si>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</si>
  <si>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</si>
  <si>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</si>
  <si>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</si>
  <si>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</si>
  <si>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</si>
  <si>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</si>
  <si>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</si>
  <si>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</si>
  <si>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</si>
  <si>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</si>
  <si>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</si>
  <si>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</si>
  <si>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</si>
  <si>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</si>
  <si>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</si>
  <si>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</si>
  <si>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</si>
  <si>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</si>
  <si>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</si>
  <si>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</si>
  <si>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</si>
  <si>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</si>
  <si>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</si>
  <si>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</si>
  <si>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</si>
  <si>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</si>
  <si>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</si>
  <si>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</si>
  <si>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</si>
  <si>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</si>
  <si>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</si>
  <si>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</si>
  <si>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</si>
  <si>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</si>
  <si>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</si>
  <si>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</si>
  <si>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</si>
  <si>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</si>
  <si>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</si>
  <si>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</si>
  <si>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</si>
  <si>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</si>
  <si>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</si>
  <si>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</si>
  <si>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</si>
  <si>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</si>
  <si>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</si>
  <si>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</si>
  <si>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</si>
  <si>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</si>
  <si>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</si>
  <si>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</si>
  <si>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</si>
  <si>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</si>
  <si>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</si>
  <si>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</si>
  <si>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</si>
  <si>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</si>
  <si>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</si>
  <si>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</si>
  <si>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</si>
  <si>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</si>
  <si>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</si>
  <si>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</si>
  <si>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</si>
  <si>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</si>
  <si>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</si>
  <si>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</si>
  <si>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</si>
  <si>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</si>
  <si>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</si>
  <si>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</si>
  <si>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</si>
  <si>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</si>
  <si>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</si>
  <si>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</si>
  <si>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</si>
  <si>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</si>
  <si>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</si>
  <si>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</si>
  <si>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</si>
  <si>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</si>
  <si>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</si>
  <si>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</si>
  <si>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</si>
  <si>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</si>
  <si>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</si>
  <si>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</si>
  <si>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</si>
  <si>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</si>
  <si>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</si>
  <si>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</si>
  <si>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</si>
  <si>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</si>
  <si>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</si>
  <si>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</si>
  <si>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</si>
  <si>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</si>
  <si>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</si>
  <si>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</si>
  <si>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</si>
  <si>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</si>
  <si>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</si>
  <si>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</si>
  <si>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</si>
  <si>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</si>
  <si>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</si>
  <si>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</si>
  <si>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</si>
  <si>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</si>
  <si>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</si>
  <si>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</si>
  <si>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</si>
  <si>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</si>
  <si>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</si>
  <si>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</si>
  <si>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</si>
  <si>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</si>
  <si>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</si>
  <si>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</si>
  <si>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</si>
  <si>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</si>
  <si>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</si>
  <si>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</si>
  <si>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</si>
  <si>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</si>
  <si>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</si>
  <si>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</si>
  <si>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</si>
  <si>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</si>
  <si>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</si>
  <si>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</si>
  <si>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</si>
  <si>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</si>
  <si>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</si>
  <si>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</si>
  <si>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</si>
  <si>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</si>
  <si>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</si>
  <si>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</si>
  <si>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</si>
  <si>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</si>
  <si>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</si>
  <si>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</si>
  <si>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</si>
  <si>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</si>
  <si>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</si>
  <si>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</si>
  <si>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</si>
  <si>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</si>
  <si>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</si>
  <si>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</si>
  <si>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</si>
  <si>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</si>
  <si>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</si>
  <si>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</si>
  <si>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</si>
  <si>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</si>
  <si>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</si>
  <si>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</si>
  <si>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</si>
  <si>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</si>
  <si>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</si>
  <si>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</si>
  <si>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</si>
  <si>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</si>
  <si>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</si>
  <si>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</si>
  <si>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</si>
  <si>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</si>
  <si>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</si>
  <si>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</si>
  <si>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</si>
  <si>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</si>
  <si>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</si>
  <si>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</si>
  <si>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</si>
  <si>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</si>
  <si>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</si>
  <si>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</si>
  <si>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</si>
  <si>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</si>
  <si>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</si>
  <si>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</si>
  <si>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</si>
  <si>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</si>
  <si>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</si>
  <si>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</si>
  <si>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</si>
  <si>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</si>
  <si>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</si>
  <si>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</si>
  <si>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</si>
  <si>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</si>
  <si>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</si>
  <si>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</si>
  <si>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</si>
  <si>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</si>
  <si>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</si>
  <si>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</si>
  <si>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</si>
  <si>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</si>
  <si>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</si>
  <si>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</si>
  <si>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</si>
  <si>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</si>
  <si>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</si>
  <si>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</si>
  <si>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</si>
  <si>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</si>
  <si>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</si>
  <si>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</si>
  <si>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</si>
  <si>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</si>
  <si>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</si>
  <si>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</si>
  <si>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</si>
  <si>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</si>
  <si>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短縮コード</t>
    <rPh sb="0" eb="2">
      <t>タンシュク</t>
    </rPh>
    <phoneticPr fontId="2"/>
  </si>
  <si>
    <t>AC</t>
    <phoneticPr fontId="2"/>
  </si>
  <si>
    <t>RF</t>
    <phoneticPr fontId="2"/>
  </si>
  <si>
    <t>LI</t>
    <phoneticPr fontId="2"/>
  </si>
  <si>
    <t>HW</t>
    <phoneticPr fontId="2"/>
  </si>
  <si>
    <t>CK</t>
    <phoneticPr fontId="2"/>
  </si>
  <si>
    <t>DR</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</si>
  <si>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</si>
  <si>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</si>
  <si>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</si>
  <si>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</si>
  <si>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</si>
  <si>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</si>
  <si>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</si>
  <si>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</si>
  <si>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</si>
  <si>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</si>
  <si>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</si>
  <si>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</si>
  <si>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</si>
  <si>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</si>
  <si>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</si>
  <si>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</si>
  <si>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</si>
  <si>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</si>
  <si>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</si>
  <si>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</si>
  <si>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</si>
  <si>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</si>
  <si>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</si>
  <si>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</si>
  <si>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</si>
  <si>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</si>
  <si>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</si>
  <si>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</si>
  <si>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</si>
  <si>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</si>
  <si>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</si>
  <si>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</si>
  <si>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</si>
  <si>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</si>
  <si>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</si>
  <si>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</si>
  <si>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</si>
  <si>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</si>
  <si>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</si>
  <si>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</si>
  <si>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</si>
  <si>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</si>
  <si>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</si>
  <si>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</si>
  <si>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</si>
  <si>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</si>
  <si>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</si>
  <si>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</si>
  <si>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</si>
  <si>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</si>
  <si>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</si>
  <si>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</si>
  <si>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</si>
  <si>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</si>
  <si>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</si>
  <si>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</si>
  <si>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</si>
  <si>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</si>
  <si>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</si>
  <si>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</si>
  <si>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</si>
  <si>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</si>
  <si>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</si>
  <si>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</si>
  <si>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</si>
  <si>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</si>
  <si>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</si>
  <si>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</si>
  <si>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</si>
  <si>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</si>
  <si>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</si>
  <si>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</si>
  <si>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</si>
  <si>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</si>
  <si>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</si>
  <si>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</si>
  <si>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</si>
  <si>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</si>
  <si>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</si>
  <si>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</si>
  <si>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</si>
  <si>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</si>
  <si>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</si>
  <si>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</si>
  <si>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</si>
  <si>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</si>
  <si>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</si>
  <si>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</si>
  <si>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</si>
  <si>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</si>
  <si>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</si>
  <si>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</si>
  <si>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</si>
  <si>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</si>
  <si>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</si>
  <si>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</si>
  <si>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</si>
  <si>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</si>
  <si>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</si>
  <si>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</si>
  <si>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</si>
  <si>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</si>
  <si>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</si>
  <si>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</si>
  <si>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</si>
  <si>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</si>
  <si>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</si>
  <si>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</si>
  <si>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</si>
  <si>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</si>
  <si>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</si>
  <si>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</si>
  <si>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</si>
  <si>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</si>
  <si>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</si>
  <si>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価格</t>
    <rPh sb="0" eb="2">
      <t>カカク</t>
    </rPh>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</si>
  <si>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</si>
  <si>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</si>
  <si>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</si>
  <si>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</si>
  <si>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</si>
  <si>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</si>
  <si>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</si>
  <si>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</si>
  <si>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</si>
  <si>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</si>
  <si>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</si>
  <si>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</si>
  <si>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</si>
  <si>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</si>
  <si>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</si>
  <si>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</si>
  <si>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</si>
  <si>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寿命</t>
    <rPh sb="0" eb="2">
      <t>ジュミョウ</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</si>
  <si>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</si>
  <si>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</si>
  <si>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</si>
  <si>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</si>
  <si>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</si>
  <si>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</si>
  <si>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</si>
  <si>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</si>
  <si>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</si>
  <si>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</si>
  <si>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</si>
  <si>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</si>
  <si>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</si>
  <si>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</si>
  <si>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</si>
  <si>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</si>
  <si>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</si>
  <si>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</si>
  <si>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</si>
  <si>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</si>
  <si>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</si>
  <si>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</si>
  <si>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</si>
  <si>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</si>
  <si>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</si>
  <si>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</si>
  <si>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</si>
  <si>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</si>
  <si>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</si>
  <si>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</si>
  <si>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</si>
  <si>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</si>
  <si>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</si>
  <si>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</si>
  <si>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</si>
  <si>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</si>
  <si>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</si>
  <si>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</si>
  <si>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</si>
  <si>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</si>
  <si>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</si>
  <si>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</si>
  <si>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</si>
  <si>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</si>
  <si>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</si>
  <si>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</si>
  <si>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</si>
  <si>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</si>
  <si>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</si>
  <si>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</si>
  <si>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</si>
  <si>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</si>
  <si>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</si>
  <si>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</si>
  <si>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</si>
  <si>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</si>
  <si>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</si>
  <si>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</si>
  <si>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</si>
  <si>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</si>
  <si>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</si>
  <si>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</si>
  <si>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</si>
  <si>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</si>
  <si>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</si>
  <si>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</si>
  <si>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</si>
  <si>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電球型蛍光灯</t>
  </si>
  <si>
    <t>普及型名</t>
    <rPh sb="0" eb="3">
      <t>フキュウガタ</t>
    </rPh>
    <rPh sb="3" eb="4">
      <t>メイ</t>
    </rPh>
    <phoneticPr fontId="2"/>
  </si>
  <si>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</si>
  <si>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</si>
  <si>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</si>
  <si>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</si>
  <si>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</si>
  <si>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</si>
  <si>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</si>
  <si>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</si>
  <si>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</si>
  <si>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</si>
  <si>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</si>
  <si>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</si>
  <si>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</si>
  <si>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</si>
  <si>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</si>
  <si>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</si>
  <si>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</si>
  <si>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</si>
  <si>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</si>
  <si>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</si>
  <si>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</si>
  <si>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</si>
  <si>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</si>
  <si>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</si>
  <si>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</si>
  <si>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</si>
  <si>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</si>
  <si>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</si>
  <si>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</si>
  <si>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</si>
  <si>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</si>
  <si>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</si>
  <si>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</si>
  <si>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</si>
  <si>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</si>
  <si>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</si>
  <si>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</si>
  <si>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</si>
  <si>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</si>
  <si>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</si>
  <si>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</si>
  <si>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</si>
  <si>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</si>
  <si>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</si>
  <si>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</si>
  <si>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</si>
  <si>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</si>
  <si>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</si>
  <si>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</si>
  <si>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</si>
  <si>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</si>
  <si>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</si>
  <si>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</si>
  <si>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</si>
  <si>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</si>
  <si>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</si>
  <si>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</si>
  <si>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</si>
  <si>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</si>
  <si>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</si>
  <si>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</si>
  <si>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</si>
  <si>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</si>
  <si>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</si>
  <si>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</si>
  <si>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</si>
  <si>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</si>
  <si>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</si>
  <si>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</si>
  <si>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</si>
  <si>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</si>
  <si>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</si>
  <si>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</si>
  <si>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</si>
  <si>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</si>
  <si>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</si>
  <si>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</si>
  <si>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</si>
  <si>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</si>
  <si>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</si>
  <si>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</si>
  <si>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</si>
  <si>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</si>
  <si>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</si>
  <si>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</si>
  <si>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</si>
  <si>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</si>
  <si>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</si>
  <si>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</si>
  <si>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</si>
  <si>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</si>
  <si>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</si>
  <si>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</si>
  <si>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</si>
  <si>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</si>
  <si>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</si>
  <si>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</si>
  <si>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</si>
  <si>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</si>
  <si>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</si>
  <si>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</si>
  <si>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</si>
  <si>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</si>
  <si>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</si>
  <si>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</si>
  <si>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</si>
  <si>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</si>
  <si>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</si>
  <si>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</si>
  <si>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</si>
  <si>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</si>
  <si>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</si>
  <si>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</si>
  <si>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</si>
  <si>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</si>
  <si>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</si>
  <si>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</si>
  <si>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</si>
  <si>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</si>
  <si>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</si>
  <si>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</si>
  <si>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</si>
  <si>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</si>
  <si>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</si>
  <si>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</si>
  <si>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</si>
  <si>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</si>
  <si>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</si>
  <si>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</si>
  <si>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</si>
  <si>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</si>
  <si>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</si>
  <si>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</si>
  <si>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</si>
  <si>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</si>
  <si>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</si>
  <si>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</si>
  <si>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</si>
  <si>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</si>
  <si>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</si>
  <si>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</si>
  <si>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</si>
  <si>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</si>
  <si>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</si>
  <si>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</si>
  <si>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</si>
  <si>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</si>
  <si>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</si>
  <si>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</si>
  <si>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</si>
  <si>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</si>
  <si>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</si>
  <si>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</si>
  <si>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</si>
  <si>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ソースコード</t>
    <phoneticPr fontId="2"/>
  </si>
  <si>
    <t>対策を分野別に評価する場合の分類</t>
    <rPh sb="0" eb="2">
      <t>タイサク</t>
    </rPh>
    <rPh sb="3" eb="5">
      <t>ブンヤ</t>
    </rPh>
    <rPh sb="5" eb="6">
      <t>ベツ</t>
    </rPh>
    <rPh sb="7" eb="9">
      <t>ヒョウカ</t>
    </rPh>
    <rPh sb="11" eb="13">
      <t>バアイ</t>
    </rPh>
    <rPh sb="14" eb="16">
      <t>ブンルイ</t>
    </rPh>
    <phoneticPr fontId="2"/>
  </si>
  <si>
    <t>入力変数・入力欄コード番号の100の位</t>
    <rPh sb="0" eb="2">
      <t>ニュウリョク</t>
    </rPh>
    <rPh sb="2" eb="4">
      <t>ヘンスウ</t>
    </rPh>
    <rPh sb="5" eb="7">
      <t>ニュウリョク</t>
    </rPh>
    <rPh sb="7" eb="8">
      <t>ラン</t>
    </rPh>
    <rPh sb="11" eb="13">
      <t>バンゴウ</t>
    </rPh>
    <rPh sb="18" eb="19">
      <t>クライ</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</si>
  <si>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</si>
  <si>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</si>
  <si>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</si>
  <si>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</si>
  <si>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</si>
  <si>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</si>
  <si>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</si>
  <si>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</si>
  <si>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</si>
  <si>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</si>
  <si>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</si>
  <si>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</si>
  <si>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</si>
  <si>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</si>
  <si>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</si>
  <si>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</si>
  <si>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</si>
  <si>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</si>
  <si>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</si>
  <si>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</si>
  <si>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</si>
  <si>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</si>
  <si>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</si>
  <si>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</si>
  <si>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</si>
  <si>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</si>
  <si>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</si>
  <si>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</si>
  <si>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</si>
  <si>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</si>
  <si>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</si>
  <si>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</si>
  <si>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</si>
  <si>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</si>
  <si>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</si>
  <si>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</si>
  <si>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</si>
  <si>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</si>
  <si>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</si>
  <si>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</si>
  <si>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</si>
  <si>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</si>
  <si>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</si>
  <si>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</si>
  <si>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</si>
  <si>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</si>
  <si>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</si>
  <si>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</si>
  <si>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</si>
  <si>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</si>
  <si>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</si>
  <si>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</si>
  <si>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</si>
  <si>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</si>
  <si>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</si>
  <si>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</si>
  <si>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</si>
  <si>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</si>
  <si>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</si>
  <si>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</si>
  <si>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</si>
  <si>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</si>
  <si>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</si>
  <si>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</si>
  <si>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</si>
  <si>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</si>
  <si>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</si>
  <si>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</si>
  <si>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</si>
  <si>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</si>
  <si>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</si>
  <si>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</si>
  <si>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</si>
  <si>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</si>
  <si>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</si>
  <si>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</si>
  <si>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</si>
  <si>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</si>
  <si>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</si>
  <si>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</si>
  <si>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</si>
  <si>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</si>
  <si>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</si>
  <si>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</si>
  <si>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</si>
  <si>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</si>
  <si>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</si>
  <si>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</si>
  <si>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</si>
  <si>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</si>
  <si>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</si>
  <si>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</si>
  <si>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</si>
  <si>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</si>
  <si>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</si>
  <si>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</si>
  <si>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</si>
  <si>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</si>
  <si>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</si>
  <si>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</si>
  <si>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</si>
  <si>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</si>
  <si>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</si>
  <si>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</si>
  <si>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</si>
  <si>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</si>
  <si>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</si>
  <si>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</si>
  <si>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</si>
  <si>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</si>
  <si>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</si>
  <si>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</si>
  <si>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</si>
  <si>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</si>
  <si>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</si>
  <si>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</si>
  <si>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</si>
  <si>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</si>
  <si>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</si>
  <si>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</si>
  <si>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</si>
  <si>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</si>
  <si>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</si>
  <si>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</si>
  <si>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</si>
  <si>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</si>
  <si>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</si>
  <si>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</si>
  <si>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</si>
  <si>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</si>
  <si>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</si>
  <si>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</si>
  <si>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</si>
  <si>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</si>
  <si>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</si>
  <si>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</si>
  <si>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</si>
  <si>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</si>
  <si>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</si>
  <si>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</si>
  <si>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</si>
  <si>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</si>
  <si>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</si>
  <si>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</si>
  <si>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</si>
  <si>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</si>
  <si>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</si>
  <si>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</si>
  <si>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</si>
  <si>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</si>
  <si>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</si>
  <si>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</si>
  <si>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</si>
  <si>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</si>
  <si>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</si>
  <si>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</si>
  <si>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</si>
  <si>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</si>
  <si>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</si>
  <si>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</si>
  <si>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</si>
  <si>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</si>
  <si>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</si>
  <si>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</si>
  <si>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</si>
  <si>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</si>
  <si>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</si>
  <si>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</si>
  <si>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</si>
  <si>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</si>
  <si>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</si>
  <si>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</si>
  <si>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</si>
  <si>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</si>
  <si>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</si>
  <si>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</si>
  <si>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</si>
  <si>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</si>
  <si>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</si>
  <si>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</si>
  <si>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</si>
  <si>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</si>
  <si>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</si>
  <si>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</si>
  <si>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</si>
  <si>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</si>
  <si>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</si>
  <si>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</si>
  <si>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</si>
  <si>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</si>
  <si>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</si>
  <si>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</si>
  <si>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</si>
  <si>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</si>
  <si>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</si>
  <si>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</si>
  <si>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</si>
  <si>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</si>
  <si>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</si>
  <si>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</si>
  <si>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</si>
  <si>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</si>
  <si>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</si>
  <si>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</si>
  <si>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</si>
  <si>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</si>
  <si>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</si>
  <si>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</si>
  <si>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</si>
  <si>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</si>
  <si>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</si>
  <si>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</si>
  <si>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</si>
  <si>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</si>
  <si>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</si>
  <si>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</si>
  <si>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</si>
  <si>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</si>
  <si>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</si>
  <si>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</si>
  <si>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</si>
  <si>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</si>
  <si>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</si>
  <si>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</si>
  <si>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</si>
  <si>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</si>
  <si>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</si>
  <si>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</si>
  <si>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</si>
  <si>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</si>
  <si>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</si>
  <si>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</si>
  <si>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</si>
  <si>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</si>
  <si>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</si>
  <si>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</si>
  <si>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</si>
  <si>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</si>
  <si>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</si>
  <si>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</si>
  <si>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</si>
  <si>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</si>
  <si>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</si>
  <si>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</si>
  <si>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</si>
  <si>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</si>
  <si>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</si>
  <si>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</si>
  <si>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</si>
  <si>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</si>
  <si>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</si>
  <si>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</si>
  <si>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</si>
  <si>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</si>
  <si>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</si>
  <si>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</si>
  <si>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</si>
  <si>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</si>
  <si>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</si>
  <si>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</si>
  <si>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</si>
  <si>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</si>
  <si>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</si>
  <si>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</si>
  <si>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</si>
  <si>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</si>
  <si>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</si>
  <si>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</si>
  <si>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</si>
  <si>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</si>
  <si>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</si>
  <si>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</si>
  <si>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</si>
  <si>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</si>
  <si>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</si>
  <si>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</si>
  <si>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</si>
  <si>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</si>
  <si>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</si>
  <si>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</si>
  <si>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</si>
  <si>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</si>
  <si>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</si>
  <si>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</si>
  <si>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</si>
  <si>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</si>
  <si>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</si>
  <si>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</si>
  <si>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</si>
  <si>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</si>
  <si>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</si>
  <si>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</si>
  <si>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</si>
  <si>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</si>
  <si>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</si>
  <si>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</si>
  <si>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</si>
  <si>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</si>
  <si>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</si>
  <si>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</si>
  <si>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</si>
  <si>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</si>
  <si>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</si>
  <si>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</si>
  <si>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</si>
  <si>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</si>
  <si>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</si>
  <si>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</si>
  <si>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</si>
  <si>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</si>
  <si>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</si>
  <si>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</si>
  <si>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</si>
  <si>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</si>
  <si>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</si>
  <si>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</si>
  <si>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</si>
  <si>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</si>
  <si>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</si>
  <si>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</si>
  <si>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</si>
  <si>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</si>
  <si>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</si>
  <si>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</si>
  <si>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</si>
  <si>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</si>
  <si>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</si>
  <si>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</si>
  <si>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</si>
  <si>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</si>
  <si>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</si>
  <si>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</si>
  <si>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</si>
  <si>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</si>
  <si>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</si>
  <si>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</si>
  <si>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</si>
  <si>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</si>
  <si>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</si>
  <si>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</si>
  <si>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</si>
  <si>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</si>
  <si>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</si>
  <si>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</si>
  <si>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</si>
  <si>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</si>
  <si>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</si>
  <si>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</si>
  <si>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</si>
  <si>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</si>
  <si>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</si>
  <si>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</si>
  <si>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</si>
  <si>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</si>
  <si>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</si>
  <si>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</si>
  <si>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</si>
  <si>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</si>
  <si>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</si>
  <si>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</si>
  <si>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</si>
  <si>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</si>
  <si>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</si>
  <si>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</si>
  <si>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</si>
  <si>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</si>
  <si>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</si>
  <si>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</si>
  <si>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</si>
  <si>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</si>
  <si>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</si>
  <si>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</si>
  <si>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</si>
  <si>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</si>
  <si>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</si>
  <si>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</si>
  <si>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</si>
  <si>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</si>
  <si>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</si>
  <si>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</si>
  <si>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</si>
  <si>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</si>
  <si>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</si>
  <si>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</si>
  <si>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</si>
  <si>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</si>
  <si>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</si>
  <si>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</si>
  <si>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</si>
  <si>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</si>
  <si>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</si>
  <si>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</si>
  <si>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</si>
  <si>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</si>
  <si>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</si>
  <si>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うちエコを想定した理想図</t>
    <rPh sb="5" eb="7">
      <t>ソウテイ</t>
    </rPh>
    <rPh sb="9" eb="12">
      <t>リソウズ</t>
    </rPh>
    <phoneticPr fontId="2"/>
  </si>
  <si>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</si>
  <si>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</si>
  <si>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</si>
  <si>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</si>
  <si>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</si>
  <si>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</si>
  <si>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</si>
  <si>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</si>
  <si>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</si>
  <si>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</si>
  <si>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計算クラスは用意しない</t>
    <rPh sb="0" eb="2">
      <t>ケイサン</t>
    </rPh>
    <rPh sb="6" eb="8">
      <t>ヨウイ</t>
    </rPh>
    <phoneticPr fontId="2"/>
  </si>
  <si>
    <t>コードはm+分野コード+名前</t>
    <rPh sb="6" eb="8">
      <t>ブンヤ</t>
    </rPh>
    <rPh sb="12" eb="14">
      <t>ナマエ</t>
    </rPh>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</si>
  <si>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</si>
  <si>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</si>
  <si>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</si>
  <si>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</si>
  <si>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</si>
  <si>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</si>
  <si>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入力分野</t>
    <rPh sb="0" eb="2">
      <t>ニュウリョク</t>
    </rPh>
    <rPh sb="2" eb="4">
      <t>ブンヤ</t>
    </rPh>
    <phoneticPr fontId="2"/>
  </si>
  <si>
    <t>※入力変更</t>
    <rPh sb="1" eb="3">
      <t>ニュウリョク</t>
    </rPh>
    <rPh sb="3" eb="5">
      <t>ヘンコウ</t>
    </rPh>
    <phoneticPr fontId="2"/>
  </si>
  <si>
    <t>OT</t>
    <phoneticPr fontId="2"/>
  </si>
  <si>
    <t>※うちわけでは表示しない</t>
    <rPh sb="7" eb="9">
      <t>ヒョウジ</t>
    </rPh>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</si>
  <si>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</si>
  <si>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</si>
  <si>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</si>
  <si>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</si>
  <si>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</si>
  <si>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</si>
  <si>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</si>
  <si>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</si>
  <si>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</si>
  <si>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</si>
  <si>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</si>
  <si>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</si>
  <si>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</si>
  <si>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</si>
  <si>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</si>
  <si>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</si>
  <si>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</si>
  <si>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</si>
  <si>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</si>
  <si>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</si>
  <si>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</si>
  <si>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</si>
  <si>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</si>
  <si>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</si>
  <si>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</si>
  <si>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</si>
  <si>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</si>
  <si>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</si>
  <si>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</si>
  <si>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</si>
  <si>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</si>
  <si>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</si>
  <si>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</si>
  <si>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対策定義一覧</t>
    <rPh sb="0" eb="2">
      <t>タイサク</t>
    </rPh>
    <rPh sb="2" eb="4">
      <t>テイギ</t>
    </rPh>
    <rPh sb="4" eb="6">
      <t>イチラン</t>
    </rPh>
    <phoneticPr fontId="2"/>
  </si>
  <si>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</si>
  <si>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</si>
  <si>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</si>
  <si>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</si>
  <si>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</si>
  <si>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</si>
  <si>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</si>
  <si>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</si>
  <si>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</si>
  <si>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</si>
  <si>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</si>
  <si>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</si>
  <si>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</si>
  <si>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</si>
  <si>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</si>
  <si>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</si>
  <si>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</si>
  <si>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</si>
  <si>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</si>
  <si>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</si>
  <si>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</si>
  <si>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</si>
  <si>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</si>
  <si>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</si>
  <si>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</si>
  <si>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</si>
  <si>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</si>
  <si>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</si>
  <si>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</si>
  <si>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</si>
  <si>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</si>
  <si>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</si>
  <si>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</si>
  <si>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</si>
  <si>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</si>
  <si>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</si>
  <si>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</si>
  <si>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</si>
  <si>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</si>
  <si>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</si>
  <si>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</si>
  <si>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</si>
  <si>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</si>
  <si>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</si>
  <si>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</si>
  <si>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</si>
  <si>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</si>
  <si>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</si>
  <si>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入力変数と値</t>
  </si>
  <si>
    <t>String</t>
  </si>
  <si>
    <t>Number</t>
  </si>
  <si>
    <t>1or""</t>
  </si>
  <si>
    <t>Boolean</t>
  </si>
  <si>
    <t>inputType</t>
  </si>
  <si>
    <t>right</t>
  </si>
  <si>
    <t>postfix</t>
  </si>
  <si>
    <t>nodata</t>
  </si>
  <si>
    <t>varType</t>
  </si>
  <si>
    <t>min</t>
  </si>
  <si>
    <t>max</t>
  </si>
  <si>
    <t>プログラム記述</t>
  </si>
  <si>
    <t>title</t>
  </si>
  <si>
    <t>unit</t>
  </si>
  <si>
    <t>質問内容</t>
  </si>
  <si>
    <t>入力欄</t>
  </si>
  <si>
    <t>right(TEXT)</t>
  </si>
  <si>
    <t>(TEXT)</t>
  </si>
  <si>
    <t>保存内容</t>
  </si>
  <si>
    <t>(TEXT)入力範囲</t>
  </si>
  <si>
    <t>画面・分野</t>
  </si>
  <si>
    <t>入力変数名</t>
  </si>
  <si>
    <t>設問</t>
  </si>
  <si>
    <t>単位</t>
  </si>
  <si>
    <t>入力方法</t>
  </si>
  <si>
    <t>テキスト右詰=1</t>
  </si>
  <si>
    <t>入力処理</t>
  </si>
  <si>
    <t>-1のとき表示(-1)</t>
  </si>
  <si>
    <t>保存形式</t>
  </si>
  <si>
    <t>初期値</t>
  </si>
  <si>
    <t>consLI</t>
  </si>
  <si>
    <t>照明の場所</t>
  </si>
  <si>
    <t>1球（本）の消費電力</t>
  </si>
  <si>
    <t>球数・本数</t>
  </si>
  <si>
    <t>球・本</t>
  </si>
  <si>
    <t>時間/日</t>
  </si>
  <si>
    <t>範囲最小</t>
  </si>
  <si>
    <t>範囲最大</t>
  </si>
  <si>
    <t>i009</t>
  </si>
  <si>
    <t>都道府県</t>
  </si>
  <si>
    <t>sel009</t>
  </si>
  <si>
    <t>consTotal</t>
  </si>
  <si>
    <t>i001</t>
  </si>
  <si>
    <t>家族人数</t>
  </si>
  <si>
    <t>人</t>
  </si>
  <si>
    <t>sel001</t>
  </si>
  <si>
    <t>sel002</t>
  </si>
  <si>
    <t>i003</t>
  </si>
  <si>
    <t>家の広さ</t>
  </si>
  <si>
    <t>m2</t>
  </si>
  <si>
    <t>家の延べ床面積で、いちばん近い数値を選んで下さい。</t>
  </si>
  <si>
    <t>sel003</t>
  </si>
  <si>
    <t>i004</t>
  </si>
  <si>
    <t>太陽光の設置</t>
  </si>
  <si>
    <t>kW</t>
  </si>
  <si>
    <t>自宅に太陽光発電装置を設置していますか。設置している場合には、そのサイズも選んで下さい。</t>
  </si>
  <si>
    <t>i010</t>
  </si>
  <si>
    <t>円</t>
  </si>
  <si>
    <t>太陽光発電で1ヶ月あたりどのくらい電気を売ることができますか。年間を通じた平均です。</t>
  </si>
  <si>
    <t>i011</t>
  </si>
  <si>
    <t>おおよその1ヶ月の電気代を選んで下さい。年間を通じた平均の電気代です。</t>
  </si>
  <si>
    <t>i006</t>
  </si>
  <si>
    <t>i007</t>
  </si>
  <si>
    <t>consLIsum</t>
  </si>
  <si>
    <t>i501</t>
  </si>
  <si>
    <t>consTVsum</t>
  </si>
  <si>
    <t>テレビの時間</t>
  </si>
  <si>
    <t>時間</t>
  </si>
  <si>
    <t>個別テレビの時間</t>
    <rPh sb="0" eb="2">
      <t>コベツ</t>
    </rPh>
    <phoneticPr fontId="2"/>
  </si>
  <si>
    <t>consHEATsum</t>
  </si>
  <si>
    <t>i201</t>
  </si>
  <si>
    <t>よく暖房をする範囲は、家全体のどのくらいになりますか。</t>
  </si>
  <si>
    <t>i202</t>
  </si>
  <si>
    <t>i203</t>
  </si>
  <si>
    <t>暖房時間</t>
  </si>
  <si>
    <t>冬に暖房は1日に何時間くらい使いますか。</t>
  </si>
  <si>
    <t>i204</t>
  </si>
  <si>
    <t>暖房設定温度</t>
  </si>
  <si>
    <t>℃</t>
  </si>
  <si>
    <t>consCOOLsum</t>
  </si>
  <si>
    <t>i205</t>
  </si>
  <si>
    <t>冷房時間</t>
  </si>
  <si>
    <t>夏に冷房は1日に何時間くらい使いますか。</t>
  </si>
  <si>
    <t>consHWsum</t>
  </si>
  <si>
    <t>i101</t>
  </si>
  <si>
    <t>給湯器の種類</t>
  </si>
  <si>
    <t>お風呂のお湯を沸かす給湯器は、どんな機器ですか。</t>
  </si>
  <si>
    <t>i102</t>
  </si>
  <si>
    <t>日/週</t>
  </si>
  <si>
    <t>お風呂を沸かすのは、1週間に何日くらいですか。</t>
  </si>
  <si>
    <t>i103</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</si>
  <si>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</si>
  <si>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</si>
  <si>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</si>
  <si>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</si>
  <si>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</si>
  <si>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</si>
  <si>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</si>
  <si>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</si>
  <si>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</si>
  <si>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</si>
  <si>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i104</t>
  </si>
  <si>
    <t>食器洗い</t>
  </si>
  <si>
    <t>consPTsum</t>
  </si>
  <si>
    <t>i301</t>
  </si>
  <si>
    <t>i005</t>
  </si>
  <si>
    <t>おおよその月の電気代を選んで下さい。太陽光を設置している場合は、売電額を差し引いた金額を選んでください。</t>
  </si>
  <si>
    <t>i206</t>
  </si>
  <si>
    <t>冷房設定温度</t>
  </si>
  <si>
    <t>冷房をするときには何℃に設定しますか。</t>
  </si>
  <si>
    <t>選択表示</t>
  </si>
  <si>
    <t>選択値</t>
  </si>
  <si>
    <t>選択肢ID</t>
  </si>
  <si>
    <t>選択肢表示値value（入力が選択・ラジオボタンの場合）</t>
  </si>
  <si>
    <t>選択肢保存値data（入力が選択・ラジオボタンの場合）</t>
  </si>
  <si>
    <t>↓選んで下さい</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</si>
  <si>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</si>
  <si>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</si>
  <si>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</si>
  <si>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</si>
  <si>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</si>
  <si>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</si>
  <si>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</si>
  <si>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</si>
  <si>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</si>
  <si>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</si>
  <si>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</si>
  <si>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</si>
  <si>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</si>
  <si>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</si>
  <si>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</si>
  <si>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</si>
  <si>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</si>
  <si>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</si>
  <si>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</si>
  <si>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</si>
  <si>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</si>
  <si>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</si>
  <si>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</si>
  <si>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</si>
  <si>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</si>
  <si>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</si>
  <si>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150m2以上</t>
  </si>
  <si>
    <t>sel004</t>
  </si>
  <si>
    <t>していない</t>
  </si>
  <si>
    <t>している（～3kW）</t>
  </si>
  <si>
    <t>している（4kW)</t>
  </si>
  <si>
    <t>している（5kW)</t>
  </si>
  <si>
    <t>sel010</t>
  </si>
  <si>
    <t>1000円</t>
  </si>
  <si>
    <t>2000円</t>
  </si>
  <si>
    <t>3000円</t>
  </si>
  <si>
    <t>5000円</t>
  </si>
  <si>
    <t>7000円</t>
  </si>
  <si>
    <t>1万円</t>
  </si>
  <si>
    <t>1万2000円</t>
  </si>
  <si>
    <t>1万5000円</t>
  </si>
  <si>
    <t>2万円</t>
  </si>
  <si>
    <t>3万円</t>
  </si>
  <si>
    <t>それ以上</t>
  </si>
  <si>
    <t>sel011</t>
  </si>
  <si>
    <t>sel006</t>
  </si>
  <si>
    <t>オール電化（使わない）</t>
  </si>
  <si>
    <t>sel007</t>
  </si>
  <si>
    <t>使わない</t>
  </si>
  <si>
    <t>2ヶ月で1缶（9L)</t>
  </si>
  <si>
    <t>月1缶（18L)</t>
  </si>
  <si>
    <t>月2缶（36L)</t>
  </si>
  <si>
    <t>月3缶（54L)</t>
  </si>
  <si>
    <t>週1缶（72L)</t>
  </si>
  <si>
    <t>5日で1缶（108L)</t>
  </si>
  <si>
    <t>週2缶（144L)</t>
  </si>
  <si>
    <t>週3缶（216L)</t>
  </si>
  <si>
    <t>sel008</t>
  </si>
  <si>
    <t>sel501</t>
  </si>
  <si>
    <t>白熱電球</t>
  </si>
  <si>
    <t>sel601</t>
  </si>
  <si>
    <t>32時間</t>
  </si>
  <si>
    <t>40時間</t>
  </si>
  <si>
    <t>sel201</t>
  </si>
  <si>
    <t>家全体</t>
  </si>
  <si>
    <t>家の半分くらい</t>
  </si>
  <si>
    <t>家の一部</t>
  </si>
  <si>
    <t>1部屋のみ</t>
  </si>
  <si>
    <t>部屋の暖房をしない</t>
  </si>
  <si>
    <t>sel202</t>
  </si>
  <si>
    <t>電気熱暖房</t>
  </si>
  <si>
    <t>ガス</t>
  </si>
  <si>
    <t>灯油</t>
  </si>
  <si>
    <t>薪・ペレットストーブ</t>
  </si>
  <si>
    <t>こたつやホットカーペットのみ</t>
  </si>
  <si>
    <t>sel203</t>
  </si>
  <si>
    <t>sel204</t>
  </si>
  <si>
    <t>18℃</t>
  </si>
  <si>
    <t>19℃</t>
  </si>
  <si>
    <t>20℃</t>
  </si>
  <si>
    <t>21℃</t>
  </si>
  <si>
    <t>22℃</t>
  </si>
  <si>
    <t>23℃</t>
  </si>
  <si>
    <t>24℃</t>
  </si>
  <si>
    <t>25℃</t>
  </si>
  <si>
    <t>26℃</t>
  </si>
  <si>
    <t>sel205</t>
  </si>
  <si>
    <t>sel101</t>
  </si>
  <si>
    <t>エコジョーズ（ガス潜熱回収型）</t>
  </si>
  <si>
    <t>灯油給湯器</t>
  </si>
  <si>
    <t>エコフィール（灯油潜熱回収型）</t>
  </si>
  <si>
    <t>電気温水器</t>
  </si>
  <si>
    <t>エコウィル（コジェネ）</t>
  </si>
  <si>
    <t>エネファーム（燃料電池）</t>
  </si>
  <si>
    <t>薪</t>
  </si>
  <si>
    <t>sel102</t>
  </si>
  <si>
    <t>お湯をためない</t>
  </si>
  <si>
    <t>週1日</t>
  </si>
  <si>
    <t>週2日</t>
  </si>
  <si>
    <t>2日に1回程度</t>
  </si>
  <si>
    <t>週5～6日</t>
  </si>
  <si>
    <t>毎日</t>
  </si>
  <si>
    <t>sel103</t>
  </si>
  <si>
    <t>5分</t>
  </si>
  <si>
    <t>10分</t>
  </si>
  <si>
    <t>15分</t>
  </si>
  <si>
    <t>20分</t>
  </si>
  <si>
    <t>30分</t>
  </si>
  <si>
    <t>40分</t>
  </si>
  <si>
    <t>60分</t>
  </si>
  <si>
    <t>sel401</t>
  </si>
  <si>
    <t>月1～3回</t>
  </si>
  <si>
    <t>週1～2回</t>
  </si>
  <si>
    <t>2日に1回</t>
  </si>
  <si>
    <t>sel701</t>
  </si>
  <si>
    <t>持っていない</t>
  </si>
  <si>
    <t>1台</t>
  </si>
  <si>
    <t>2台</t>
  </si>
  <si>
    <t>3台</t>
  </si>
  <si>
    <t>都道府県用</t>
  </si>
  <si>
    <t>sel104</t>
  </si>
  <si>
    <t>使う</t>
  </si>
  <si>
    <t>sel301</t>
  </si>
  <si>
    <t>sel206</t>
  </si>
  <si>
    <t>27℃</t>
  </si>
  <si>
    <t>28℃</t>
  </si>
  <si>
    <t>29℃</t>
  </si>
  <si>
    <t>30℃</t>
  </si>
  <si>
    <t>sel005</t>
  </si>
  <si>
    <t>売り越し</t>
  </si>
  <si>
    <t>0円</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</si>
  <si>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</si>
  <si>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</si>
  <si>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冬の寒い時期に、灯油を1ヶ月にどのくらい購入するか選んで下さい。</t>
    <rPh sb="13" eb="14">
      <t>ゲツ</t>
    </rPh>
    <phoneticPr fontId="2"/>
  </si>
  <si>
    <t>おおよその1ヶ月のガソリン代（軽油代）を選んで下さい。家族全員分になります。</t>
    <rPh sb="7" eb="8">
      <t>ゲツ</t>
    </rPh>
    <phoneticPr fontId="2"/>
  </si>
  <si>
    <t>平均1ヶ月の売電金額</t>
    <rPh sb="0" eb="2">
      <t>ヘイキン</t>
    </rPh>
    <phoneticPr fontId="2"/>
  </si>
  <si>
    <t>平均1ヶ月の電気代</t>
    <rPh sb="0" eb="2">
      <t>ヘイキン</t>
    </rPh>
    <phoneticPr fontId="2"/>
  </si>
  <si>
    <t>照明の使用時間</t>
    <rPh sb="0" eb="2">
      <t>ショウメイ</t>
    </rPh>
    <phoneticPr fontId="2"/>
  </si>
  <si>
    <t>sel506</t>
  </si>
  <si>
    <t>蛍光灯</t>
    <rPh sb="0" eb="3">
      <t>ケイコウトウ</t>
    </rPh>
    <phoneticPr fontId="2"/>
  </si>
  <si>
    <t>LED</t>
    <phoneticPr fontId="2"/>
  </si>
  <si>
    <t>sel503</t>
    <phoneticPr fontId="2"/>
  </si>
  <si>
    <t>sel504</t>
    <phoneticPr fontId="2"/>
  </si>
  <si>
    <t>sel505</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</si>
  <si>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</si>
  <si>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</si>
  <si>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</si>
  <si>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LED</t>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</si>
  <si>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</si>
  <si>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</si>
  <si>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</si>
  <si>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</si>
  <si>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</si>
  <si>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</si>
  <si>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</si>
  <si>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</si>
  <si>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</si>
  <si>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</si>
  <si>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</si>
  <si>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</si>
  <si>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</si>
  <si>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</si>
  <si>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</si>
  <si>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</si>
  <si>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</si>
  <si>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</si>
  <si>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</si>
  <si>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</si>
  <si>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sel502</t>
    <phoneticPr fontId="2"/>
  </si>
  <si>
    <t>居間</t>
    <rPh sb="0" eb="2">
      <t>イマ</t>
    </rPh>
    <phoneticPr fontId="2"/>
  </si>
  <si>
    <t>キッチン</t>
    <phoneticPr fontId="2"/>
  </si>
  <si>
    <t>子供部屋</t>
    <rPh sb="0" eb="2">
      <t>コドモ</t>
    </rPh>
    <rPh sb="2" eb="4">
      <t>ヘヤ</t>
    </rPh>
    <phoneticPr fontId="2"/>
  </si>
  <si>
    <t>寝室</t>
    <rPh sb="0" eb="2">
      <t>シンシツ</t>
    </rPh>
    <phoneticPr fontId="2"/>
  </si>
  <si>
    <t>リビング</t>
    <phoneticPr fontId="2"/>
  </si>
  <si>
    <t>書斎</t>
    <rPh sb="0" eb="2">
      <t>ショサイ</t>
    </rPh>
    <phoneticPr fontId="2"/>
  </si>
  <si>
    <t>廊下</t>
    <rPh sb="0" eb="2">
      <t>ロウカ</t>
    </rPh>
    <phoneticPr fontId="2"/>
  </si>
  <si>
    <t>玄関</t>
    <rPh sb="0" eb="2">
      <t>ゲンカン</t>
    </rPh>
    <phoneticPr fontId="2"/>
  </si>
  <si>
    <t>門灯</t>
    <rPh sb="0" eb="2">
      <t>モントウ</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</si>
  <si>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</si>
  <si>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</si>
  <si>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</si>
  <si>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</si>
  <si>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</si>
  <si>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</si>
  <si>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</si>
  <si>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</si>
  <si>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</si>
  <si>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</si>
  <si>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</si>
  <si>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</si>
  <si>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</si>
  <si>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</si>
  <si>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</si>
  <si>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</si>
  <si>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</si>
  <si>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</si>
  <si>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</si>
  <si>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</si>
  <si>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</si>
  <si>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</si>
  <si>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記述コード</t>
    <rPh sb="0" eb="2">
      <t>キジュツ</t>
    </rPh>
    <phoneticPr fontId="2"/>
  </si>
  <si>
    <t>consCR</t>
    <phoneticPr fontId="2"/>
  </si>
  <si>
    <t>AS</t>
    <phoneticPr fontId="2"/>
  </si>
  <si>
    <t>PHP</t>
    <phoneticPr fontId="2"/>
  </si>
  <si>
    <t>consHWdishwash</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</si>
  <si>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</si>
  <si>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</si>
  <si>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</si>
  <si>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</si>
  <si>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</si>
  <si>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</si>
  <si>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</si>
  <si>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</si>
  <si>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</si>
  <si>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</si>
  <si>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</si>
  <si>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</si>
  <si>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</si>
  <si>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</si>
  <si>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</si>
  <si>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title</t>
    <phoneticPr fontId="2"/>
  </si>
  <si>
    <t>unit</t>
    <phoneticPr fontId="2"/>
  </si>
  <si>
    <t>name</t>
    <phoneticPr fontId="2"/>
  </si>
  <si>
    <t>text</t>
    <phoneticPr fontId="2"/>
  </si>
  <si>
    <t>cons</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</si>
  <si>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</si>
  <si>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</si>
  <si>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</si>
  <si>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</si>
  <si>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</si>
  <si>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</si>
  <si>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</si>
  <si>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</si>
  <si>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</si>
  <si>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</si>
  <si>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</si>
  <si>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</si>
  <si>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</si>
  <si>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</si>
  <si>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</si>
  <si>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</si>
  <si>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</si>
  <si>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</si>
  <si>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</si>
  <si>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</si>
  <si>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</si>
  <si>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</si>
  <si>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</si>
  <si>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</si>
  <si>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</si>
  <si>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</si>
  <si>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</si>
  <si>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</si>
  <si>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</si>
  <si>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</si>
  <si>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</si>
  <si>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</si>
  <si>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</si>
  <si>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</si>
  <si>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</si>
  <si>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</si>
  <si>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</si>
  <si>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</si>
  <si>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</si>
  <si>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</si>
  <si>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</si>
  <si>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</si>
  <si>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</si>
  <si>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</si>
  <si>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</si>
  <si>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</si>
  <si>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</si>
  <si>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</si>
  <si>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</si>
  <si>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</si>
  <si>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</si>
  <si>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</si>
  <si>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</si>
  <si>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</si>
  <si>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</si>
  <si>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</si>
  <si>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</si>
  <si>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</si>
  <si>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</si>
  <si>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</si>
  <si>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</si>
  <si>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</si>
  <si>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</si>
  <si>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</si>
  <si>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</si>
  <si>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</si>
  <si>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</si>
  <si>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</si>
  <si>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</si>
  <si>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</si>
  <si>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</si>
  <si>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</si>
  <si>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</si>
  <si>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</si>
  <si>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</si>
  <si>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</si>
  <si>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</si>
  <si>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</si>
  <si>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</si>
  <si>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</si>
  <si>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</si>
  <si>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</si>
  <si>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</si>
  <si>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</si>
  <si>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</si>
  <si>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</si>
  <si>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</si>
  <si>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</si>
  <si>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</si>
  <si>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</si>
  <si>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</si>
  <si>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</si>
  <si>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</si>
  <si>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</si>
  <si>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</si>
  <si>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</si>
  <si>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</si>
  <si>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</si>
  <si>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</si>
  <si>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</si>
  <si>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春秋の頃（4-6月、10-11月）の、1ヶ月のおおよその電気代を選んでください。</t>
    <rPh sb="0" eb="1">
      <t>ハル</t>
    </rPh>
    <rPh sb="1" eb="2">
      <t>アキ</t>
    </rPh>
    <rPh sb="3" eb="4">
      <t>コロ</t>
    </rPh>
    <rPh sb="8" eb="9">
      <t>ガツ</t>
    </rPh>
    <rPh sb="15" eb="16">
      <t>ガツ</t>
    </rPh>
    <rPh sb="21" eb="22">
      <t>ゲツ</t>
    </rPh>
    <rPh sb="28" eb="31">
      <t>デンキダイ</t>
    </rPh>
    <rPh sb="32" eb="33">
      <t>エラ</t>
    </rPh>
    <phoneticPr fontId="2"/>
  </si>
  <si>
    <t>夏の頃（7-9月）の、1ヶ月のおおよその電気代を選んでください。</t>
    <rPh sb="0" eb="1">
      <t>ナツ</t>
    </rPh>
    <rPh sb="2" eb="3">
      <t>コロ</t>
    </rPh>
    <rPh sb="7" eb="8">
      <t>ガツ</t>
    </rPh>
    <rPh sb="13" eb="14">
      <t>ゲツ</t>
    </rPh>
    <rPh sb="20" eb="23">
      <t>デンキダイ</t>
    </rPh>
    <rPh sb="24" eb="25">
      <t>エラ</t>
    </rPh>
    <phoneticPr fontId="2"/>
  </si>
  <si>
    <t>冬の頃（12-3月）の、1ヶ月のおおよその電気代を選んでください。</t>
    <rPh sb="0" eb="1">
      <t>フユ</t>
    </rPh>
    <rPh sb="2" eb="3">
      <t>コロ</t>
    </rPh>
    <rPh sb="8" eb="9">
      <t>ガツ</t>
    </rPh>
    <rPh sb="14" eb="15">
      <t>ゲツ</t>
    </rPh>
    <rPh sb="21" eb="24">
      <t>デンキダイ</t>
    </rPh>
    <rPh sb="25" eb="26">
      <t>エラ</t>
    </rPh>
    <phoneticPr fontId="2"/>
  </si>
  <si>
    <t>sel012</t>
  </si>
  <si>
    <t>sel013</t>
  </si>
  <si>
    <t>sel014</t>
  </si>
  <si>
    <t>冬の頃（12-3月）の、1ヶ月のおおよそのガス代を選んでください。</t>
    <rPh sb="0" eb="1">
      <t>フユ</t>
    </rPh>
    <rPh sb="2" eb="3">
      <t>コロ</t>
    </rPh>
    <rPh sb="8" eb="9">
      <t>ガツ</t>
    </rPh>
    <rPh sb="14" eb="15">
      <t>ゲツ</t>
    </rPh>
    <rPh sb="23" eb="24">
      <t>ダイ</t>
    </rPh>
    <rPh sb="25" eb="26">
      <t>エラ</t>
    </rPh>
    <phoneticPr fontId="2"/>
  </si>
  <si>
    <t>sel015</t>
  </si>
  <si>
    <t>冷蔵庫の使用年数</t>
    <rPh sb="4" eb="8">
      <t>シヨウネンスウ</t>
    </rPh>
    <phoneticPr fontId="2"/>
  </si>
  <si>
    <t>使用している冷蔵庫のうち、主に使う冷蔵庫の使用年数を選んでください。</t>
    <rPh sb="0" eb="2">
      <t>シヨウ</t>
    </rPh>
    <rPh sb="6" eb="9">
      <t>レイゾウコ</t>
    </rPh>
    <rPh sb="13" eb="14">
      <t>オモ</t>
    </rPh>
    <rPh sb="15" eb="16">
      <t>ツカ</t>
    </rPh>
    <rPh sb="17" eb="20">
      <t>レイゾウコ</t>
    </rPh>
    <rPh sb="21" eb="25">
      <t>シヨウネンスウ</t>
    </rPh>
    <rPh sb="26" eb="27">
      <t>エラ</t>
    </rPh>
    <phoneticPr fontId="2"/>
  </si>
  <si>
    <t>sel702</t>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</si>
  <si>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</si>
  <si>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</si>
  <si>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</si>
  <si>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</si>
  <si>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</si>
  <si>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</si>
  <si>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</si>
  <si>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</si>
  <si>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</si>
  <si>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</si>
  <si>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</si>
  <si>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保温していない</t>
    <rPh sb="0" eb="2">
      <t>ホオン</t>
    </rPh>
    <phoneticPr fontId="2"/>
  </si>
  <si>
    <t>時々保温している</t>
    <rPh sb="0" eb="2">
      <t>トキドキ</t>
    </rPh>
    <rPh sb="2" eb="4">
      <t>ホオン</t>
    </rPh>
    <phoneticPr fontId="2"/>
  </si>
  <si>
    <t>常に保温している</t>
    <rPh sb="0" eb="1">
      <t>ツネ</t>
    </rPh>
    <rPh sb="2" eb="4">
      <t>ホオン</t>
    </rPh>
    <phoneticPr fontId="2"/>
  </si>
  <si>
    <t>sel301</t>
    <phoneticPr fontId="2"/>
  </si>
  <si>
    <t>提案シーズン</t>
    <rPh sb="0" eb="2">
      <t>テイアン</t>
    </rPh>
    <phoneticPr fontId="2"/>
  </si>
  <si>
    <t>wss</t>
    <phoneticPr fontId="2"/>
  </si>
  <si>
    <t>mid</t>
    <phoneticPr fontId="2"/>
  </si>
  <si>
    <t>name</t>
    <phoneticPr fontId="2"/>
  </si>
  <si>
    <t>title</t>
    <phoneticPr fontId="2"/>
  </si>
  <si>
    <t>refCons</t>
    <phoneticPr fontId="2"/>
  </si>
  <si>
    <t>titleShort</t>
    <phoneticPr fontId="2"/>
  </si>
  <si>
    <t>level</t>
    <phoneticPr fontId="2"/>
  </si>
  <si>
    <t>figNum</t>
    <phoneticPr fontId="2"/>
  </si>
  <si>
    <t>lifeTime</t>
    <phoneticPr fontId="2"/>
  </si>
  <si>
    <t>price</t>
    <phoneticPr fontId="2"/>
  </si>
  <si>
    <t>roanShow</t>
    <phoneticPr fontId="2"/>
  </si>
  <si>
    <t>standardType</t>
    <phoneticPr fontId="2"/>
  </si>
  <si>
    <t>hojoGov</t>
    <phoneticPr fontId="2"/>
  </si>
  <si>
    <t>advice</t>
    <phoneticPr fontId="2"/>
  </si>
  <si>
    <t>lifestyle</t>
    <phoneticPr fontId="2"/>
  </si>
  <si>
    <t>season</t>
    <phoneticPr fontId="2"/>
  </si>
  <si>
    <t>家の建て方</t>
    <rPh sb="0" eb="1">
      <t>イエ</t>
    </rPh>
    <rPh sb="2" eb="3">
      <t>タ</t>
    </rPh>
    <rPh sb="4" eb="5">
      <t>カタ</t>
    </rPh>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</si>
  <si>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</si>
  <si>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</si>
  <si>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</si>
  <si>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</si>
  <si>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</si>
  <si>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</si>
  <si>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</si>
  <si>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</si>
  <si>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sel207</t>
  </si>
  <si>
    <t>選んで下さい</t>
    <phoneticPr fontId="2"/>
  </si>
  <si>
    <t>常にしている</t>
    <rPh sb="0" eb="1">
      <t>ツネ</t>
    </rPh>
    <phoneticPr fontId="2"/>
  </si>
  <si>
    <t>だいたいしている</t>
    <phoneticPr fontId="2"/>
  </si>
  <si>
    <t>時々している</t>
    <rPh sb="0" eb="2">
      <t>トキドキ</t>
    </rPh>
    <phoneticPr fontId="2"/>
  </si>
  <si>
    <t>していない</t>
    <phoneticPr fontId="2"/>
  </si>
  <si>
    <t>sel208</t>
  </si>
  <si>
    <t>sel209</t>
  </si>
  <si>
    <t>sel210</t>
  </si>
  <si>
    <t>sel016</t>
    <phoneticPr fontId="2"/>
  </si>
  <si>
    <t>選んで下さい</t>
    <phoneticPr fontId="2"/>
  </si>
  <si>
    <t>-1万5000円</t>
    <rPh sb="2" eb="3">
      <t>マン</t>
    </rPh>
    <rPh sb="7" eb="8">
      <t>エン</t>
    </rPh>
    <phoneticPr fontId="2"/>
  </si>
  <si>
    <t>-1万円</t>
    <rPh sb="2" eb="3">
      <t>マン</t>
    </rPh>
    <rPh sb="3" eb="4">
      <t>エン</t>
    </rPh>
    <phoneticPr fontId="2"/>
  </si>
  <si>
    <t>-7000円</t>
    <rPh sb="5" eb="6">
      <t>エン</t>
    </rPh>
    <phoneticPr fontId="2"/>
  </si>
  <si>
    <t>-5000円</t>
    <phoneticPr fontId="2"/>
  </si>
  <si>
    <t>-3000円</t>
    <rPh sb="5" eb="6">
      <t>エン</t>
    </rPh>
    <phoneticPr fontId="2"/>
  </si>
  <si>
    <t>-1000円</t>
    <rPh sb="5" eb="6">
      <t>エン</t>
    </rPh>
    <phoneticPr fontId="2"/>
  </si>
  <si>
    <t>1000円</t>
    <rPh sb="4" eb="5">
      <t>エン</t>
    </rPh>
    <phoneticPr fontId="2"/>
  </si>
  <si>
    <t>3000円</t>
    <rPh sb="4" eb="5">
      <t>エン</t>
    </rPh>
    <phoneticPr fontId="2"/>
  </si>
  <si>
    <t>5000円</t>
    <rPh sb="4" eb="5">
      <t>エン</t>
    </rPh>
    <phoneticPr fontId="2"/>
  </si>
  <si>
    <t>7000円</t>
    <rPh sb="4" eb="5">
      <t>エン</t>
    </rPh>
    <phoneticPr fontId="2"/>
  </si>
  <si>
    <t>1万円</t>
    <rPh sb="1" eb="3">
      <t>マンエン</t>
    </rPh>
    <phoneticPr fontId="2"/>
  </si>
  <si>
    <t>それ以上</t>
    <rPh sb="2" eb="4">
      <t>イジョウ</t>
    </rPh>
    <phoneticPr fontId="2"/>
  </si>
  <si>
    <t>sel017</t>
    <phoneticPr fontId="2"/>
  </si>
  <si>
    <t>あなたを含めて、いっしょに住んでいる人数を選んで下さい。</t>
    <phoneticPr fontId="2"/>
  </si>
  <si>
    <t>i002</t>
    <phoneticPr fontId="2"/>
  </si>
  <si>
    <t>i012</t>
    <phoneticPr fontId="2"/>
  </si>
  <si>
    <t>春秋の電気代</t>
    <rPh sb="0" eb="1">
      <t>ハル</t>
    </rPh>
    <rPh sb="1" eb="2">
      <t>アキ</t>
    </rPh>
    <rPh sb="3" eb="6">
      <t>デンキダイ</t>
    </rPh>
    <phoneticPr fontId="2"/>
  </si>
  <si>
    <t>sel012</t>
    <phoneticPr fontId="2"/>
  </si>
  <si>
    <t>i014</t>
    <phoneticPr fontId="2"/>
  </si>
  <si>
    <t>冬の電気代</t>
    <rPh sb="0" eb="1">
      <t>フユ</t>
    </rPh>
    <rPh sb="2" eb="5">
      <t>デンキダイ</t>
    </rPh>
    <phoneticPr fontId="2"/>
  </si>
  <si>
    <t>sel014</t>
    <phoneticPr fontId="2"/>
  </si>
  <si>
    <t>春秋のガス代</t>
    <rPh sb="0" eb="2">
      <t>シュンジュウ</t>
    </rPh>
    <phoneticPr fontId="2"/>
  </si>
  <si>
    <t>春秋の頃（4-6月、10-11月）の、1ヶ月のおおよそのガス代を選んで下さい。</t>
    <phoneticPr fontId="2"/>
  </si>
  <si>
    <t>i015</t>
    <phoneticPr fontId="2"/>
  </si>
  <si>
    <t>冬のガス代</t>
    <rPh sb="0" eb="1">
      <t>フユ</t>
    </rPh>
    <rPh sb="4" eb="5">
      <t>ダイ</t>
    </rPh>
    <phoneticPr fontId="2"/>
  </si>
  <si>
    <t>sel015</t>
    <phoneticPr fontId="2"/>
  </si>
  <si>
    <t>Number</t>
    <phoneticPr fontId="2"/>
  </si>
  <si>
    <t>冬の灯油使用量</t>
    <phoneticPr fontId="2"/>
  </si>
  <si>
    <t>consCRsum</t>
    <phoneticPr fontId="2"/>
  </si>
  <si>
    <t>i008</t>
    <phoneticPr fontId="2"/>
  </si>
  <si>
    <t>車燃料代</t>
    <rPh sb="0" eb="1">
      <t>クルマ</t>
    </rPh>
    <phoneticPr fontId="2"/>
  </si>
  <si>
    <t>i016</t>
    <phoneticPr fontId="2"/>
  </si>
  <si>
    <t>春秋の頃（4-6月、10-11月）のおおよその1ヶ月の電気代を選んで下さい。売電額が買電額を上回る場合はマイナスです。</t>
    <rPh sb="38" eb="40">
      <t>バイデン</t>
    </rPh>
    <rPh sb="40" eb="41">
      <t>ガク</t>
    </rPh>
    <rPh sb="42" eb="44">
      <t>バイデン</t>
    </rPh>
    <rPh sb="44" eb="45">
      <t>ガク</t>
    </rPh>
    <rPh sb="46" eb="48">
      <t>ウワマワ</t>
    </rPh>
    <rPh sb="49" eb="51">
      <t>バアイ</t>
    </rPh>
    <phoneticPr fontId="2"/>
  </si>
  <si>
    <t>i017</t>
    <phoneticPr fontId="2"/>
  </si>
  <si>
    <t>冬の頃（12-3月）の、おおよその1ヶ月の電気代差額を選んで下さい。売電額が買電額を上回る場合はマイナスです。</t>
    <rPh sb="24" eb="26">
      <t>サガク</t>
    </rPh>
    <rPh sb="34" eb="36">
      <t>バイデン</t>
    </rPh>
    <rPh sb="36" eb="37">
      <t>ガク</t>
    </rPh>
    <rPh sb="38" eb="40">
      <t>バイデン</t>
    </rPh>
    <rPh sb="40" eb="41">
      <t>ガク</t>
    </rPh>
    <rPh sb="42" eb="44">
      <t>ウワマワ</t>
    </rPh>
    <rPh sb="45" eb="47">
      <t>バアイ</t>
    </rPh>
    <phoneticPr fontId="2"/>
  </si>
  <si>
    <t>シャワー時間</t>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</si>
  <si>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</si>
  <si>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</si>
  <si>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</si>
  <si>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</si>
  <si>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</si>
  <si>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</si>
  <si>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</si>
  <si>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ポットや炊飯ジャーなどの保温をしていますか</t>
    <rPh sb="4" eb="6">
      <t>スイハン</t>
    </rPh>
    <rPh sb="12" eb="14">
      <t>ホオン</t>
    </rPh>
    <phoneticPr fontId="2"/>
  </si>
  <si>
    <t>i207</t>
    <phoneticPr fontId="2"/>
  </si>
  <si>
    <t>厚着の工夫</t>
    <phoneticPr fontId="2"/>
  </si>
  <si>
    <t>i208</t>
    <phoneticPr fontId="2"/>
  </si>
  <si>
    <t>i209</t>
    <phoneticPr fontId="2"/>
  </si>
  <si>
    <t>i210</t>
    <phoneticPr fontId="2"/>
  </si>
  <si>
    <t>i507</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</si>
  <si>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</si>
  <si>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</si>
  <si>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i105</t>
    <phoneticPr fontId="2"/>
  </si>
  <si>
    <t>お湯の利用</t>
    <rPh sb="1" eb="2">
      <t>ユ</t>
    </rPh>
    <rPh sb="3" eb="5">
      <t>リヨウ</t>
    </rPh>
    <phoneticPr fontId="2"/>
  </si>
  <si>
    <t>洗面や食器洗いで、お湯を使わずに水を使うようにしていますか</t>
    <rPh sb="0" eb="2">
      <t>センメン</t>
    </rPh>
    <rPh sb="3" eb="6">
      <t>ショッキアラ</t>
    </rPh>
    <rPh sb="10" eb="11">
      <t>ユ</t>
    </rPh>
    <rPh sb="12" eb="13">
      <t>ツカ</t>
    </rPh>
    <rPh sb="16" eb="17">
      <t>ミズ</t>
    </rPh>
    <rPh sb="18" eb="19">
      <t>ツカ</t>
    </rPh>
    <phoneticPr fontId="2"/>
  </si>
  <si>
    <t>i502</t>
    <phoneticPr fontId="2"/>
  </si>
  <si>
    <t>sel502</t>
    <phoneticPr fontId="2"/>
  </si>
  <si>
    <t>i503</t>
    <phoneticPr fontId="2"/>
  </si>
  <si>
    <t>sel503</t>
    <phoneticPr fontId="2"/>
  </si>
  <si>
    <t>i504</t>
    <phoneticPr fontId="2"/>
  </si>
  <si>
    <t>sel504</t>
    <phoneticPr fontId="2"/>
  </si>
  <si>
    <t>i505</t>
    <phoneticPr fontId="2"/>
  </si>
  <si>
    <t>sel505</t>
    <phoneticPr fontId="2"/>
  </si>
  <si>
    <t>i506</t>
    <phoneticPr fontId="2"/>
  </si>
  <si>
    <t>sel506</t>
    <phoneticPr fontId="2"/>
  </si>
  <si>
    <t>お住まいの都道府県を選んで下さい。</t>
    <phoneticPr fontId="2"/>
  </si>
  <si>
    <t>i018</t>
    <phoneticPr fontId="2"/>
  </si>
  <si>
    <t>市町村</t>
    <rPh sb="0" eb="3">
      <t>シチョウソン</t>
    </rPh>
    <phoneticPr fontId="2"/>
  </si>
  <si>
    <t>埼玉県民の方は市町村を選んで下さい。</t>
    <rPh sb="0" eb="4">
      <t>サイタマケンミン</t>
    </rPh>
    <rPh sb="5" eb="6">
      <t>カタ</t>
    </rPh>
    <rPh sb="7" eb="10">
      <t>シチョウソン</t>
    </rPh>
    <phoneticPr fontId="2"/>
  </si>
  <si>
    <t>i019</t>
    <phoneticPr fontId="2"/>
  </si>
  <si>
    <t>年代</t>
    <rPh sb="0" eb="2">
      <t>ネンダイ</t>
    </rPh>
    <phoneticPr fontId="2"/>
  </si>
  <si>
    <t>あなたの年齢を選んでください</t>
    <rPh sb="4" eb="6">
      <t>ネンレイ</t>
    </rPh>
    <rPh sb="7" eb="8">
      <t>エラ</t>
    </rPh>
    <phoneticPr fontId="2"/>
  </si>
  <si>
    <t>consTV</t>
    <phoneticPr fontId="2"/>
  </si>
  <si>
    <t>i602</t>
    <phoneticPr fontId="2"/>
  </si>
  <si>
    <t>テレビを何時間点けていますか。テレビゲームの時間も含めて下さい。</t>
    <phoneticPr fontId="2"/>
  </si>
  <si>
    <t>i702</t>
    <phoneticPr fontId="2"/>
  </si>
  <si>
    <t>sel702</t>
    <phoneticPr fontId="2"/>
  </si>
  <si>
    <t>i013</t>
    <phoneticPr fontId="2"/>
  </si>
  <si>
    <t>sel013</t>
    <phoneticPr fontId="2"/>
  </si>
  <si>
    <t>i601</t>
    <phoneticPr fontId="2"/>
  </si>
  <si>
    <t>エアコン</t>
    <phoneticPr fontId="2"/>
  </si>
  <si>
    <t>wss</t>
    <phoneticPr fontId="2"/>
  </si>
  <si>
    <t>wss</t>
    <phoneticPr fontId="2"/>
  </si>
  <si>
    <t>wss</t>
    <phoneticPr fontId="2"/>
  </si>
  <si>
    <t>wss</t>
    <phoneticPr fontId="2"/>
  </si>
  <si>
    <t>AS</t>
    <phoneticPr fontId="2"/>
  </si>
  <si>
    <t>i013</t>
    <phoneticPr fontId="2"/>
  </si>
  <si>
    <t>夏の電気代</t>
    <rPh sb="0" eb="1">
      <t>ナツ</t>
    </rPh>
    <rPh sb="2" eb="5">
      <t>デンキダイ</t>
    </rPh>
    <phoneticPr fontId="2"/>
  </si>
  <si>
    <t>sel013</t>
    <phoneticPr fontId="2"/>
  </si>
  <si>
    <t>i046</t>
    <phoneticPr fontId="2"/>
  </si>
  <si>
    <t>夏のガス代</t>
    <rPh sb="0" eb="1">
      <t>ナツ</t>
    </rPh>
    <rPh sb="4" eb="5">
      <t>ダイ</t>
    </rPh>
    <phoneticPr fontId="2"/>
  </si>
  <si>
    <t>夏の頃（7-9月）の、1ヶ月のおおよそのガス代を選んでください。</t>
    <rPh sb="0" eb="1">
      <t>ナツ</t>
    </rPh>
    <rPh sb="2" eb="3">
      <t>コロ</t>
    </rPh>
    <rPh sb="7" eb="8">
      <t>ガツ</t>
    </rPh>
    <rPh sb="13" eb="14">
      <t>ゲツ</t>
    </rPh>
    <rPh sb="22" eb="23">
      <t>ダイ</t>
    </rPh>
    <rPh sb="24" eb="25">
      <t>エラ</t>
    </rPh>
    <phoneticPr fontId="2"/>
  </si>
  <si>
    <t>sel046</t>
    <phoneticPr fontId="2"/>
  </si>
  <si>
    <t>i031</t>
    <phoneticPr fontId="2"/>
  </si>
  <si>
    <t>夏の灯油使用量</t>
    <rPh sb="0" eb="1">
      <t>ナツ</t>
    </rPh>
    <phoneticPr fontId="2"/>
  </si>
  <si>
    <t>夏の時期に、灯油を1ヶ月にどのくらい購入するか選んで下さい。</t>
    <rPh sb="0" eb="1">
      <t>ナツ</t>
    </rPh>
    <rPh sb="11" eb="12">
      <t>ゲツ</t>
    </rPh>
    <phoneticPr fontId="2"/>
  </si>
  <si>
    <t>i047</t>
    <phoneticPr fontId="2"/>
  </si>
  <si>
    <t>春秋の灯油使用量</t>
    <rPh sb="0" eb="2">
      <t>シュンジュウ</t>
    </rPh>
    <rPh sb="3" eb="5">
      <t>トウユ</t>
    </rPh>
    <rPh sb="5" eb="8">
      <t>シヨウリョウ</t>
    </rPh>
    <phoneticPr fontId="2"/>
  </si>
  <si>
    <t>春秋の頃（4-6月、10-11月）の、おおよその灯油使用量を選んでください。</t>
    <phoneticPr fontId="2"/>
  </si>
  <si>
    <t>i032</t>
    <phoneticPr fontId="2"/>
  </si>
  <si>
    <t>電力会社</t>
    <rPh sb="0" eb="4">
      <t>デンリョクガイシャ</t>
    </rPh>
    <phoneticPr fontId="2"/>
  </si>
  <si>
    <t>電力会社を選んでください</t>
    <rPh sb="0" eb="4">
      <t>デンリョクガイシャ</t>
    </rPh>
    <rPh sb="5" eb="6">
      <t>エラ</t>
    </rPh>
    <phoneticPr fontId="2"/>
  </si>
  <si>
    <t>i033</t>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</si>
  <si>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</si>
  <si>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</si>
  <si>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i034</t>
    <phoneticPr fontId="2"/>
  </si>
  <si>
    <t>ガス種類</t>
    <rPh sb="2" eb="4">
      <t>シュルイ</t>
    </rPh>
    <phoneticPr fontId="2"/>
  </si>
  <si>
    <t>ガスの種類を選んでください</t>
    <rPh sb="3" eb="5">
      <t>シュルイ</t>
    </rPh>
    <rPh sb="6" eb="7">
      <t>エラ</t>
    </rPh>
    <phoneticPr fontId="2"/>
  </si>
  <si>
    <t>i037</t>
    <phoneticPr fontId="2"/>
  </si>
  <si>
    <t>天井が屋根面（最上階）か</t>
    <rPh sb="0" eb="2">
      <t>テンジョウ</t>
    </rPh>
    <rPh sb="3" eb="6">
      <t>ヤネメン</t>
    </rPh>
    <rPh sb="7" eb="10">
      <t>サイジョウカイ</t>
    </rPh>
    <phoneticPr fontId="3"/>
  </si>
  <si>
    <t>i039</t>
  </si>
  <si>
    <t>居室数</t>
    <rPh sb="0" eb="2">
      <t>キョシツ</t>
    </rPh>
    <rPh sb="2" eb="3">
      <t>スウ</t>
    </rPh>
    <phoneticPr fontId="3"/>
  </si>
  <si>
    <t>部屋</t>
    <rPh sb="0" eb="2">
      <t>ヘヤ</t>
    </rPh>
    <phoneticPr fontId="2"/>
  </si>
  <si>
    <t>i040</t>
  </si>
  <si>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</si>
  <si>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</si>
  <si>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</si>
  <si>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</si>
  <si>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i045</t>
    <phoneticPr fontId="2"/>
  </si>
  <si>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</si>
  <si>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</si>
  <si>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sel045</t>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</si>
  <si>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</si>
  <si>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</si>
  <si>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</si>
  <si>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</si>
  <si>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</si>
  <si>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</si>
  <si>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主に使うテレビのサイズ</t>
    <rPh sb="0" eb="1">
      <t>オモ</t>
    </rPh>
    <rPh sb="2" eb="3">
      <t>ツカ</t>
    </rPh>
    <phoneticPr fontId="2"/>
  </si>
  <si>
    <t>インチ</t>
    <phoneticPr fontId="2"/>
  </si>
  <si>
    <t>i632</t>
    <phoneticPr fontId="2"/>
  </si>
  <si>
    <t>テレビの使用年数</t>
    <rPh sb="4" eb="8">
      <t>シヨウネンスウ</t>
    </rPh>
    <phoneticPr fontId="2"/>
  </si>
  <si>
    <t>i702</t>
    <phoneticPr fontId="2"/>
  </si>
  <si>
    <t>冷蔵庫の使用年数</t>
    <rPh sb="0" eb="3">
      <t>レイゾウコ</t>
    </rPh>
    <rPh sb="4" eb="8">
      <t>シヨウネンスウ</t>
    </rPh>
    <phoneticPr fontId="2"/>
  </si>
  <si>
    <t>consCKcook</t>
    <phoneticPr fontId="2"/>
  </si>
  <si>
    <t>i832</t>
  </si>
  <si>
    <t>調理の頻度</t>
    <rPh sb="0" eb="2">
      <t>チョウリ</t>
    </rPh>
    <rPh sb="3" eb="5">
      <t>ヒンド</t>
    </rPh>
    <phoneticPr fontId="3"/>
  </si>
  <si>
    <t>割</t>
    <rPh sb="0" eb="1">
      <t>ワリ</t>
    </rPh>
    <phoneticPr fontId="2"/>
  </si>
  <si>
    <t>sel631</t>
    <phoneticPr fontId="2"/>
  </si>
  <si>
    <t>選んで下さい</t>
    <phoneticPr fontId="2"/>
  </si>
  <si>
    <t>持っていない</t>
    <phoneticPr fontId="3"/>
  </si>
  <si>
    <t>20インチ未満</t>
    <rPh sb="5" eb="7">
      <t>ミマン</t>
    </rPh>
    <phoneticPr fontId="3"/>
  </si>
  <si>
    <t>20～30インチ</t>
    <phoneticPr fontId="3"/>
  </si>
  <si>
    <t>30～40インチ</t>
    <phoneticPr fontId="3"/>
  </si>
  <si>
    <t>40～50インチ</t>
    <phoneticPr fontId="2"/>
  </si>
  <si>
    <t>50インチ以上</t>
    <rPh sb="5" eb="7">
      <t>イジョウ</t>
    </rPh>
    <phoneticPr fontId="2"/>
  </si>
  <si>
    <t>sel632</t>
    <phoneticPr fontId="2"/>
  </si>
  <si>
    <t>1年未満</t>
    <rPh sb="1" eb="2">
      <t>ネン</t>
    </rPh>
    <rPh sb="2" eb="4">
      <t>ミマン</t>
    </rPh>
    <phoneticPr fontId="5"/>
  </si>
  <si>
    <t>3年未満</t>
    <rPh sb="1" eb="2">
      <t>ネン</t>
    </rPh>
    <rPh sb="2" eb="4">
      <t>ミマン</t>
    </rPh>
    <phoneticPr fontId="5"/>
  </si>
  <si>
    <t>5年未満</t>
    <rPh sb="1" eb="2">
      <t>ネン</t>
    </rPh>
    <rPh sb="2" eb="4">
      <t>ミマン</t>
    </rPh>
    <phoneticPr fontId="5"/>
  </si>
  <si>
    <t>7年未満</t>
    <rPh sb="1" eb="2">
      <t>ネン</t>
    </rPh>
    <rPh sb="2" eb="4">
      <t>ミマン</t>
    </rPh>
    <phoneticPr fontId="5"/>
  </si>
  <si>
    <t>10年未満</t>
    <rPh sb="2" eb="3">
      <t>ネン</t>
    </rPh>
    <rPh sb="3" eb="5">
      <t>ミマン</t>
    </rPh>
    <phoneticPr fontId="5"/>
  </si>
  <si>
    <t>15年未満</t>
    <rPh sb="2" eb="3">
      <t>ネン</t>
    </rPh>
    <rPh sb="3" eb="5">
      <t>ミマン</t>
    </rPh>
    <phoneticPr fontId="5"/>
  </si>
  <si>
    <t>20年未満</t>
    <rPh sb="2" eb="3">
      <t>ネン</t>
    </rPh>
    <rPh sb="3" eb="5">
      <t>ミマン</t>
    </rPh>
    <phoneticPr fontId="5"/>
  </si>
  <si>
    <t>20年以上</t>
    <rPh sb="2" eb="3">
      <t>ネン</t>
    </rPh>
    <rPh sb="3" eb="5">
      <t>イジョウ</t>
    </rPh>
    <phoneticPr fontId="5"/>
  </si>
  <si>
    <t>sel037</t>
  </si>
  <si>
    <t>選んで下さい</t>
    <phoneticPr fontId="2"/>
  </si>
  <si>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</si>
  <si>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</si>
  <si>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sel032</t>
    <phoneticPr fontId="2"/>
  </si>
  <si>
    <t>選んで下さい</t>
    <phoneticPr fontId="2"/>
  </si>
  <si>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</si>
  <si>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</si>
  <si>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</si>
  <si>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</si>
  <si>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</si>
  <si>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</si>
  <si>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sel033</t>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</si>
  <si>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</si>
  <si>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</si>
  <si>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sel038</t>
  </si>
  <si>
    <t>選んで下さい</t>
    <phoneticPr fontId="2"/>
  </si>
  <si>
    <t>平屋建て</t>
    <rPh sb="0" eb="3">
      <t>ヒラヤダ</t>
    </rPh>
    <phoneticPr fontId="3"/>
  </si>
  <si>
    <t>2階建て</t>
    <rPh sb="1" eb="2">
      <t>カイ</t>
    </rPh>
    <rPh sb="2" eb="3">
      <t>ダ</t>
    </rPh>
    <phoneticPr fontId="3"/>
  </si>
  <si>
    <t>3階以上</t>
    <rPh sb="1" eb="2">
      <t>カイ</t>
    </rPh>
    <rPh sb="2" eb="4">
      <t>イジョウ</t>
    </rPh>
    <phoneticPr fontId="3"/>
  </si>
  <si>
    <t>sel039</t>
  </si>
  <si>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</si>
  <si>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</si>
  <si>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</si>
  <si>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</si>
  <si>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</si>
  <si>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</si>
  <si>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</si>
  <si>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</si>
  <si>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sel040</t>
  </si>
  <si>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</si>
  <si>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</si>
  <si>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</si>
  <si>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</si>
  <si>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</si>
  <si>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sel041</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</si>
  <si>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</si>
  <si>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</si>
  <si>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</si>
  <si>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</si>
  <si>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</si>
  <si>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わからない</t>
    <phoneticPr fontId="2"/>
  </si>
  <si>
    <t>sel045</t>
    <phoneticPr fontId="2"/>
  </si>
  <si>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</si>
  <si>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</si>
  <si>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</si>
  <si>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</si>
  <si>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</si>
  <si>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</si>
  <si>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sel046</t>
    <phoneticPr fontId="2"/>
  </si>
  <si>
    <t>sel047</t>
    <phoneticPr fontId="2"/>
  </si>
  <si>
    <t>sel031</t>
    <phoneticPr fontId="2"/>
  </si>
  <si>
    <t>sel034</t>
    <phoneticPr fontId="2"/>
  </si>
  <si>
    <t>選んで下さい</t>
    <phoneticPr fontId="2"/>
  </si>
  <si>
    <t>LPガス</t>
    <phoneticPr fontId="2"/>
  </si>
  <si>
    <t>ガスを使わない</t>
    <rPh sb="3" eb="4">
      <t>ツカ</t>
    </rPh>
    <phoneticPr fontId="2"/>
  </si>
  <si>
    <t>sel231</t>
    <phoneticPr fontId="2"/>
  </si>
  <si>
    <t>選んで下さい</t>
    <phoneticPr fontId="2"/>
  </si>
  <si>
    <t>sel235</t>
  </si>
  <si>
    <t>sel832</t>
  </si>
  <si>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</si>
  <si>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</si>
  <si>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</si>
  <si>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</si>
  <si>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</si>
  <si>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</si>
  <si>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sel105</t>
    <phoneticPr fontId="2"/>
  </si>
  <si>
    <t>sel507</t>
    <phoneticPr fontId="2"/>
  </si>
  <si>
    <t>風呂沸かし日数</t>
    <rPh sb="2" eb="3">
      <t>ワ</t>
    </rPh>
    <phoneticPr fontId="2"/>
  </si>
  <si>
    <t>i901</t>
    <phoneticPr fontId="2"/>
  </si>
  <si>
    <t>車の種類</t>
    <rPh sb="0" eb="1">
      <t>クルマ</t>
    </rPh>
    <rPh sb="2" eb="4">
      <t>シュルイ</t>
    </rPh>
    <phoneticPr fontId="2"/>
  </si>
  <si>
    <t>保存値</t>
    <rPh sb="0" eb="2">
      <t>ホゾン</t>
    </rPh>
    <rPh sb="2" eb="3">
      <t>アタイ</t>
    </rPh>
    <phoneticPr fontId="2"/>
  </si>
  <si>
    <t>選択肢</t>
    <rPh sb="0" eb="3">
      <t>センタクシ</t>
    </rPh>
    <phoneticPr fontId="2"/>
  </si>
  <si>
    <t>天井が屋根面（最上階）ですか</t>
    <rPh sb="0" eb="2">
      <t>テンジョウ</t>
    </rPh>
    <rPh sb="3" eb="6">
      <t>ヤネメン</t>
    </rPh>
    <rPh sb="7" eb="10">
      <t>サイジョウカイ</t>
    </rPh>
    <phoneticPr fontId="3"/>
  </si>
  <si>
    <t>i048</t>
    <phoneticPr fontId="2"/>
  </si>
  <si>
    <t>屋根の日当たり</t>
    <rPh sb="0" eb="2">
      <t>ヤネ</t>
    </rPh>
    <rPh sb="3" eb="5">
      <t>ヒア</t>
    </rPh>
    <phoneticPr fontId="2"/>
  </si>
  <si>
    <t>屋根の日当たりはいいですか</t>
    <rPh sb="0" eb="2">
      <t>ヤネ</t>
    </rPh>
    <rPh sb="3" eb="5">
      <t>ヒア</t>
    </rPh>
    <phoneticPr fontId="2"/>
  </si>
  <si>
    <t>i038</t>
    <phoneticPr fontId="2"/>
  </si>
  <si>
    <t>階数</t>
    <rPh sb="0" eb="2">
      <t>カイスウ</t>
    </rPh>
    <phoneticPr fontId="2"/>
  </si>
  <si>
    <t>何階建てですか</t>
    <rPh sb="0" eb="1">
      <t>ナン</t>
    </rPh>
    <rPh sb="1" eb="3">
      <t>カイダ</t>
    </rPh>
    <phoneticPr fontId="2"/>
  </si>
  <si>
    <t>太陽光発電の設置年</t>
    <rPh sb="0" eb="5">
      <t>タイヨウコウハツデン</t>
    </rPh>
    <rPh sb="6" eb="9">
      <t>セッチネン</t>
    </rPh>
    <phoneticPr fontId="2"/>
  </si>
  <si>
    <t>太陽光発電を設置した年</t>
    <rPh sb="0" eb="5">
      <t>タイヨウコウハツデン</t>
    </rPh>
    <rPh sb="6" eb="8">
      <t>セッチ</t>
    </rPh>
    <rPh sb="10" eb="11">
      <t>トシ</t>
    </rPh>
    <phoneticPr fontId="2"/>
  </si>
  <si>
    <t>i049</t>
    <phoneticPr fontId="2"/>
  </si>
  <si>
    <t>している（6～10kW)</t>
    <phoneticPr fontId="2"/>
  </si>
  <si>
    <t>している（10kW以上）</t>
    <rPh sb="9" eb="11">
      <t>イジョウ</t>
    </rPh>
    <phoneticPr fontId="2"/>
  </si>
  <si>
    <t>i050</t>
    <phoneticPr fontId="2"/>
  </si>
  <si>
    <t>建築時に断熱に配慮しましたか</t>
    <rPh sb="0" eb="3">
      <t>ケンチクジ</t>
    </rPh>
    <rPh sb="4" eb="6">
      <t>ダンネツ</t>
    </rPh>
    <rPh sb="7" eb="9">
      <t>ハイリョ</t>
    </rPh>
    <phoneticPr fontId="2"/>
  </si>
  <si>
    <t>建築時断熱</t>
    <rPh sb="0" eb="3">
      <t>ケンチクジ</t>
    </rPh>
    <rPh sb="3" eb="5">
      <t>ダンネツ</t>
    </rPh>
    <phoneticPr fontId="2"/>
  </si>
  <si>
    <t>sel050</t>
    <phoneticPr fontId="2"/>
  </si>
  <si>
    <t>とても配慮した</t>
  </si>
  <si>
    <t>一定配慮した</t>
  </si>
  <si>
    <t>少し配慮した</t>
  </si>
  <si>
    <t>配慮しなかった</t>
  </si>
  <si>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</si>
  <si>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</si>
  <si>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</si>
  <si>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</si>
  <si>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sel051</t>
    <phoneticPr fontId="2"/>
  </si>
  <si>
    <t>i051</t>
    <phoneticPr fontId="2"/>
  </si>
  <si>
    <t>i052</t>
    <phoneticPr fontId="2"/>
  </si>
  <si>
    <t>sek052</t>
    <phoneticPr fontId="2"/>
  </si>
  <si>
    <t>全面的にした</t>
    <rPh sb="0" eb="3">
      <t>ゼンメンテキ</t>
    </rPh>
    <phoneticPr fontId="2"/>
  </si>
  <si>
    <t>一部した</t>
    <rPh sb="0" eb="2">
      <t>イチブ</t>
    </rPh>
    <phoneticPr fontId="2"/>
  </si>
  <si>
    <t>していない</t>
    <phoneticPr fontId="2"/>
  </si>
  <si>
    <t>i801</t>
    <phoneticPr fontId="2"/>
  </si>
  <si>
    <t>コンロの熱源</t>
    <rPh sb="4" eb="6">
      <t>ネツゲン</t>
    </rPh>
    <phoneticPr fontId="2"/>
  </si>
  <si>
    <t>コンロの熱源は</t>
    <rPh sb="4" eb="6">
      <t>ネツゲン</t>
    </rPh>
    <phoneticPr fontId="2"/>
  </si>
  <si>
    <t>sel801</t>
    <phoneticPr fontId="2"/>
  </si>
  <si>
    <t>ガス</t>
    <phoneticPr fontId="2"/>
  </si>
  <si>
    <t>電気(IHなど）</t>
    <rPh sb="0" eb="2">
      <t>デンキ</t>
    </rPh>
    <phoneticPr fontId="2"/>
  </si>
  <si>
    <t>わからない</t>
    <phoneticPr fontId="2"/>
  </si>
  <si>
    <t>灯油タンク容量</t>
    <rPh sb="0" eb="2">
      <t>トウユ</t>
    </rPh>
    <rPh sb="5" eb="7">
      <t>ヨウリョウ</t>
    </rPh>
    <phoneticPr fontId="2"/>
  </si>
  <si>
    <t>灯油タンク回数</t>
    <rPh sb="0" eb="2">
      <t>トウユ</t>
    </rPh>
    <rPh sb="5" eb="7">
      <t>カイスウ</t>
    </rPh>
    <phoneticPr fontId="2"/>
  </si>
  <si>
    <t>灯油のホームタンクの容量</t>
    <rPh sb="0" eb="2">
      <t>トウユ</t>
    </rPh>
    <rPh sb="10" eb="12">
      <t>ヨウリョウ</t>
    </rPh>
    <phoneticPr fontId="2"/>
  </si>
  <si>
    <t>灯油のホームタンクに年間に入れる回数</t>
    <rPh sb="0" eb="2">
      <t>トウユ</t>
    </rPh>
    <rPh sb="10" eb="12">
      <t>ネンカン</t>
    </rPh>
    <rPh sb="13" eb="14">
      <t>イ</t>
    </rPh>
    <rPh sb="16" eb="18">
      <t>カイスウ</t>
    </rPh>
    <phoneticPr fontId="2"/>
  </si>
  <si>
    <t>i053</t>
    <phoneticPr fontId="2"/>
  </si>
  <si>
    <t>i054</t>
    <phoneticPr fontId="2"/>
  </si>
  <si>
    <t>i055</t>
    <phoneticPr fontId="2"/>
  </si>
  <si>
    <t>選んで下さい</t>
    <phoneticPr fontId="2"/>
  </si>
  <si>
    <t>sel053</t>
    <phoneticPr fontId="2"/>
  </si>
  <si>
    <t>sel054</t>
    <phoneticPr fontId="2"/>
  </si>
  <si>
    <t>200リットル</t>
    <phoneticPr fontId="2"/>
  </si>
  <si>
    <t>300リットル</t>
    <phoneticPr fontId="2"/>
  </si>
  <si>
    <t>400リットル</t>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</si>
  <si>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</si>
  <si>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</si>
  <si>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</si>
  <si>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</si>
  <si>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</si>
  <si>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</si>
  <si>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</si>
  <si>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sel055</t>
    <phoneticPr fontId="2"/>
  </si>
  <si>
    <t>はい</t>
    <phoneticPr fontId="2"/>
  </si>
  <si>
    <t>いいえ</t>
    <phoneticPr fontId="2"/>
  </si>
  <si>
    <t>sel251</t>
    <phoneticPr fontId="2"/>
  </si>
  <si>
    <t>i251</t>
    <phoneticPr fontId="2"/>
  </si>
  <si>
    <t>セントラルヒーティングですか</t>
    <phoneticPr fontId="2"/>
  </si>
  <si>
    <t>セントラルヒーティング</t>
    <phoneticPr fontId="2"/>
  </si>
  <si>
    <t>i252</t>
    <phoneticPr fontId="2"/>
  </si>
  <si>
    <t>セントラル熱源</t>
    <rPh sb="5" eb="7">
      <t>ネツゲン</t>
    </rPh>
    <phoneticPr fontId="2"/>
  </si>
  <si>
    <t>セントラルヒーティングの熱源は</t>
    <rPh sb="12" eb="14">
      <t>ネツゲン</t>
    </rPh>
    <phoneticPr fontId="2"/>
  </si>
  <si>
    <t>sel252</t>
    <phoneticPr fontId="2"/>
  </si>
  <si>
    <t>エコウィル・コレモ</t>
    <phoneticPr fontId="2"/>
  </si>
  <si>
    <t>エアコン</t>
    <phoneticPr fontId="2"/>
  </si>
  <si>
    <t>電気蓄熱</t>
    <rPh sb="0" eb="2">
      <t>デンキ</t>
    </rPh>
    <rPh sb="2" eb="4">
      <t>チクネツ</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</si>
  <si>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</si>
  <si>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</si>
  <si>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</si>
  <si>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</si>
  <si>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</si>
  <si>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ロードヒーティング運転</t>
    <rPh sb="9" eb="11">
      <t>ウンテン</t>
    </rPh>
    <phoneticPr fontId="2"/>
  </si>
  <si>
    <t>運転設定</t>
    <rPh sb="0" eb="2">
      <t>ウンテン</t>
    </rPh>
    <rPh sb="2" eb="4">
      <t>セッテイ</t>
    </rPh>
    <phoneticPr fontId="2"/>
  </si>
  <si>
    <t>i253</t>
  </si>
  <si>
    <t>i254</t>
  </si>
  <si>
    <t>i255</t>
  </si>
  <si>
    <t>i256</t>
  </si>
  <si>
    <t>春秋の電気代（差額）</t>
    <rPh sb="0" eb="1">
      <t>ハル</t>
    </rPh>
    <rPh sb="1" eb="2">
      <t>アキ</t>
    </rPh>
    <rPh sb="3" eb="6">
      <t>デンキダイ</t>
    </rPh>
    <rPh sb="7" eb="9">
      <t>サガク</t>
    </rPh>
    <phoneticPr fontId="2"/>
  </si>
  <si>
    <t>冬の電気代（差額）</t>
    <rPh sb="0" eb="1">
      <t>フユ</t>
    </rPh>
    <rPh sb="2" eb="5">
      <t>デンキダイ</t>
    </rPh>
    <rPh sb="6" eb="8">
      <t>サガク</t>
    </rPh>
    <phoneticPr fontId="2"/>
  </si>
  <si>
    <t>1ヶ月の電気代（差額）</t>
    <rPh sb="8" eb="10">
      <t>サガク</t>
    </rPh>
    <phoneticPr fontId="2"/>
  </si>
  <si>
    <t>変数定義</t>
    <rPh sb="0" eb="2">
      <t>ヘンスウ</t>
    </rPh>
    <rPh sb="2" eb="4">
      <t>テイギ</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</si>
  <si>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</si>
  <si>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</si>
  <si>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</si>
  <si>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</si>
  <si>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2015年度以降</t>
    <rPh sb="4" eb="6">
      <t>ネンド</t>
    </rPh>
    <rPh sb="6" eb="8">
      <t>イコウ</t>
    </rPh>
    <phoneticPr fontId="2"/>
  </si>
  <si>
    <t>26℃以上</t>
    <rPh sb="3" eb="5">
      <t>イジョウ</t>
    </rPh>
    <phoneticPr fontId="2"/>
  </si>
  <si>
    <t>24℃以下</t>
    <rPh sb="3" eb="5">
      <t>イカ</t>
    </rPh>
    <phoneticPr fontId="2"/>
  </si>
  <si>
    <t>スクータ・バイクの保有台数</t>
    <rPh sb="9" eb="13">
      <t>ホユウダイスウ</t>
    </rPh>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</si>
  <si>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</si>
  <si>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</si>
  <si>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</si>
  <si>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</si>
  <si>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</si>
  <si>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</si>
  <si>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</si>
  <si>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</si>
  <si>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</si>
  <si>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暖房する期間</t>
    <rPh sb="0" eb="2">
      <t>ダンボウ</t>
    </rPh>
    <rPh sb="4" eb="6">
      <t>キカン</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</si>
  <si>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</si>
  <si>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</si>
  <si>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</si>
  <si>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</si>
  <si>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consCRsum</t>
    <phoneticPr fontId="2"/>
  </si>
  <si>
    <t>consACheat</t>
    <phoneticPr fontId="2"/>
  </si>
  <si>
    <t>i008</t>
  </si>
  <si>
    <t>設置していない</t>
    <rPh sb="0" eb="2">
      <t>セッチ</t>
    </rPh>
    <phoneticPr fontId="2"/>
  </si>
  <si>
    <t>i063</t>
  </si>
  <si>
    <t>i064</t>
  </si>
  <si>
    <t>i073</t>
  </si>
  <si>
    <t>i074</t>
  </si>
  <si>
    <t>i075</t>
  </si>
  <si>
    <t>太陽光発電装置を設置していますか</t>
    <rPh sb="0" eb="7">
      <t>タイヨウコウハツデンソウチ</t>
    </rPh>
    <rPh sb="8" eb="10">
      <t>セッチ</t>
    </rPh>
    <phoneticPr fontId="2"/>
  </si>
  <si>
    <t>太陽光のサイズ</t>
    <phoneticPr fontId="2"/>
  </si>
  <si>
    <t>太陽光発電装置のサイズも選んで下さい。</t>
    <phoneticPr fontId="2"/>
  </si>
  <si>
    <t>している</t>
    <phoneticPr fontId="2"/>
  </si>
  <si>
    <t>i105</t>
  </si>
  <si>
    <t>i713</t>
  </si>
  <si>
    <t>i714</t>
  </si>
  <si>
    <t>i715</t>
  </si>
  <si>
    <t>そのほか</t>
    <phoneticPr fontId="2"/>
  </si>
  <si>
    <t>varType</t>
    <phoneticPr fontId="2"/>
  </si>
  <si>
    <t>consHTsum</t>
    <phoneticPr fontId="2"/>
  </si>
  <si>
    <t>consCR</t>
    <phoneticPr fontId="2"/>
  </si>
  <si>
    <t>業種</t>
    <rPh sb="0" eb="2">
      <t>ギョウシュ</t>
    </rPh>
    <phoneticPr fontId="2"/>
  </si>
  <si>
    <t>業種を選んで下さい</t>
    <rPh sb="0" eb="2">
      <t>ギョウシュ</t>
    </rPh>
    <rPh sb="3" eb="4">
      <t>エラ</t>
    </rPh>
    <rPh sb="6" eb="7">
      <t>クダ</t>
    </rPh>
    <phoneticPr fontId="2"/>
  </si>
  <si>
    <t>事務所</t>
    <phoneticPr fontId="13"/>
  </si>
  <si>
    <t>スーパー</t>
    <phoneticPr fontId="13"/>
  </si>
  <si>
    <t>コンビニエンスストア</t>
    <phoneticPr fontId="13"/>
  </si>
  <si>
    <t>ほか小売・卸業</t>
    <phoneticPr fontId="13"/>
  </si>
  <si>
    <t>飲食店</t>
    <phoneticPr fontId="13"/>
  </si>
  <si>
    <t>旅館・ホテル</t>
    <phoneticPr fontId="13"/>
  </si>
  <si>
    <t>学校</t>
    <phoneticPr fontId="13"/>
  </si>
  <si>
    <t>病院</t>
    <phoneticPr fontId="13"/>
  </si>
  <si>
    <t>工場</t>
    <phoneticPr fontId="13"/>
  </si>
  <si>
    <t>その他</t>
    <phoneticPr fontId="13"/>
  </si>
  <si>
    <t>営業時間</t>
    <rPh sb="0" eb="4">
      <t>エイギョウジカン</t>
    </rPh>
    <phoneticPr fontId="2"/>
  </si>
  <si>
    <t>営業日の営業時間を選んで下さい</t>
    <rPh sb="0" eb="3">
      <t>エイギョウビ</t>
    </rPh>
    <rPh sb="4" eb="8">
      <t>エイギョウジカン</t>
    </rPh>
    <rPh sb="9" eb="10">
      <t>エラ</t>
    </rPh>
    <rPh sb="12" eb="13">
      <t>クダ</t>
    </rPh>
    <phoneticPr fontId="2"/>
  </si>
  <si>
    <t>8時間</t>
    <rPh sb="1" eb="3">
      <t>ジカン</t>
    </rPh>
    <phoneticPr fontId="2"/>
  </si>
  <si>
    <t>9時間</t>
    <rPh sb="1" eb="3">
      <t>ジカン</t>
    </rPh>
    <phoneticPr fontId="2"/>
  </si>
  <si>
    <t>11時間</t>
    <rPh sb="2" eb="4">
      <t>ジカン</t>
    </rPh>
    <phoneticPr fontId="2"/>
  </si>
  <si>
    <t>12時間</t>
    <rPh sb="2" eb="4">
      <t>ジカン</t>
    </rPh>
    <phoneticPr fontId="2"/>
  </si>
  <si>
    <t>13時間</t>
    <rPh sb="2" eb="4">
      <t>ジカン</t>
    </rPh>
    <phoneticPr fontId="2"/>
  </si>
  <si>
    <t>14時間</t>
    <rPh sb="2" eb="4">
      <t>ジカン</t>
    </rPh>
    <phoneticPr fontId="2"/>
  </si>
  <si>
    <t>15時間</t>
    <rPh sb="2" eb="4">
      <t>ジカン</t>
    </rPh>
    <phoneticPr fontId="2"/>
  </si>
  <si>
    <t>18時間</t>
    <rPh sb="2" eb="4">
      <t>ジカン</t>
    </rPh>
    <phoneticPr fontId="2"/>
  </si>
  <si>
    <t>20時間</t>
    <rPh sb="2" eb="4">
      <t>ジカン</t>
    </rPh>
    <phoneticPr fontId="2"/>
  </si>
  <si>
    <t>建物の構造</t>
    <rPh sb="0" eb="2">
      <t>タテモノ</t>
    </rPh>
    <rPh sb="3" eb="5">
      <t>コウゾウ</t>
    </rPh>
    <phoneticPr fontId="2"/>
  </si>
  <si>
    <t>木造ですか鉄骨・鉄筋ですか</t>
    <rPh sb="0" eb="2">
      <t>モクゾウ</t>
    </rPh>
    <rPh sb="5" eb="7">
      <t>テッコツ</t>
    </rPh>
    <rPh sb="8" eb="10">
      <t>テッキン</t>
    </rPh>
    <phoneticPr fontId="2"/>
  </si>
  <si>
    <t>木造</t>
    <rPh sb="0" eb="2">
      <t>モクゾウ</t>
    </rPh>
    <phoneticPr fontId="2"/>
  </si>
  <si>
    <t>鉄骨・鉄筋</t>
    <rPh sb="0" eb="2">
      <t>テッコツ</t>
    </rPh>
    <rPh sb="3" eb="5">
      <t>テッキン</t>
    </rPh>
    <phoneticPr fontId="2"/>
  </si>
  <si>
    <t>延床面積</t>
    <rPh sb="0" eb="4">
      <t>ノベユカメンセキ</t>
    </rPh>
    <phoneticPr fontId="2"/>
  </si>
  <si>
    <t>延床面積をお答え下さい</t>
    <rPh sb="0" eb="4">
      <t>ノベユカメンセキ</t>
    </rPh>
    <rPh sb="6" eb="7">
      <t>コタ</t>
    </rPh>
    <rPh sb="8" eb="9">
      <t>クダ</t>
    </rPh>
    <phoneticPr fontId="2"/>
  </si>
  <si>
    <t>週営業日</t>
    <rPh sb="0" eb="1">
      <t>シュウ</t>
    </rPh>
    <rPh sb="1" eb="4">
      <t>エイギョウビ</t>
    </rPh>
    <phoneticPr fontId="2"/>
  </si>
  <si>
    <t>日/週</t>
    <rPh sb="0" eb="1">
      <t>ニチ</t>
    </rPh>
    <rPh sb="2" eb="3">
      <t>シュウ</t>
    </rPh>
    <phoneticPr fontId="2"/>
  </si>
  <si>
    <t>週の営業日を選んで下さい</t>
    <rPh sb="0" eb="1">
      <t>シュウ</t>
    </rPh>
    <rPh sb="2" eb="5">
      <t>エイギョウビ</t>
    </rPh>
    <rPh sb="6" eb="7">
      <t>エラ</t>
    </rPh>
    <rPh sb="9" eb="10">
      <t>クダ</t>
    </rPh>
    <phoneticPr fontId="2"/>
  </si>
  <si>
    <t>5日</t>
    <rPh sb="1" eb="2">
      <t>ニチ</t>
    </rPh>
    <phoneticPr fontId="2"/>
  </si>
  <si>
    <t>6日</t>
    <rPh sb="1" eb="2">
      <t>ニチ</t>
    </rPh>
    <phoneticPr fontId="2"/>
  </si>
  <si>
    <t>7日</t>
    <rPh sb="1" eb="2">
      <t>ニチ</t>
    </rPh>
    <phoneticPr fontId="2"/>
  </si>
  <si>
    <t>3日</t>
    <rPh sb="1" eb="2">
      <t>ニチ</t>
    </rPh>
    <phoneticPr fontId="2"/>
  </si>
  <si>
    <t>4日</t>
    <rPh sb="1" eb="2">
      <t>ニチ</t>
    </rPh>
    <phoneticPr fontId="2"/>
  </si>
  <si>
    <t>客席数</t>
    <rPh sb="0" eb="3">
      <t>キャクセキスウ</t>
    </rPh>
    <phoneticPr fontId="3"/>
  </si>
  <si>
    <t>客室数</t>
    <rPh sb="0" eb="2">
      <t>キャクシツ</t>
    </rPh>
    <rPh sb="2" eb="3">
      <t>スウ</t>
    </rPh>
    <phoneticPr fontId="3"/>
  </si>
  <si>
    <t>室</t>
    <rPh sb="0" eb="1">
      <t>シツ</t>
    </rPh>
    <phoneticPr fontId="2"/>
  </si>
  <si>
    <t>席</t>
    <rPh sb="0" eb="1">
      <t>セキ</t>
    </rPh>
    <phoneticPr fontId="2"/>
  </si>
  <si>
    <t>（飲食店の場合）客席数をお答え下さい</t>
    <rPh sb="1" eb="4">
      <t>インショクテン</t>
    </rPh>
    <rPh sb="5" eb="7">
      <t>バアイ</t>
    </rPh>
    <rPh sb="8" eb="11">
      <t>キャクセキスウ</t>
    </rPh>
    <rPh sb="13" eb="14">
      <t>コタ</t>
    </rPh>
    <rPh sb="15" eb="16">
      <t>クダ</t>
    </rPh>
    <phoneticPr fontId="3"/>
  </si>
  <si>
    <t>（旅館・ホテルの場合）客室数をお答え下さい</t>
    <rPh sb="1" eb="3">
      <t>リョカン</t>
    </rPh>
    <rPh sb="8" eb="10">
      <t>バアイ</t>
    </rPh>
    <rPh sb="11" eb="14">
      <t>キャクシツスウ</t>
    </rPh>
    <rPh sb="16" eb="17">
      <t>コタ</t>
    </rPh>
    <rPh sb="18" eb="19">
      <t>クダ</t>
    </rPh>
    <phoneticPr fontId="3"/>
  </si>
  <si>
    <t>職住一体ですか</t>
    <rPh sb="0" eb="2">
      <t>ショクジュウ</t>
    </rPh>
    <rPh sb="2" eb="4">
      <t>イッタイ</t>
    </rPh>
    <phoneticPr fontId="2"/>
  </si>
  <si>
    <t>職住一体ですか</t>
    <rPh sb="0" eb="4">
      <t>ショクジュウイッタイ</t>
    </rPh>
    <phoneticPr fontId="2"/>
  </si>
  <si>
    <t>住居部分を含む</t>
    <phoneticPr fontId="13"/>
  </si>
  <si>
    <t>事業分のみ</t>
    <phoneticPr fontId="13"/>
  </si>
  <si>
    <t>重油の種類</t>
    <rPh sb="0" eb="2">
      <t>ジュウユ</t>
    </rPh>
    <rPh sb="3" eb="5">
      <t>シュルイ</t>
    </rPh>
    <phoneticPr fontId="2"/>
  </si>
  <si>
    <t>重油の種類を選んでください</t>
    <rPh sb="0" eb="2">
      <t>ジュウユ</t>
    </rPh>
    <rPh sb="3" eb="5">
      <t>シュルイ</t>
    </rPh>
    <rPh sb="6" eb="7">
      <t>エラ</t>
    </rPh>
    <phoneticPr fontId="2"/>
  </si>
  <si>
    <t>A重油</t>
    <rPh sb="1" eb="3">
      <t>ジュウユ</t>
    </rPh>
    <phoneticPr fontId="13"/>
  </si>
  <si>
    <t>B・C重油</t>
    <rPh sb="3" eb="5">
      <t>ジュウユ</t>
    </rPh>
    <phoneticPr fontId="13"/>
  </si>
  <si>
    <t>重油は使用しない</t>
    <rPh sb="0" eb="2">
      <t>ジュウユ</t>
    </rPh>
    <rPh sb="3" eb="5">
      <t>シヨウ</t>
    </rPh>
    <phoneticPr fontId="13"/>
  </si>
  <si>
    <t>i084</t>
  </si>
  <si>
    <t>冷房する期間</t>
    <rPh sb="0" eb="2">
      <t>レイボウ</t>
    </rPh>
    <rPh sb="4" eb="6">
      <t>キカン</t>
    </rPh>
    <phoneticPr fontId="3"/>
  </si>
  <si>
    <t>よく冷房を使う期間</t>
    <rPh sb="2" eb="4">
      <t>レイボウ</t>
    </rPh>
    <rPh sb="5" eb="6">
      <t>ツカ</t>
    </rPh>
    <rPh sb="7" eb="9">
      <t>キカン</t>
    </rPh>
    <phoneticPr fontId="3"/>
  </si>
  <si>
    <t>よく暖房を使う期間</t>
    <rPh sb="2" eb="4">
      <t>ダンボウ</t>
    </rPh>
    <rPh sb="5" eb="6">
      <t>ツカ</t>
    </rPh>
    <rPh sb="7" eb="9">
      <t>キカン</t>
    </rPh>
    <phoneticPr fontId="3"/>
  </si>
  <si>
    <t>平均の月電気代</t>
    <rPh sb="0" eb="2">
      <t>ヘイキン</t>
    </rPh>
    <rPh sb="3" eb="4">
      <t>ツキ</t>
    </rPh>
    <rPh sb="4" eb="7">
      <t>デンキダイ</t>
    </rPh>
    <phoneticPr fontId="2"/>
  </si>
  <si>
    <t>平均の月ガス代</t>
    <rPh sb="0" eb="2">
      <t>ヘイキン</t>
    </rPh>
    <rPh sb="3" eb="4">
      <t>ツキ</t>
    </rPh>
    <rPh sb="6" eb="7">
      <t>ダイ</t>
    </rPh>
    <phoneticPr fontId="2"/>
  </si>
  <si>
    <t>平均の月灯油代</t>
    <rPh sb="0" eb="2">
      <t>ヘイキン</t>
    </rPh>
    <rPh sb="3" eb="4">
      <t>ツキ</t>
    </rPh>
    <rPh sb="4" eb="6">
      <t>トウユ</t>
    </rPh>
    <rPh sb="6" eb="7">
      <t>ダイ</t>
    </rPh>
    <phoneticPr fontId="2"/>
  </si>
  <si>
    <t>平均の月ガソリン代</t>
    <rPh sb="0" eb="2">
      <t>ヘイキン</t>
    </rPh>
    <rPh sb="3" eb="4">
      <t>ツキ</t>
    </rPh>
    <rPh sb="8" eb="9">
      <t>ダイ</t>
    </rPh>
    <phoneticPr fontId="2"/>
  </si>
  <si>
    <t>平均の月重油料金</t>
    <rPh sb="0" eb="2">
      <t>ヘイキン</t>
    </rPh>
    <rPh sb="3" eb="4">
      <t>ツキ</t>
    </rPh>
    <rPh sb="4" eb="6">
      <t>ジュウユ</t>
    </rPh>
    <rPh sb="6" eb="8">
      <t>リョウキン</t>
    </rPh>
    <phoneticPr fontId="2"/>
  </si>
  <si>
    <t>円/月</t>
    <rPh sb="2" eb="3">
      <t>ツキ</t>
    </rPh>
    <phoneticPr fontId="2"/>
  </si>
  <si>
    <t>空調はすべて共益費から出ている</t>
    <rPh sb="0" eb="2">
      <t>クウチョウ</t>
    </rPh>
    <rPh sb="6" eb="9">
      <t>キョウエキヒ</t>
    </rPh>
    <rPh sb="11" eb="12">
      <t>デ</t>
    </rPh>
    <phoneticPr fontId="13"/>
  </si>
  <si>
    <t>共益費による空調に加えて、独自で空調を設置している</t>
    <rPh sb="0" eb="3">
      <t>キョウエキヒ</t>
    </rPh>
    <rPh sb="6" eb="8">
      <t>クウチョウ</t>
    </rPh>
    <rPh sb="9" eb="10">
      <t>クワ</t>
    </rPh>
    <rPh sb="13" eb="15">
      <t>ドクジ</t>
    </rPh>
    <rPh sb="16" eb="18">
      <t>クウチョウ</t>
    </rPh>
    <rPh sb="19" eb="21">
      <t>セッチ</t>
    </rPh>
    <phoneticPr fontId="13"/>
  </si>
  <si>
    <t>空調はすべて自前で払っている</t>
    <rPh sb="0" eb="2">
      <t>クウチョウ</t>
    </rPh>
    <rPh sb="6" eb="8">
      <t>ジマエ</t>
    </rPh>
    <rPh sb="9" eb="10">
      <t>ハラ</t>
    </rPh>
    <phoneticPr fontId="13"/>
  </si>
  <si>
    <t>テナント料金に冷暖房代が含まれるか</t>
    <rPh sb="4" eb="6">
      <t>リョウキン</t>
    </rPh>
    <rPh sb="7" eb="10">
      <t>レイダンボウ</t>
    </rPh>
    <rPh sb="10" eb="11">
      <t>ダイ</t>
    </rPh>
    <rPh sb="12" eb="13">
      <t>フク</t>
    </rPh>
    <phoneticPr fontId="2"/>
  </si>
  <si>
    <t>電気契約容量：従量電灯分</t>
    <rPh sb="0" eb="2">
      <t>デンキ</t>
    </rPh>
    <rPh sb="2" eb="4">
      <t>ケイヤク</t>
    </rPh>
    <rPh sb="4" eb="6">
      <t>ヨウリョウ</t>
    </rPh>
    <rPh sb="7" eb="11">
      <t>ジュウリョウデントウ</t>
    </rPh>
    <rPh sb="11" eb="12">
      <t>ブン</t>
    </rPh>
    <phoneticPr fontId="2"/>
  </si>
  <si>
    <t>kVA</t>
    <phoneticPr fontId="2"/>
  </si>
  <si>
    <t>電気契約容量：従量時間帯契約</t>
    <rPh sb="0" eb="2">
      <t>デンキ</t>
    </rPh>
    <rPh sb="2" eb="4">
      <t>ケイヤク</t>
    </rPh>
    <rPh sb="4" eb="6">
      <t>ヨウリョウ</t>
    </rPh>
    <rPh sb="7" eb="9">
      <t>ジュウリョウ</t>
    </rPh>
    <rPh sb="9" eb="12">
      <t>ジカンタイ</t>
    </rPh>
    <rPh sb="12" eb="14">
      <t>ケイヤク</t>
    </rPh>
    <phoneticPr fontId="2"/>
  </si>
  <si>
    <t>電気契約容量：低圧電力分</t>
    <rPh sb="0" eb="2">
      <t>デンキ</t>
    </rPh>
    <rPh sb="2" eb="4">
      <t>ケイヤク</t>
    </rPh>
    <rPh sb="4" eb="6">
      <t>ヨウリョウ</t>
    </rPh>
    <rPh sb="7" eb="9">
      <t>テイアツ</t>
    </rPh>
    <rPh sb="9" eb="11">
      <t>デンリョク</t>
    </rPh>
    <rPh sb="11" eb="12">
      <t>ブン</t>
    </rPh>
    <phoneticPr fontId="2"/>
  </si>
  <si>
    <t>電気契約容量：低圧総合電力分</t>
    <rPh sb="0" eb="2">
      <t>デンキ</t>
    </rPh>
    <rPh sb="2" eb="4">
      <t>ケイヤク</t>
    </rPh>
    <rPh sb="4" eb="6">
      <t>ヨウリョウ</t>
    </rPh>
    <rPh sb="7" eb="9">
      <t>テイアツ</t>
    </rPh>
    <rPh sb="9" eb="11">
      <t>ソウゴウ</t>
    </rPh>
    <rPh sb="11" eb="13">
      <t>デンリョク</t>
    </rPh>
    <rPh sb="13" eb="14">
      <t>ブン</t>
    </rPh>
    <phoneticPr fontId="2"/>
  </si>
  <si>
    <t>低圧総合電力(200～400Vで時間帯契約を含むもの）を使っている場合、契約容量を記入してください</t>
    <rPh sb="0" eb="2">
      <t>テイアツ</t>
    </rPh>
    <rPh sb="2" eb="4">
      <t>ソウゴウ</t>
    </rPh>
    <rPh sb="4" eb="6">
      <t>デンリョク</t>
    </rPh>
    <rPh sb="16" eb="19">
      <t>ジカンタイ</t>
    </rPh>
    <rPh sb="19" eb="21">
      <t>ケイヤク</t>
    </rPh>
    <rPh sb="22" eb="23">
      <t>フク</t>
    </rPh>
    <rPh sb="28" eb="29">
      <t>ツカ</t>
    </rPh>
    <rPh sb="33" eb="35">
      <t>バアイ</t>
    </rPh>
    <rPh sb="36" eb="38">
      <t>ケイヤク</t>
    </rPh>
    <rPh sb="38" eb="40">
      <t>ヨウリョウ</t>
    </rPh>
    <rPh sb="41" eb="43">
      <t>キニュウ</t>
    </rPh>
    <phoneticPr fontId="2"/>
  </si>
  <si>
    <t>高圧電力(6600V）を使っている場合、契約容量を記入してください</t>
    <rPh sb="0" eb="2">
      <t>コウアツ</t>
    </rPh>
    <rPh sb="2" eb="4">
      <t>デンリョク</t>
    </rPh>
    <rPh sb="12" eb="13">
      <t>ツカ</t>
    </rPh>
    <rPh sb="17" eb="19">
      <t>バアイ</t>
    </rPh>
    <rPh sb="20" eb="22">
      <t>ケイヤク</t>
    </rPh>
    <rPh sb="22" eb="24">
      <t>ヨウリョウ</t>
    </rPh>
    <rPh sb="25" eb="27">
      <t>キニュウ</t>
    </rPh>
    <phoneticPr fontId="2"/>
  </si>
  <si>
    <t>低圧電力(200～400V）を使っている場合、契約容量を記入してください</t>
    <rPh sb="0" eb="2">
      <t>テイアツ</t>
    </rPh>
    <rPh sb="2" eb="4">
      <t>デンリョク</t>
    </rPh>
    <rPh sb="15" eb="16">
      <t>ツカ</t>
    </rPh>
    <rPh sb="20" eb="22">
      <t>バアイ</t>
    </rPh>
    <rPh sb="23" eb="25">
      <t>ケイヤク</t>
    </rPh>
    <rPh sb="25" eb="27">
      <t>ヨウリョウ</t>
    </rPh>
    <rPh sb="28" eb="30">
      <t>キニュウ</t>
    </rPh>
    <phoneticPr fontId="2"/>
  </si>
  <si>
    <t>時間帯契約を使っている場合、契約容量を記入してください</t>
    <rPh sb="0" eb="3">
      <t>ジカンタイ</t>
    </rPh>
    <rPh sb="3" eb="5">
      <t>ケイヤク</t>
    </rPh>
    <rPh sb="6" eb="7">
      <t>ツカ</t>
    </rPh>
    <rPh sb="11" eb="13">
      <t>バアイ</t>
    </rPh>
    <rPh sb="14" eb="16">
      <t>ケイヤク</t>
    </rPh>
    <rPh sb="16" eb="18">
      <t>ヨウリョウ</t>
    </rPh>
    <rPh sb="19" eb="21">
      <t>キニュウ</t>
    </rPh>
    <phoneticPr fontId="2"/>
  </si>
  <si>
    <t>従量電灯を使っている場合、契約容量を記入してください</t>
    <rPh sb="0" eb="4">
      <t>ジュウリョウデントウ</t>
    </rPh>
    <rPh sb="5" eb="6">
      <t>ツカ</t>
    </rPh>
    <rPh sb="10" eb="12">
      <t>バアイ</t>
    </rPh>
    <rPh sb="13" eb="15">
      <t>ケイヤク</t>
    </rPh>
    <rPh sb="15" eb="17">
      <t>ヨウリョウ</t>
    </rPh>
    <rPh sb="18" eb="20">
      <t>キニュウ</t>
    </rPh>
    <phoneticPr fontId="2"/>
  </si>
  <si>
    <t>i065</t>
  </si>
  <si>
    <t>i083</t>
  </si>
  <si>
    <t>i085</t>
  </si>
  <si>
    <t>暖房・温水用熱源機の種類</t>
    <rPh sb="0" eb="2">
      <t>ダンボウ</t>
    </rPh>
    <rPh sb="3" eb="6">
      <t>オンスイヨウ</t>
    </rPh>
    <rPh sb="6" eb="9">
      <t>ネツゲンキ</t>
    </rPh>
    <rPh sb="10" eb="12">
      <t>シュルイ</t>
    </rPh>
    <phoneticPr fontId="2"/>
  </si>
  <si>
    <t>温水暖房もしくは給湯用の熱源機の種類を選んで下さい</t>
    <rPh sb="0" eb="2">
      <t>オンスイ</t>
    </rPh>
    <rPh sb="2" eb="4">
      <t>ダンボウ</t>
    </rPh>
    <rPh sb="8" eb="10">
      <t>キュウトウ</t>
    </rPh>
    <rPh sb="10" eb="11">
      <t>ヨウ</t>
    </rPh>
    <rPh sb="12" eb="15">
      <t>ネツゲンキ</t>
    </rPh>
    <rPh sb="16" eb="18">
      <t>シュルイ</t>
    </rPh>
    <rPh sb="19" eb="20">
      <t>エラ</t>
    </rPh>
    <rPh sb="22" eb="23">
      <t>クダ</t>
    </rPh>
    <phoneticPr fontId="2"/>
  </si>
  <si>
    <t>電熱</t>
    <phoneticPr fontId="13"/>
  </si>
  <si>
    <t>電気ヒートポンプ</t>
    <phoneticPr fontId="13"/>
  </si>
  <si>
    <t>ガス</t>
    <phoneticPr fontId="13"/>
  </si>
  <si>
    <t>ガスコジェネ</t>
    <phoneticPr fontId="13"/>
  </si>
  <si>
    <t>灯油</t>
    <phoneticPr fontId="13"/>
  </si>
  <si>
    <t>重油</t>
    <phoneticPr fontId="13"/>
  </si>
  <si>
    <t>太陽熱</t>
    <phoneticPr fontId="13"/>
  </si>
  <si>
    <t>薪</t>
    <phoneticPr fontId="13"/>
  </si>
  <si>
    <t>ない</t>
    <phoneticPr fontId="13"/>
  </si>
  <si>
    <t>客室への風呂設置</t>
    <rPh sb="0" eb="2">
      <t>キャクシツ</t>
    </rPh>
    <rPh sb="4" eb="6">
      <t>フロ</t>
    </rPh>
    <rPh sb="6" eb="8">
      <t>セッチ</t>
    </rPh>
    <phoneticPr fontId="2"/>
  </si>
  <si>
    <t>客室に浴室が設置されていますか</t>
    <rPh sb="0" eb="2">
      <t>キャクシツ</t>
    </rPh>
    <rPh sb="3" eb="5">
      <t>ヨクシツ</t>
    </rPh>
    <rPh sb="6" eb="8">
      <t>セッチ</t>
    </rPh>
    <phoneticPr fontId="2"/>
  </si>
  <si>
    <t>すべてある</t>
    <phoneticPr fontId="13"/>
  </si>
  <si>
    <t>半分程度ある</t>
    <phoneticPr fontId="13"/>
  </si>
  <si>
    <t>一部ある</t>
    <phoneticPr fontId="13"/>
  </si>
  <si>
    <t>ない</t>
    <phoneticPr fontId="13"/>
  </si>
  <si>
    <t>大浴場はありますか</t>
    <rPh sb="0" eb="3">
      <t>ダイヨクジョウ</t>
    </rPh>
    <phoneticPr fontId="2"/>
  </si>
  <si>
    <t>大浴場</t>
    <rPh sb="0" eb="3">
      <t>ダイヨクジョウ</t>
    </rPh>
    <phoneticPr fontId="2"/>
  </si>
  <si>
    <t>ある</t>
    <phoneticPr fontId="2"/>
  </si>
  <si>
    <t>シャワー利用者数</t>
    <rPh sb="4" eb="7">
      <t>リヨウシャ</t>
    </rPh>
    <rPh sb="7" eb="8">
      <t>スウ</t>
    </rPh>
    <phoneticPr fontId="2"/>
  </si>
  <si>
    <t>人/日</t>
    <rPh sb="0" eb="1">
      <t>ニン</t>
    </rPh>
    <rPh sb="2" eb="3">
      <t>ニチ</t>
    </rPh>
    <phoneticPr fontId="2"/>
  </si>
  <si>
    <t>シャワーの利用者数</t>
    <rPh sb="5" eb="9">
      <t>リヨウシャスウ</t>
    </rPh>
    <phoneticPr fontId="2"/>
  </si>
  <si>
    <t>調理の食事提供数</t>
    <rPh sb="0" eb="2">
      <t>チョウリ</t>
    </rPh>
    <rPh sb="3" eb="5">
      <t>ショクジ</t>
    </rPh>
    <rPh sb="5" eb="8">
      <t>テイキョウスウ</t>
    </rPh>
    <phoneticPr fontId="2"/>
  </si>
  <si>
    <t>食/日</t>
    <rPh sb="0" eb="1">
      <t>ショク</t>
    </rPh>
    <rPh sb="2" eb="3">
      <t>ニチ</t>
    </rPh>
    <phoneticPr fontId="2"/>
  </si>
  <si>
    <t>何食提供をしていますか</t>
    <rPh sb="0" eb="2">
      <t>ナンショク</t>
    </rPh>
    <rPh sb="2" eb="4">
      <t>テイキョウ</t>
    </rPh>
    <phoneticPr fontId="2"/>
  </si>
  <si>
    <t>蛍光灯（太管）</t>
    <rPh sb="0" eb="3">
      <t>ケイコウトウ</t>
    </rPh>
    <rPh sb="4" eb="5">
      <t>フト</t>
    </rPh>
    <rPh sb="5" eb="6">
      <t>カン</t>
    </rPh>
    <phoneticPr fontId="2"/>
  </si>
  <si>
    <t>Hf蛍光灯</t>
    <rPh sb="2" eb="5">
      <t>ケイコウトウ</t>
    </rPh>
    <phoneticPr fontId="2"/>
  </si>
  <si>
    <t>白熱灯・ハロゲン灯</t>
    <rPh sb="0" eb="3">
      <t>ハクネツトウ</t>
    </rPh>
    <rPh sb="8" eb="9">
      <t>トウ</t>
    </rPh>
    <phoneticPr fontId="2"/>
  </si>
  <si>
    <t>水銀灯</t>
    <rPh sb="0" eb="3">
      <t>スイギントウ</t>
    </rPh>
    <phoneticPr fontId="2"/>
  </si>
  <si>
    <t>セラミックメタルハライド</t>
    <phoneticPr fontId="2"/>
  </si>
  <si>
    <t>consACsum</t>
    <phoneticPr fontId="2"/>
  </si>
  <si>
    <t>空調設定区分</t>
    <rPh sb="0" eb="2">
      <t>クウチョウ</t>
    </rPh>
    <rPh sb="2" eb="4">
      <t>セッテイ</t>
    </rPh>
    <rPh sb="4" eb="6">
      <t>クブン</t>
    </rPh>
    <phoneticPr fontId="2"/>
  </si>
  <si>
    <t>空調設定操作場所</t>
    <rPh sb="0" eb="2">
      <t>クウチョウ</t>
    </rPh>
    <rPh sb="2" eb="4">
      <t>セッテイ</t>
    </rPh>
    <rPh sb="4" eb="6">
      <t>ソウサ</t>
    </rPh>
    <rPh sb="6" eb="8">
      <t>バショ</t>
    </rPh>
    <phoneticPr fontId="2"/>
  </si>
  <si>
    <t>中央管理</t>
    <phoneticPr fontId="13"/>
  </si>
  <si>
    <t>部屋での設定</t>
    <phoneticPr fontId="13"/>
  </si>
  <si>
    <t>併用可能</t>
    <phoneticPr fontId="13"/>
  </si>
  <si>
    <t>全館一括</t>
  </si>
  <si>
    <t>個別設定</t>
  </si>
  <si>
    <t>consCOsum</t>
    <phoneticPr fontId="2"/>
  </si>
  <si>
    <t>電気</t>
    <rPh sb="0" eb="2">
      <t>デンキ</t>
    </rPh>
    <phoneticPr fontId="13"/>
  </si>
  <si>
    <t>ガス</t>
    <phoneticPr fontId="13"/>
  </si>
  <si>
    <t>灯油</t>
    <rPh sb="0" eb="2">
      <t>トウユ</t>
    </rPh>
    <phoneticPr fontId="13"/>
  </si>
  <si>
    <t>電気ヒータ</t>
    <rPh sb="0" eb="2">
      <t>デンキ</t>
    </rPh>
    <phoneticPr fontId="13"/>
  </si>
  <si>
    <t>ガス</t>
    <phoneticPr fontId="13"/>
  </si>
  <si>
    <t>使わない</t>
    <rPh sb="0" eb="1">
      <t>ツカ</t>
    </rPh>
    <phoneticPr fontId="13"/>
  </si>
  <si>
    <t>よく入る</t>
    <phoneticPr fontId="13"/>
  </si>
  <si>
    <t>少しはいる</t>
    <phoneticPr fontId="13"/>
  </si>
  <si>
    <t>あまり入らない</t>
    <rPh sb="3" eb="4">
      <t>ハイ</t>
    </rPh>
    <phoneticPr fontId="13"/>
  </si>
  <si>
    <t>対策済み</t>
  </si>
  <si>
    <t>開けっ放し</t>
    <phoneticPr fontId="13"/>
  </si>
  <si>
    <t>自動ドア</t>
    <rPh sb="0" eb="2">
      <t>ジドウ</t>
    </rPh>
    <phoneticPr fontId="13"/>
  </si>
  <si>
    <t>のれん等を設置</t>
    <phoneticPr fontId="13"/>
  </si>
  <si>
    <t>閉めている</t>
    <phoneticPr fontId="13"/>
  </si>
  <si>
    <t>consOAsum</t>
    <phoneticPr fontId="2"/>
  </si>
  <si>
    <t>常時利用しているデスクトップ型パソコンの台数を記入してください</t>
    <rPh sb="0" eb="2">
      <t>ジョウジ</t>
    </rPh>
    <rPh sb="2" eb="4">
      <t>リヨウ</t>
    </rPh>
    <rPh sb="14" eb="15">
      <t>ガタ</t>
    </rPh>
    <rPh sb="20" eb="22">
      <t>ダイスウ</t>
    </rPh>
    <rPh sb="23" eb="25">
      <t>キニュウ</t>
    </rPh>
    <phoneticPr fontId="2"/>
  </si>
  <si>
    <t>常時利用しているノート型パソコンの台数を記入してください</t>
    <rPh sb="0" eb="2">
      <t>ジョウジ</t>
    </rPh>
    <rPh sb="2" eb="4">
      <t>リヨウ</t>
    </rPh>
    <rPh sb="11" eb="12">
      <t>ガタ</t>
    </rPh>
    <rPh sb="17" eb="19">
      <t>ダイスウ</t>
    </rPh>
    <rPh sb="20" eb="22">
      <t>キニュウ</t>
    </rPh>
    <phoneticPr fontId="2"/>
  </si>
  <si>
    <t>常時利用しているプリンタ・コピー機の台数を記入してください</t>
    <rPh sb="0" eb="2">
      <t>ジョウジ</t>
    </rPh>
    <rPh sb="2" eb="4">
      <t>リヨウ</t>
    </rPh>
    <rPh sb="16" eb="17">
      <t>キ</t>
    </rPh>
    <rPh sb="18" eb="20">
      <t>ダイスウ</t>
    </rPh>
    <rPh sb="21" eb="23">
      <t>キニュウ</t>
    </rPh>
    <phoneticPr fontId="2"/>
  </si>
  <si>
    <t>サーバールームはありますか</t>
    <phoneticPr fontId="2"/>
  </si>
  <si>
    <t>i603</t>
  </si>
  <si>
    <t>i604</t>
  </si>
  <si>
    <t>乗用車の保有台数</t>
    <rPh sb="0" eb="3">
      <t>ジョウヨウシャ</t>
    </rPh>
    <rPh sb="4" eb="8">
      <t>ホユウダイスウ</t>
    </rPh>
    <phoneticPr fontId="2"/>
  </si>
  <si>
    <t>軽トラック・バンの保有台数</t>
    <rPh sb="0" eb="1">
      <t>ケイ</t>
    </rPh>
    <rPh sb="9" eb="13">
      <t>ホユウダイスウ</t>
    </rPh>
    <phoneticPr fontId="2"/>
  </si>
  <si>
    <t>ディーゼルトラックの保有台数</t>
    <rPh sb="10" eb="14">
      <t>ホユウダイスウ</t>
    </rPh>
    <phoneticPr fontId="2"/>
  </si>
  <si>
    <t>低圧契約から高圧契約に変更する</t>
    <rPh sb="0" eb="2">
      <t>テイアツ</t>
    </rPh>
    <rPh sb="2" eb="4">
      <t>ケイヤク</t>
    </rPh>
    <rPh sb="6" eb="8">
      <t>コウアツ</t>
    </rPh>
    <rPh sb="8" eb="10">
      <t>ケイヤク</t>
    </rPh>
    <rPh sb="11" eb="13">
      <t>ヘンコウ</t>
    </rPh>
    <phoneticPr fontId="2"/>
  </si>
  <si>
    <t>低圧契約から従量電灯契約に変更する</t>
    <rPh sb="0" eb="2">
      <t>テイアツ</t>
    </rPh>
    <rPh sb="2" eb="4">
      <t>ケイヤク</t>
    </rPh>
    <rPh sb="6" eb="10">
      <t>ジュウリョウデントウ</t>
    </rPh>
    <rPh sb="10" eb="12">
      <t>ケイヤク</t>
    </rPh>
    <rPh sb="13" eb="15">
      <t>ヘンコウ</t>
    </rPh>
    <phoneticPr fontId="2"/>
  </si>
  <si>
    <t>使っていない機器分の契約更新をする</t>
    <rPh sb="0" eb="1">
      <t>ツカ</t>
    </rPh>
    <rPh sb="6" eb="8">
      <t>キキ</t>
    </rPh>
    <rPh sb="8" eb="9">
      <t>ブン</t>
    </rPh>
    <rPh sb="10" eb="12">
      <t>ケイヤク</t>
    </rPh>
    <rPh sb="12" eb="14">
      <t>コウシン</t>
    </rPh>
    <phoneticPr fontId="2"/>
  </si>
  <si>
    <t>負荷設備量ではなく、契約主開閉器（ブレーカー）による契約に変更する</t>
    <rPh sb="0" eb="2">
      <t>フカ</t>
    </rPh>
    <rPh sb="2" eb="4">
      <t>セツビ</t>
    </rPh>
    <rPh sb="4" eb="5">
      <t>リョウ</t>
    </rPh>
    <rPh sb="10" eb="12">
      <t>ケイヤク</t>
    </rPh>
    <rPh sb="12" eb="16">
      <t>シュカイヘイキ</t>
    </rPh>
    <rPh sb="26" eb="28">
      <t>ケイヤク</t>
    </rPh>
    <rPh sb="29" eb="31">
      <t>ヘンコウ</t>
    </rPh>
    <phoneticPr fontId="2"/>
  </si>
  <si>
    <t>低圧＋従量電灯から、低圧総合電力に変更する</t>
    <rPh sb="0" eb="2">
      <t>テイアツ</t>
    </rPh>
    <rPh sb="3" eb="7">
      <t>ジュウリョウデントウ</t>
    </rPh>
    <rPh sb="10" eb="12">
      <t>テイアツ</t>
    </rPh>
    <rPh sb="12" eb="14">
      <t>ソウゴウ</t>
    </rPh>
    <rPh sb="14" eb="16">
      <t>デンリョク</t>
    </rPh>
    <rPh sb="17" eb="19">
      <t>ヘンコウ</t>
    </rPh>
    <phoneticPr fontId="2"/>
  </si>
  <si>
    <t>デマンドコントロールを行う</t>
    <rPh sb="11" eb="12">
      <t>オコナ</t>
    </rPh>
    <phoneticPr fontId="2"/>
  </si>
  <si>
    <t>変圧器の負荷を集約し、稼働台数を減らす</t>
  </si>
  <si>
    <t>電力ピーク時間帯の自家発電装置の導入(3kVA)</t>
    <rPh sb="0" eb="2">
      <t>デンリョク</t>
    </rPh>
    <rPh sb="5" eb="8">
      <t>ジカンタイ</t>
    </rPh>
    <rPh sb="9" eb="11">
      <t>ジカ</t>
    </rPh>
    <rPh sb="11" eb="15">
      <t>ハツデンソウチ</t>
    </rPh>
    <rPh sb="16" eb="18">
      <t>ドウニュウ</t>
    </rPh>
    <phoneticPr fontId="2"/>
  </si>
  <si>
    <t>電力ピーク時間帯に、電気利用を抑制する</t>
    <rPh sb="0" eb="2">
      <t>デンリョク</t>
    </rPh>
    <rPh sb="5" eb="8">
      <t>ジカンタイ</t>
    </rPh>
    <rPh sb="10" eb="12">
      <t>デンキ</t>
    </rPh>
    <rPh sb="12" eb="14">
      <t>リヨウ</t>
    </rPh>
    <rPh sb="15" eb="17">
      <t>ヨクセイ</t>
    </rPh>
    <phoneticPr fontId="2"/>
  </si>
  <si>
    <t>フィルターの掃除をする</t>
  </si>
  <si>
    <t>空気取り入れ量を必要最小に押さえる</t>
  </si>
  <si>
    <t>使用していないエリアの空調を停止する</t>
  </si>
  <si>
    <t>室外機のパイプの断熱をしなおす</t>
  </si>
  <si>
    <t>省エネ型のエアコンに買い換える</t>
  </si>
  <si>
    <t>暖房と冷房を同時に使用しないようにする</t>
  </si>
  <si>
    <t>店舗の開放された入り口に透明カーテンをとりつける</t>
  </si>
  <si>
    <t>搬入口やバックヤードの扉を閉める</t>
  </si>
  <si>
    <t>冷暖房時は店舗の入り口の扉を閉めておく</t>
  </si>
  <si>
    <t>冷暖房機の空調運転開始時に、外気の取り入れをカットする</t>
  </si>
  <si>
    <t>セントラル空調をやめて、ユニット式のエアコンにする</t>
  </si>
  <si>
    <t>循環水ポンプをインバータ式にする</t>
  </si>
  <si>
    <t>負荷に応じてボイラーや冷凍機の運転をする</t>
  </si>
  <si>
    <t>暖房の設定温度を控えめにする</t>
    <rPh sb="0" eb="2">
      <t>ダンボウ</t>
    </rPh>
    <phoneticPr fontId="4"/>
  </si>
  <si>
    <t>ハロゲンヒータなどの暖房を使わない</t>
  </si>
  <si>
    <t>ボイラーの空気比を調整する</t>
  </si>
  <si>
    <t>外気を活用して空調を止める</t>
  </si>
  <si>
    <t>熱源機の温水出口温度を低めに設定する</t>
  </si>
  <si>
    <t>冷房の設定温度を控えめにする</t>
    <rPh sb="0" eb="2">
      <t>レイボウ</t>
    </rPh>
    <phoneticPr fontId="4"/>
  </si>
  <si>
    <t>屋根面に表面反射塗料を塗る</t>
  </si>
  <si>
    <t>冷凍機の冷水出口温度を高めに設定する</t>
  </si>
  <si>
    <t>冷房時にブラインドを閉める</t>
  </si>
  <si>
    <t>冷房時に室外機が直射日光に当たらないようにする</t>
  </si>
  <si>
    <t>冷房時に日射を遮る</t>
  </si>
  <si>
    <t>蛍光管の間引きをする</t>
    <rPh sb="0" eb="3">
      <t>ケイコウカン</t>
    </rPh>
    <rPh sb="4" eb="6">
      <t>マビ</t>
    </rPh>
    <phoneticPr fontId="8"/>
  </si>
  <si>
    <t>シャンデリア照明を使わない</t>
    <rPh sb="6" eb="8">
      <t>ショウメイ</t>
    </rPh>
    <rPh sb="9" eb="10">
      <t>ツカ</t>
    </rPh>
    <phoneticPr fontId="8"/>
  </si>
  <si>
    <t>従来型蛍光灯を省エネ型に付け替える</t>
    <rPh sb="0" eb="2">
      <t>ジュウライ</t>
    </rPh>
    <rPh sb="2" eb="3">
      <t>ガタ</t>
    </rPh>
    <rPh sb="3" eb="6">
      <t>ケイコウトウ</t>
    </rPh>
    <rPh sb="7" eb="8">
      <t>ショウ</t>
    </rPh>
    <rPh sb="10" eb="11">
      <t>ガタ</t>
    </rPh>
    <rPh sb="12" eb="13">
      <t>ツ</t>
    </rPh>
    <rPh sb="14" eb="15">
      <t>カ</t>
    </rPh>
    <phoneticPr fontId="8"/>
  </si>
  <si>
    <t>水銀灯をメタハラタイプに取り替える</t>
    <rPh sb="0" eb="3">
      <t>スイギントウ</t>
    </rPh>
    <rPh sb="12" eb="13">
      <t>ト</t>
    </rPh>
    <rPh sb="14" eb="15">
      <t>カ</t>
    </rPh>
    <phoneticPr fontId="8"/>
  </si>
  <si>
    <t>スポットライトをLEDタイプに変える</t>
    <rPh sb="15" eb="16">
      <t>カ</t>
    </rPh>
    <phoneticPr fontId="8"/>
  </si>
  <si>
    <t>ダイクロハロゲンをメタハラタイプに取り替える</t>
    <rPh sb="17" eb="18">
      <t>ト</t>
    </rPh>
    <rPh sb="19" eb="20">
      <t>カ</t>
    </rPh>
    <phoneticPr fontId="8"/>
  </si>
  <si>
    <t>手元照明を設置して全体照明を控える</t>
    <rPh sb="0" eb="2">
      <t>テモト</t>
    </rPh>
    <rPh sb="2" eb="4">
      <t>ショウメイ</t>
    </rPh>
    <rPh sb="5" eb="7">
      <t>セッチ</t>
    </rPh>
    <rPh sb="9" eb="11">
      <t>ゼンタイ</t>
    </rPh>
    <rPh sb="11" eb="13">
      <t>ショウメイ</t>
    </rPh>
    <rPh sb="14" eb="15">
      <t>ヒカ</t>
    </rPh>
    <phoneticPr fontId="8"/>
  </si>
  <si>
    <t>電球・ハロゲン照明をLEDに取り替える</t>
    <rPh sb="0" eb="2">
      <t>デンキュウ</t>
    </rPh>
    <rPh sb="7" eb="9">
      <t>ショウメイ</t>
    </rPh>
    <rPh sb="14" eb="15">
      <t>ト</t>
    </rPh>
    <rPh sb="16" eb="17">
      <t>カ</t>
    </rPh>
    <phoneticPr fontId="8"/>
  </si>
  <si>
    <t>日中に明るいエリアの照明を消す</t>
    <rPh sb="0" eb="2">
      <t>ニッチュウ</t>
    </rPh>
    <rPh sb="3" eb="4">
      <t>アカ</t>
    </rPh>
    <rPh sb="10" eb="12">
      <t>ショウメイ</t>
    </rPh>
    <rPh sb="13" eb="14">
      <t>ケ</t>
    </rPh>
    <phoneticPr fontId="8"/>
  </si>
  <si>
    <t>窓側照明の回路をつくり、昼間に消す</t>
    <rPh sb="0" eb="2">
      <t>マドガワ</t>
    </rPh>
    <rPh sb="2" eb="4">
      <t>ショウメイ</t>
    </rPh>
    <rPh sb="5" eb="7">
      <t>カイロ</t>
    </rPh>
    <rPh sb="12" eb="14">
      <t>ヒルマ</t>
    </rPh>
    <rPh sb="15" eb="16">
      <t>ケ</t>
    </rPh>
    <phoneticPr fontId="4"/>
  </si>
  <si>
    <t>避難誘導灯を省エネ型に付け替える</t>
    <rPh sb="0" eb="5">
      <t>ヒナンユウドウトウ</t>
    </rPh>
    <rPh sb="6" eb="7">
      <t>ショウ</t>
    </rPh>
    <rPh sb="9" eb="10">
      <t>ガタ</t>
    </rPh>
    <rPh sb="11" eb="12">
      <t>ツ</t>
    </rPh>
    <rPh sb="13" eb="14">
      <t>カ</t>
    </rPh>
    <phoneticPr fontId="8"/>
  </si>
  <si>
    <t>不在時の消灯を徹底する</t>
    <rPh sb="0" eb="3">
      <t>フザイジ</t>
    </rPh>
    <rPh sb="4" eb="6">
      <t>ショウトウ</t>
    </rPh>
    <rPh sb="7" eb="9">
      <t>テッテイ</t>
    </rPh>
    <phoneticPr fontId="8"/>
  </si>
  <si>
    <t>不要な場所の消灯をする</t>
    <rPh sb="0" eb="2">
      <t>フヨウ</t>
    </rPh>
    <rPh sb="3" eb="5">
      <t>バショ</t>
    </rPh>
    <rPh sb="6" eb="8">
      <t>ショウトウ</t>
    </rPh>
    <phoneticPr fontId="8"/>
  </si>
  <si>
    <t>使用していないエリアの消灯をする</t>
  </si>
  <si>
    <t>節水型のシャワーヘッドに取り替える</t>
    <rPh sb="0" eb="3">
      <t>セッスイガタ</t>
    </rPh>
    <rPh sb="12" eb="13">
      <t>ト</t>
    </rPh>
    <rPh sb="14" eb="15">
      <t>カ</t>
    </rPh>
    <phoneticPr fontId="4"/>
  </si>
  <si>
    <t>ヒートポンプ式の給湯器に置き換える</t>
    <rPh sb="6" eb="7">
      <t>シキ</t>
    </rPh>
    <rPh sb="8" eb="11">
      <t>キュウトウキ</t>
    </rPh>
    <rPh sb="12" eb="13">
      <t>オ</t>
    </rPh>
    <rPh sb="14" eb="15">
      <t>カ</t>
    </rPh>
    <phoneticPr fontId="4"/>
  </si>
  <si>
    <t>コジェネに置き換える</t>
    <rPh sb="5" eb="6">
      <t>オ</t>
    </rPh>
    <rPh sb="7" eb="8">
      <t>カ</t>
    </rPh>
    <phoneticPr fontId="4"/>
  </si>
  <si>
    <t>常時消灯</t>
  </si>
  <si>
    <t>ナイトカバーの設置</t>
  </si>
  <si>
    <t>スリットカーテン設置</t>
  </si>
  <si>
    <t>防露ヒーターコントローラー導入</t>
  </si>
  <si>
    <t>スライド扉設置</t>
  </si>
  <si>
    <t>冷気の吹き出し口、吸い込み口の清掃と吸い込み口の確保</t>
  </si>
  <si>
    <t>冷凍ナイトカバーの設置</t>
  </si>
  <si>
    <t>冷凍ケースを平台型に変更</t>
  </si>
  <si>
    <t>長時間席を離れるときにはOA機器をスタンバイモードにする</t>
    <rPh sb="0" eb="3">
      <t>チョウジカン</t>
    </rPh>
    <rPh sb="3" eb="4">
      <t>セキ</t>
    </rPh>
    <rPh sb="5" eb="6">
      <t>ハナ</t>
    </rPh>
    <rPh sb="14" eb="16">
      <t>キキ</t>
    </rPh>
    <phoneticPr fontId="2"/>
  </si>
  <si>
    <t>コピー機の節電モードを活用する</t>
    <rPh sb="3" eb="4">
      <t>キ</t>
    </rPh>
    <rPh sb="5" eb="7">
      <t>セツデン</t>
    </rPh>
    <rPh sb="11" eb="13">
      <t>カツヨウ</t>
    </rPh>
    <phoneticPr fontId="2"/>
  </si>
  <si>
    <t>使っていない機器のコンセントから抜いておく</t>
    <rPh sb="0" eb="1">
      <t>ツカ</t>
    </rPh>
    <rPh sb="6" eb="8">
      <t>キキ</t>
    </rPh>
    <rPh sb="16" eb="17">
      <t>ヌ</t>
    </rPh>
    <phoneticPr fontId="2"/>
  </si>
  <si>
    <t>温水便座の温度設定を控えめにする</t>
    <rPh sb="0" eb="2">
      <t>オンスイ</t>
    </rPh>
    <rPh sb="2" eb="4">
      <t>ベンザ</t>
    </rPh>
    <rPh sb="5" eb="9">
      <t>オンドセッテイ</t>
    </rPh>
    <rPh sb="10" eb="11">
      <t>ヒカ</t>
    </rPh>
    <phoneticPr fontId="2"/>
  </si>
  <si>
    <t>温水便座の不使用時はふたを閉める</t>
    <rPh sb="0" eb="2">
      <t>オンスイ</t>
    </rPh>
    <rPh sb="2" eb="4">
      <t>ベンザ</t>
    </rPh>
    <rPh sb="5" eb="9">
      <t>フシヨウジ</t>
    </rPh>
    <rPh sb="13" eb="14">
      <t>シ</t>
    </rPh>
    <phoneticPr fontId="2"/>
  </si>
  <si>
    <t>エコドライブを実践する</t>
    <rPh sb="7" eb="9">
      <t>ジッセン</t>
    </rPh>
    <phoneticPr fontId="4"/>
  </si>
  <si>
    <t>mTOcontracthigh</t>
    <phoneticPr fontId="2"/>
  </si>
  <si>
    <t>mTOcontracthome</t>
    <phoneticPr fontId="2"/>
  </si>
  <si>
    <t>mTOcontractequip</t>
    <phoneticPr fontId="2"/>
  </si>
  <si>
    <t>mTOcontractbreaker</t>
    <phoneticPr fontId="2"/>
  </si>
  <si>
    <t>mTOcontractintegrated</t>
    <phoneticPr fontId="2"/>
  </si>
  <si>
    <t>mTOdemand</t>
    <phoneticPr fontId="2"/>
  </si>
  <si>
    <t>mTOreducetranse</t>
    <phoneticPr fontId="2"/>
  </si>
  <si>
    <t>mTOpeakgenerator</t>
    <phoneticPr fontId="2"/>
  </si>
  <si>
    <t>mTOpeakcut</t>
    <phoneticPr fontId="2"/>
  </si>
  <si>
    <t>利用する電気の量が多い場合、低圧契約から高圧契約にするほうが電力単価が安くなります。ただし、受電装置（キュービクル）を設定したり、管理者を設置する必要も出てきます。</t>
    <rPh sb="0" eb="2">
      <t>リヨウ</t>
    </rPh>
    <rPh sb="4" eb="6">
      <t>デンキ</t>
    </rPh>
    <rPh sb="7" eb="8">
      <t>リョウ</t>
    </rPh>
    <rPh sb="9" eb="10">
      <t>オオ</t>
    </rPh>
    <rPh sb="11" eb="13">
      <t>バアイ</t>
    </rPh>
    <rPh sb="14" eb="16">
      <t>テイアツ</t>
    </rPh>
    <rPh sb="16" eb="18">
      <t>ケイヤク</t>
    </rPh>
    <rPh sb="20" eb="22">
      <t>コウアツ</t>
    </rPh>
    <rPh sb="22" eb="24">
      <t>ケイヤク</t>
    </rPh>
    <rPh sb="30" eb="32">
      <t>デンリョク</t>
    </rPh>
    <rPh sb="32" eb="34">
      <t>タンカ</t>
    </rPh>
    <rPh sb="35" eb="36">
      <t>ヤス</t>
    </rPh>
    <rPh sb="46" eb="48">
      <t>ジュデン</t>
    </rPh>
    <rPh sb="48" eb="50">
      <t>ソウチ</t>
    </rPh>
    <rPh sb="59" eb="61">
      <t>セッテイ</t>
    </rPh>
    <rPh sb="65" eb="68">
      <t>カンリシャ</t>
    </rPh>
    <rPh sb="69" eb="71">
      <t>セッチ</t>
    </rPh>
    <rPh sb="73" eb="75">
      <t>ヒツヨウ</t>
    </rPh>
    <rPh sb="76" eb="77">
      <t>デ</t>
    </rPh>
    <phoneticPr fontId="13"/>
  </si>
  <si>
    <t>利用する電気が比較的少なく、最も多くの電気を使用する時間帯が短い場合には、従量電灯契約のほうが基本料金が安くなります。低圧電力を想定した三相交流モーター（一部のエアコンや、動力装置）については、単相200Vに対応した機器に置き換える必要があります。</t>
    <rPh sb="0" eb="2">
      <t>リヨウ</t>
    </rPh>
    <rPh sb="4" eb="6">
      <t>デンキ</t>
    </rPh>
    <rPh sb="7" eb="9">
      <t>ヒカク</t>
    </rPh>
    <rPh sb="9" eb="10">
      <t>テキ</t>
    </rPh>
    <rPh sb="10" eb="11">
      <t>スク</t>
    </rPh>
    <rPh sb="14" eb="15">
      <t>モット</t>
    </rPh>
    <rPh sb="16" eb="17">
      <t>オオ</t>
    </rPh>
    <rPh sb="19" eb="21">
      <t>デンキ</t>
    </rPh>
    <rPh sb="22" eb="24">
      <t>シヨウ</t>
    </rPh>
    <rPh sb="26" eb="29">
      <t>ジカンタイ</t>
    </rPh>
    <rPh sb="30" eb="31">
      <t>ミジカ</t>
    </rPh>
    <rPh sb="32" eb="34">
      <t>バアイ</t>
    </rPh>
    <rPh sb="37" eb="41">
      <t>ジュウリョウデントウ</t>
    </rPh>
    <rPh sb="41" eb="43">
      <t>ケイヤク</t>
    </rPh>
    <rPh sb="47" eb="51">
      <t>キホンリョウキン</t>
    </rPh>
    <rPh sb="52" eb="53">
      <t>ヤス</t>
    </rPh>
    <rPh sb="59" eb="61">
      <t>テイアツ</t>
    </rPh>
    <rPh sb="61" eb="63">
      <t>デンリョク</t>
    </rPh>
    <rPh sb="64" eb="66">
      <t>ソウテイ</t>
    </rPh>
    <rPh sb="68" eb="72">
      <t>サンソウコウリュウ</t>
    </rPh>
    <rPh sb="77" eb="79">
      <t>イチブ</t>
    </rPh>
    <rPh sb="86" eb="88">
      <t>ドウリョク</t>
    </rPh>
    <rPh sb="88" eb="90">
      <t>ソウチ</t>
    </rPh>
    <phoneticPr fontId="13"/>
  </si>
  <si>
    <t>低圧契約では、保有する機器の消費電力の合計値で基本料金が決まる契約方法があります。以前の契約時から、機器を使用しなくなった場合や、省エネ型機器に置き換えた場合には、届け出により基本料金を安くできます。</t>
    <rPh sb="0" eb="2">
      <t>テイアツ</t>
    </rPh>
    <rPh sb="2" eb="4">
      <t>ケイヤク</t>
    </rPh>
    <rPh sb="7" eb="9">
      <t>ホユウ</t>
    </rPh>
    <rPh sb="11" eb="13">
      <t>キキ</t>
    </rPh>
    <rPh sb="14" eb="18">
      <t>ショウヒデンリョク</t>
    </rPh>
    <rPh sb="19" eb="21">
      <t>ゴウケイ</t>
    </rPh>
    <rPh sb="21" eb="22">
      <t>アタイ</t>
    </rPh>
    <rPh sb="23" eb="27">
      <t>キホンリョウキン</t>
    </rPh>
    <rPh sb="28" eb="29">
      <t>キ</t>
    </rPh>
    <rPh sb="31" eb="33">
      <t>ケイヤク</t>
    </rPh>
    <rPh sb="33" eb="35">
      <t>ホウホウ</t>
    </rPh>
    <rPh sb="41" eb="43">
      <t>イゼン</t>
    </rPh>
    <rPh sb="44" eb="46">
      <t>ケイヤク</t>
    </rPh>
    <rPh sb="46" eb="47">
      <t>ジ</t>
    </rPh>
    <rPh sb="50" eb="52">
      <t>キキ</t>
    </rPh>
    <rPh sb="53" eb="55">
      <t>シヨウ</t>
    </rPh>
    <rPh sb="61" eb="63">
      <t>バアイ</t>
    </rPh>
    <rPh sb="65" eb="66">
      <t>ショウ</t>
    </rPh>
    <rPh sb="68" eb="69">
      <t>ガタ</t>
    </rPh>
    <rPh sb="69" eb="71">
      <t>キキ</t>
    </rPh>
    <rPh sb="72" eb="73">
      <t>オ</t>
    </rPh>
    <rPh sb="74" eb="75">
      <t>カ</t>
    </rPh>
    <rPh sb="77" eb="79">
      <t>バアイ</t>
    </rPh>
    <rPh sb="82" eb="83">
      <t>トド</t>
    </rPh>
    <rPh sb="84" eb="85">
      <t>デ</t>
    </rPh>
    <rPh sb="88" eb="92">
      <t>キホンリョウキン</t>
    </rPh>
    <rPh sb="93" eb="94">
      <t>ヤス</t>
    </rPh>
    <phoneticPr fontId="13"/>
  </si>
  <si>
    <t>低圧契約では、保有する機器の消費電力の合計値で基本料金が決まる契約方法があります。複数の機器を同時に使用しない場合には、ブレーカー契約にすることで削減になる場合があります。</t>
    <rPh sb="0" eb="2">
      <t>テイアツ</t>
    </rPh>
    <rPh sb="2" eb="4">
      <t>ケイヤク</t>
    </rPh>
    <rPh sb="7" eb="9">
      <t>ホユウ</t>
    </rPh>
    <rPh sb="11" eb="13">
      <t>キキ</t>
    </rPh>
    <rPh sb="14" eb="18">
      <t>ショウヒデンリョク</t>
    </rPh>
    <rPh sb="19" eb="21">
      <t>ゴウケイ</t>
    </rPh>
    <rPh sb="21" eb="22">
      <t>アタイ</t>
    </rPh>
    <rPh sb="23" eb="27">
      <t>キホンリョウキン</t>
    </rPh>
    <rPh sb="28" eb="29">
      <t>キ</t>
    </rPh>
    <rPh sb="31" eb="33">
      <t>ケイヤク</t>
    </rPh>
    <rPh sb="33" eb="35">
      <t>ホウホウ</t>
    </rPh>
    <rPh sb="41" eb="43">
      <t>フクスウ</t>
    </rPh>
    <rPh sb="44" eb="46">
      <t>キキ</t>
    </rPh>
    <rPh sb="47" eb="49">
      <t>ドウジ</t>
    </rPh>
    <rPh sb="50" eb="52">
      <t>シヨウ</t>
    </rPh>
    <rPh sb="55" eb="57">
      <t>バアイ</t>
    </rPh>
    <rPh sb="65" eb="67">
      <t>ケイヤク</t>
    </rPh>
    <rPh sb="73" eb="75">
      <t>サクゲン</t>
    </rPh>
    <rPh sb="78" eb="80">
      <t>バアイ</t>
    </rPh>
    <phoneticPr fontId="13"/>
  </si>
  <si>
    <t>低圧のブレーカー容量契約の場合、ピーク時の消費電力に応じて12ヶ月の基本料金が決まります。ピーク時の時間が限られている場合、自家発電装置を用意し、ピーク時間帯に発電でまかなうことで、基本料金の削減になります。</t>
    <rPh sb="0" eb="2">
      <t>テイアツ</t>
    </rPh>
    <rPh sb="8" eb="10">
      <t>ヨウリョウ</t>
    </rPh>
    <rPh sb="10" eb="12">
      <t>ケイヤク</t>
    </rPh>
    <rPh sb="13" eb="15">
      <t>バアイ</t>
    </rPh>
    <rPh sb="19" eb="20">
      <t>ジ</t>
    </rPh>
    <rPh sb="21" eb="25">
      <t>ショウヒデンリョク</t>
    </rPh>
    <rPh sb="26" eb="27">
      <t>オウ</t>
    </rPh>
    <rPh sb="32" eb="33">
      <t>ゲツ</t>
    </rPh>
    <rPh sb="34" eb="38">
      <t>キホンリョウキン</t>
    </rPh>
    <rPh sb="39" eb="40">
      <t>キ</t>
    </rPh>
    <rPh sb="48" eb="49">
      <t>ジ</t>
    </rPh>
    <rPh sb="50" eb="52">
      <t>ジカン</t>
    </rPh>
    <rPh sb="53" eb="54">
      <t>カギ</t>
    </rPh>
    <rPh sb="59" eb="61">
      <t>バアイ</t>
    </rPh>
    <rPh sb="62" eb="66">
      <t>ジカハツデン</t>
    </rPh>
    <rPh sb="66" eb="68">
      <t>ソウチ</t>
    </rPh>
    <rPh sb="69" eb="71">
      <t>ヨウイ</t>
    </rPh>
    <rPh sb="76" eb="79">
      <t>ジカンタイ</t>
    </rPh>
    <rPh sb="80" eb="82">
      <t>ハツデン</t>
    </rPh>
    <rPh sb="91" eb="95">
      <t>キホンリョウキン</t>
    </rPh>
    <rPh sb="96" eb="98">
      <t>サクゲン</t>
    </rPh>
    <phoneticPr fontId="13"/>
  </si>
  <si>
    <t>高圧契約に変更</t>
    <rPh sb="0" eb="2">
      <t>コウアツ</t>
    </rPh>
    <rPh sb="2" eb="4">
      <t>ケイヤク</t>
    </rPh>
    <rPh sb="5" eb="7">
      <t>ヘンコウ</t>
    </rPh>
    <phoneticPr fontId="2"/>
  </si>
  <si>
    <t>従量電灯に変更</t>
    <rPh sb="0" eb="4">
      <t>ジュウリョウデントウ</t>
    </rPh>
    <rPh sb="5" eb="7">
      <t>ヘンコウ</t>
    </rPh>
    <phoneticPr fontId="2"/>
  </si>
  <si>
    <t>機器契約見直し</t>
    <rPh sb="0" eb="2">
      <t>キキ</t>
    </rPh>
    <rPh sb="2" eb="4">
      <t>ケイヤク</t>
    </rPh>
    <rPh sb="4" eb="6">
      <t>ミナオ</t>
    </rPh>
    <phoneticPr fontId="2"/>
  </si>
  <si>
    <t>ブレーカー契約に変更</t>
    <rPh sb="5" eb="7">
      <t>ケイヤク</t>
    </rPh>
    <rPh sb="8" eb="10">
      <t>ヘンコウ</t>
    </rPh>
    <phoneticPr fontId="2"/>
  </si>
  <si>
    <t>低圧総合契約に変更</t>
    <rPh sb="0" eb="2">
      <t>テイアツ</t>
    </rPh>
    <rPh sb="2" eb="4">
      <t>ソウゴウ</t>
    </rPh>
    <rPh sb="4" eb="6">
      <t>ケイヤク</t>
    </rPh>
    <rPh sb="7" eb="9">
      <t>ヘンコウ</t>
    </rPh>
    <phoneticPr fontId="2"/>
  </si>
  <si>
    <t>デマンドコントロール</t>
    <phoneticPr fontId="2"/>
  </si>
  <si>
    <t>変圧器削減</t>
    <rPh sb="0" eb="3">
      <t>ヘンアツキ</t>
    </rPh>
    <rPh sb="3" eb="5">
      <t>サクゲン</t>
    </rPh>
    <phoneticPr fontId="2"/>
  </si>
  <si>
    <t>ピーク時の自家発電利用</t>
    <rPh sb="3" eb="4">
      <t>ジ</t>
    </rPh>
    <rPh sb="5" eb="9">
      <t>ジカハツデン</t>
    </rPh>
    <rPh sb="9" eb="11">
      <t>リヨウ</t>
    </rPh>
    <phoneticPr fontId="2"/>
  </si>
  <si>
    <t>ピークカット</t>
    <phoneticPr fontId="2"/>
  </si>
  <si>
    <t>mACfilter</t>
    <phoneticPr fontId="2"/>
  </si>
  <si>
    <t>mACairinflow</t>
    <phoneticPr fontId="2"/>
  </si>
  <si>
    <t>mACarea</t>
    <phoneticPr fontId="2"/>
  </si>
  <si>
    <t>mACinsulationpipe</t>
    <phoneticPr fontId="2"/>
  </si>
  <si>
    <t>mACreplace</t>
    <phoneticPr fontId="2"/>
  </si>
  <si>
    <t>mACheatcool</t>
    <phoneticPr fontId="2"/>
  </si>
  <si>
    <t>mACcurtain</t>
    <phoneticPr fontId="2"/>
  </si>
  <si>
    <t>mACbackyarddoor</t>
    <phoneticPr fontId="2"/>
  </si>
  <si>
    <t>mACfrontdoor</t>
    <phoneticPr fontId="2"/>
  </si>
  <si>
    <t>mACclosewindow</t>
    <phoneticPr fontId="2"/>
  </si>
  <si>
    <t>mACstopcentral</t>
    <phoneticPr fontId="2"/>
  </si>
  <si>
    <t>mHWadjust</t>
    <phoneticPr fontId="2"/>
  </si>
  <si>
    <t>mHWinverter</t>
    <phoneticPr fontId="2"/>
  </si>
  <si>
    <t>mHTtemplature</t>
    <phoneticPr fontId="2"/>
  </si>
  <si>
    <t>mHTnothalogen</t>
    <phoneticPr fontId="2"/>
  </si>
  <si>
    <t>mHWairratio</t>
    <phoneticPr fontId="2"/>
  </si>
  <si>
    <t>mHTbrind</t>
    <phoneticPr fontId="2"/>
  </si>
  <si>
    <t>mHWtenplature</t>
    <phoneticPr fontId="2"/>
  </si>
  <si>
    <t>mCOtemplature</t>
    <phoneticPr fontId="2"/>
  </si>
  <si>
    <t>mCOroof</t>
    <phoneticPr fontId="2"/>
  </si>
  <si>
    <t>mHTwindow</t>
    <phoneticPr fontId="2"/>
  </si>
  <si>
    <t>mCOwindow</t>
    <phoneticPr fontId="2"/>
  </si>
  <si>
    <t>mHWwatertemplature</t>
    <phoneticPr fontId="2"/>
  </si>
  <si>
    <t>mCObrind</t>
    <phoneticPr fontId="2"/>
  </si>
  <si>
    <t>mCOoutunitsolar</t>
    <phoneticPr fontId="2"/>
  </si>
  <si>
    <t>mCOcurtain</t>
    <phoneticPr fontId="2"/>
  </si>
  <si>
    <t>mLIpickup</t>
    <phoneticPr fontId="2"/>
  </si>
  <si>
    <t>mLInotbulb</t>
    <phoneticPr fontId="2"/>
  </si>
  <si>
    <t>mLILED</t>
    <phoneticPr fontId="2"/>
  </si>
  <si>
    <t>mLIspot2LED</t>
    <phoneticPr fontId="2"/>
  </si>
  <si>
    <t>mLIharo2metal</t>
    <phoneticPr fontId="2"/>
  </si>
  <si>
    <t>mLImercu2metal</t>
    <phoneticPr fontId="2"/>
  </si>
  <si>
    <t>mLItask</t>
    <phoneticPr fontId="2"/>
  </si>
  <si>
    <t>mLIbulb2LED</t>
    <phoneticPr fontId="2"/>
  </si>
  <si>
    <t>mLIarea</t>
    <phoneticPr fontId="2"/>
  </si>
  <si>
    <t>mLIwindowswitch</t>
    <phoneticPr fontId="2"/>
  </si>
  <si>
    <t>mLIemargency</t>
    <phoneticPr fontId="2"/>
  </si>
  <si>
    <t>mLInoperson</t>
    <phoneticPr fontId="2"/>
  </si>
  <si>
    <t>mLInotuse</t>
    <phoneticPr fontId="2"/>
  </si>
  <si>
    <t>mLInotusearea</t>
    <phoneticPr fontId="2"/>
  </si>
  <si>
    <t>mHWshowerhead</t>
    <phoneticPr fontId="2"/>
  </si>
  <si>
    <t>mHWheatpunp</t>
    <phoneticPr fontId="2"/>
  </si>
  <si>
    <t>mHWcogeneration</t>
    <phoneticPr fontId="2"/>
  </si>
  <si>
    <t>mLIcut</t>
    <phoneticPr fontId="2"/>
  </si>
  <si>
    <t>mRFnight</t>
    <phoneticPr fontId="2"/>
  </si>
  <si>
    <t>mRFslit</t>
    <phoneticPr fontId="2"/>
  </si>
  <si>
    <t>mRFcontroler</t>
    <phoneticPr fontId="2"/>
  </si>
  <si>
    <t>mRFdoor</t>
    <phoneticPr fontId="2"/>
  </si>
  <si>
    <t>mRFflow</t>
    <phoneticPr fontId="2"/>
  </si>
  <si>
    <t>mRFicecover</t>
    <phoneticPr fontId="2"/>
  </si>
  <si>
    <t>mRFiceflat</t>
    <phoneticPr fontId="2"/>
  </si>
  <si>
    <t>mOAstanby</t>
    <phoneticPr fontId="2"/>
  </si>
  <si>
    <t>mOAsavemode</t>
    <phoneticPr fontId="2"/>
  </si>
  <si>
    <t>mOAconsent</t>
    <phoneticPr fontId="2"/>
  </si>
  <si>
    <t>mOAtoilettemplature</t>
    <phoneticPr fontId="2"/>
  </si>
  <si>
    <t>mOAtoiletcover</t>
    <phoneticPr fontId="2"/>
  </si>
  <si>
    <t>mCRecodrive</t>
    <phoneticPr fontId="2"/>
  </si>
  <si>
    <t>フィルター掃除</t>
    <rPh sb="5" eb="7">
      <t>ソウジ</t>
    </rPh>
    <phoneticPr fontId="2"/>
  </si>
  <si>
    <t>空気取り入れ制御</t>
    <rPh sb="0" eb="2">
      <t>クウキ</t>
    </rPh>
    <rPh sb="2" eb="3">
      <t>ト</t>
    </rPh>
    <rPh sb="4" eb="5">
      <t>イ</t>
    </rPh>
    <rPh sb="6" eb="8">
      <t>セイギョ</t>
    </rPh>
    <phoneticPr fontId="2"/>
  </si>
  <si>
    <t>空調エリア制限</t>
    <rPh sb="0" eb="2">
      <t>クウチョウ</t>
    </rPh>
    <rPh sb="5" eb="7">
      <t>セイゲン</t>
    </rPh>
    <phoneticPr fontId="2"/>
  </si>
  <si>
    <t>パイプ断熱</t>
    <rPh sb="3" eb="5">
      <t>ダンネツ</t>
    </rPh>
    <phoneticPr fontId="2"/>
  </si>
  <si>
    <t>省エネ型エアコン</t>
    <rPh sb="0" eb="1">
      <t>ショウ</t>
    </rPh>
    <rPh sb="3" eb="4">
      <t>ガタ</t>
    </rPh>
    <phoneticPr fontId="2"/>
  </si>
  <si>
    <t>冷暖房同時使用確認</t>
    <rPh sb="0" eb="3">
      <t>レイダンボウ</t>
    </rPh>
    <rPh sb="3" eb="7">
      <t>ドウジシヨウ</t>
    </rPh>
    <rPh sb="7" eb="9">
      <t>カクニン</t>
    </rPh>
    <phoneticPr fontId="2"/>
  </si>
  <si>
    <t>出入口の透明カーテン</t>
    <rPh sb="0" eb="2">
      <t>デイ</t>
    </rPh>
    <rPh sb="2" eb="3">
      <t>グチ</t>
    </rPh>
    <rPh sb="4" eb="6">
      <t>トウメイ</t>
    </rPh>
    <phoneticPr fontId="2"/>
  </si>
  <si>
    <t>バックヤード扉閉じる</t>
    <rPh sb="6" eb="7">
      <t>トビラ</t>
    </rPh>
    <rPh sb="7" eb="8">
      <t>ト</t>
    </rPh>
    <phoneticPr fontId="2"/>
  </si>
  <si>
    <t>店舗出入口扉閉じる</t>
    <rPh sb="0" eb="2">
      <t>テンポ</t>
    </rPh>
    <rPh sb="2" eb="4">
      <t>デイ</t>
    </rPh>
    <rPh sb="4" eb="5">
      <t>クチ</t>
    </rPh>
    <rPh sb="5" eb="6">
      <t>トビラ</t>
    </rPh>
    <rPh sb="6" eb="7">
      <t>ト</t>
    </rPh>
    <phoneticPr fontId="2"/>
  </si>
  <si>
    <t>空調時の換気停止</t>
    <rPh sb="0" eb="2">
      <t>クウチョウ</t>
    </rPh>
    <rPh sb="2" eb="3">
      <t>ジ</t>
    </rPh>
    <rPh sb="4" eb="6">
      <t>カンキ</t>
    </rPh>
    <rPh sb="6" eb="8">
      <t>テイシ</t>
    </rPh>
    <phoneticPr fontId="2"/>
  </si>
  <si>
    <t>ユニットエアコン利用</t>
    <rPh sb="8" eb="10">
      <t>リヨウ</t>
    </rPh>
    <phoneticPr fontId="2"/>
  </si>
  <si>
    <t>インバータ式ポンプ</t>
    <rPh sb="5" eb="6">
      <t>シキ</t>
    </rPh>
    <phoneticPr fontId="2"/>
  </si>
  <si>
    <t>熱源機負荷制御</t>
    <rPh sb="0" eb="3">
      <t>ネツゲンキ</t>
    </rPh>
    <rPh sb="3" eb="5">
      <t>フカ</t>
    </rPh>
    <rPh sb="5" eb="7">
      <t>セイギョ</t>
    </rPh>
    <phoneticPr fontId="2"/>
  </si>
  <si>
    <t>暖房温度設定</t>
    <rPh sb="0" eb="2">
      <t>ダンボウ</t>
    </rPh>
    <rPh sb="2" eb="6">
      <t>オンドセッテイ</t>
    </rPh>
    <phoneticPr fontId="2"/>
  </si>
  <si>
    <t>電熱補助暖房停止</t>
    <rPh sb="0" eb="2">
      <t>デンネツ</t>
    </rPh>
    <rPh sb="2" eb="4">
      <t>ホジョ</t>
    </rPh>
    <rPh sb="4" eb="6">
      <t>ダンボウ</t>
    </rPh>
    <rPh sb="6" eb="8">
      <t>テイシ</t>
    </rPh>
    <phoneticPr fontId="2"/>
  </si>
  <si>
    <t>ボイラー空気比調整</t>
    <rPh sb="4" eb="7">
      <t>クウキヒ</t>
    </rPh>
    <rPh sb="7" eb="9">
      <t>チョウセイ</t>
    </rPh>
    <phoneticPr fontId="2"/>
  </si>
  <si>
    <t>暖房時は夕方以降はブラインドを閉める</t>
    <phoneticPr fontId="2"/>
  </si>
  <si>
    <t>暖房時夜ブラインド利用</t>
    <rPh sb="0" eb="3">
      <t>ダンボウジ</t>
    </rPh>
    <rPh sb="3" eb="4">
      <t>ヨル</t>
    </rPh>
    <rPh sb="9" eb="11">
      <t>リヨウ</t>
    </rPh>
    <phoneticPr fontId="2"/>
  </si>
  <si>
    <t>熱源機温度設定</t>
    <rPh sb="0" eb="3">
      <t>ネツゲンキ</t>
    </rPh>
    <rPh sb="3" eb="7">
      <t>オンドセッテイ</t>
    </rPh>
    <phoneticPr fontId="2"/>
  </si>
  <si>
    <t>consHTsum</t>
    <phoneticPr fontId="2"/>
  </si>
  <si>
    <t>consHWsum</t>
    <phoneticPr fontId="2"/>
  </si>
  <si>
    <t>冷房温度設定</t>
    <rPh sb="0" eb="2">
      <t>レイボウ</t>
    </rPh>
    <rPh sb="2" eb="6">
      <t>オンドセッテイ</t>
    </rPh>
    <phoneticPr fontId="2"/>
  </si>
  <si>
    <t>屋根反射塗料</t>
    <rPh sb="0" eb="2">
      <t>ヤネ</t>
    </rPh>
    <rPh sb="2" eb="4">
      <t>ハンシャ</t>
    </rPh>
    <rPh sb="4" eb="6">
      <t>トリョウ</t>
    </rPh>
    <phoneticPr fontId="2"/>
  </si>
  <si>
    <t>暖房時外気利用</t>
    <rPh sb="0" eb="3">
      <t>ダンボウジ</t>
    </rPh>
    <rPh sb="3" eb="5">
      <t>ガイキ</t>
    </rPh>
    <rPh sb="5" eb="7">
      <t>リヨウ</t>
    </rPh>
    <phoneticPr fontId="2"/>
  </si>
  <si>
    <t>冷房時外気利用</t>
    <rPh sb="0" eb="3">
      <t>レイボウジ</t>
    </rPh>
    <rPh sb="3" eb="5">
      <t>ガイキ</t>
    </rPh>
    <rPh sb="5" eb="7">
      <t>リヨウ</t>
    </rPh>
    <phoneticPr fontId="2"/>
  </si>
  <si>
    <t>冷水機温度設定</t>
    <rPh sb="0" eb="3">
      <t>レイスイキ</t>
    </rPh>
    <rPh sb="3" eb="7">
      <t>オンドセッテイ</t>
    </rPh>
    <phoneticPr fontId="2"/>
  </si>
  <si>
    <t>ブラインド</t>
    <phoneticPr fontId="2"/>
  </si>
  <si>
    <t>室外機日光遮蔽</t>
    <rPh sb="0" eb="3">
      <t>シツガイキ</t>
    </rPh>
    <rPh sb="3" eb="5">
      <t>ニッコウ</t>
    </rPh>
    <rPh sb="5" eb="7">
      <t>シャヘイ</t>
    </rPh>
    <phoneticPr fontId="2"/>
  </si>
  <si>
    <t>日光遮蔽</t>
    <rPh sb="0" eb="2">
      <t>ニッコウ</t>
    </rPh>
    <rPh sb="2" eb="4">
      <t>シャヘイ</t>
    </rPh>
    <phoneticPr fontId="2"/>
  </si>
  <si>
    <t>consLIsum</t>
    <phoneticPr fontId="2"/>
  </si>
  <si>
    <t>照明間引き</t>
    <rPh sb="0" eb="2">
      <t>ショウメイ</t>
    </rPh>
    <rPh sb="2" eb="4">
      <t>マビ</t>
    </rPh>
    <phoneticPr fontId="2"/>
  </si>
  <si>
    <t>シャンデリア照明不使用</t>
    <rPh sb="6" eb="8">
      <t>ショウメイ</t>
    </rPh>
    <rPh sb="8" eb="11">
      <t>フシヨウ</t>
    </rPh>
    <phoneticPr fontId="2"/>
  </si>
  <si>
    <t>蛍光灯をLED化</t>
    <rPh sb="0" eb="3">
      <t>ケイコウトウ</t>
    </rPh>
    <rPh sb="7" eb="8">
      <t>カ</t>
    </rPh>
    <phoneticPr fontId="2"/>
  </si>
  <si>
    <t>水銀灯をメタハラ化</t>
    <rPh sb="0" eb="3">
      <t>スイギントウ</t>
    </rPh>
    <rPh sb="8" eb="9">
      <t>カ</t>
    </rPh>
    <phoneticPr fontId="2"/>
  </si>
  <si>
    <t>スポット照明をLED化</t>
    <rPh sb="4" eb="6">
      <t>ショウメイ</t>
    </rPh>
    <rPh sb="10" eb="11">
      <t>カ</t>
    </rPh>
    <phoneticPr fontId="2"/>
  </si>
  <si>
    <t>タスクアンビエント照明</t>
    <rPh sb="9" eb="11">
      <t>ショウメイ</t>
    </rPh>
    <phoneticPr fontId="2"/>
  </si>
  <si>
    <t>ハロゲンをメタハラ化</t>
    <rPh sb="9" eb="10">
      <t>カ</t>
    </rPh>
    <phoneticPr fontId="2"/>
  </si>
  <si>
    <t>電球をLED化</t>
    <rPh sb="0" eb="2">
      <t>デンキュウ</t>
    </rPh>
    <rPh sb="6" eb="7">
      <t>カ</t>
    </rPh>
    <phoneticPr fontId="2"/>
  </si>
  <si>
    <t>昼間照明カット</t>
    <rPh sb="0" eb="2">
      <t>ヒルマ</t>
    </rPh>
    <rPh sb="2" eb="4">
      <t>ショウメイ</t>
    </rPh>
    <phoneticPr fontId="2"/>
  </si>
  <si>
    <t>窓際スイッチ回路</t>
    <rPh sb="0" eb="2">
      <t>マドギワ</t>
    </rPh>
    <rPh sb="6" eb="8">
      <t>カイロ</t>
    </rPh>
    <phoneticPr fontId="2"/>
  </si>
  <si>
    <t>誘導灯LED化</t>
    <rPh sb="0" eb="3">
      <t>ユウドウトウ</t>
    </rPh>
    <rPh sb="6" eb="7">
      <t>カ</t>
    </rPh>
    <phoneticPr fontId="2"/>
  </si>
  <si>
    <t>不在時の消灯徹底</t>
    <rPh sb="0" eb="3">
      <t>フザイジ</t>
    </rPh>
    <rPh sb="4" eb="6">
      <t>ショウトウ</t>
    </rPh>
    <rPh sb="6" eb="8">
      <t>テッテイ</t>
    </rPh>
    <phoneticPr fontId="2"/>
  </si>
  <si>
    <t>不要場所の消灯</t>
    <rPh sb="0" eb="2">
      <t>フヨウ</t>
    </rPh>
    <rPh sb="2" eb="4">
      <t>バショ</t>
    </rPh>
    <rPh sb="5" eb="7">
      <t>ショウトウ</t>
    </rPh>
    <phoneticPr fontId="2"/>
  </si>
  <si>
    <t>不使用エリアの消灯</t>
    <rPh sb="0" eb="3">
      <t>フシヨウ</t>
    </rPh>
    <rPh sb="7" eb="9">
      <t>ショウトウ</t>
    </rPh>
    <phoneticPr fontId="2"/>
  </si>
  <si>
    <t>節水シャワーヘッド</t>
    <rPh sb="0" eb="2">
      <t>セッスイ</t>
    </rPh>
    <phoneticPr fontId="2"/>
  </si>
  <si>
    <t>ヒートポンプ給湯器</t>
    <rPh sb="6" eb="9">
      <t>キュウトウキ</t>
    </rPh>
    <phoneticPr fontId="2"/>
  </si>
  <si>
    <t>コジェネ</t>
    <phoneticPr fontId="2"/>
  </si>
  <si>
    <t>常時消灯</t>
    <rPh sb="0" eb="2">
      <t>ジョウジ</t>
    </rPh>
    <rPh sb="2" eb="4">
      <t>ショウトウ</t>
    </rPh>
    <phoneticPr fontId="2"/>
  </si>
  <si>
    <t>consRFsum</t>
    <phoneticPr fontId="2"/>
  </si>
  <si>
    <t>スリットカーテン</t>
    <phoneticPr fontId="2"/>
  </si>
  <si>
    <t>ナイトカバー</t>
    <phoneticPr fontId="2"/>
  </si>
  <si>
    <t>防露コントローラー</t>
    <rPh sb="0" eb="2">
      <t>ボウロ</t>
    </rPh>
    <phoneticPr fontId="2"/>
  </si>
  <si>
    <t>スライド扉設置</t>
    <rPh sb="4" eb="5">
      <t>トビラ</t>
    </rPh>
    <rPh sb="5" eb="7">
      <t>セッチ</t>
    </rPh>
    <phoneticPr fontId="2"/>
  </si>
  <si>
    <t>冷凍ナイトカバー</t>
    <rPh sb="0" eb="2">
      <t>レイトウ</t>
    </rPh>
    <phoneticPr fontId="2"/>
  </si>
  <si>
    <t>冷凍平台</t>
    <rPh sb="0" eb="2">
      <t>レイトウ</t>
    </rPh>
    <rPh sb="2" eb="4">
      <t>ヒラダイ</t>
    </rPh>
    <phoneticPr fontId="2"/>
  </si>
  <si>
    <t>空気口の確保</t>
    <rPh sb="0" eb="2">
      <t>クウキ</t>
    </rPh>
    <rPh sb="2" eb="3">
      <t>コウ</t>
    </rPh>
    <rPh sb="4" eb="6">
      <t>カクホ</t>
    </rPh>
    <phoneticPr fontId="2"/>
  </si>
  <si>
    <t>スタンバイモード</t>
    <phoneticPr fontId="2"/>
  </si>
  <si>
    <t>OA機器</t>
    <rPh sb="2" eb="4">
      <t>キキ</t>
    </rPh>
    <phoneticPr fontId="2"/>
  </si>
  <si>
    <t>熱源機</t>
    <rPh sb="0" eb="3">
      <t>ネツゲンキ</t>
    </rPh>
    <phoneticPr fontId="2"/>
  </si>
  <si>
    <t>OA</t>
    <phoneticPr fontId="2"/>
  </si>
  <si>
    <t>コピー機節電モード</t>
    <rPh sb="3" eb="4">
      <t>キ</t>
    </rPh>
    <rPh sb="4" eb="6">
      <t>セツデン</t>
    </rPh>
    <phoneticPr fontId="2"/>
  </si>
  <si>
    <t>コンセント抜く</t>
    <rPh sb="5" eb="6">
      <t>ヌ</t>
    </rPh>
    <phoneticPr fontId="2"/>
  </si>
  <si>
    <t>便座温度設定</t>
    <rPh sb="0" eb="2">
      <t>ベンザ</t>
    </rPh>
    <rPh sb="2" eb="6">
      <t>オンドセッテイ</t>
    </rPh>
    <phoneticPr fontId="2"/>
  </si>
  <si>
    <t>便座ふた</t>
    <rPh sb="0" eb="2">
      <t>ベンザ</t>
    </rPh>
    <phoneticPr fontId="2"/>
  </si>
  <si>
    <t>エコドライブ</t>
    <phoneticPr fontId="2"/>
  </si>
  <si>
    <t>consCRsum</t>
    <phoneticPr fontId="2"/>
  </si>
  <si>
    <t>i031</t>
  </si>
  <si>
    <t>i053</t>
  </si>
  <si>
    <t>i502</t>
  </si>
  <si>
    <t>i601</t>
  </si>
  <si>
    <t>i602</t>
  </si>
  <si>
    <t>i711</t>
  </si>
  <si>
    <t>i712</t>
  </si>
  <si>
    <t>i901</t>
  </si>
  <si>
    <t>i902</t>
  </si>
  <si>
    <t>i021</t>
    <phoneticPr fontId="2"/>
  </si>
  <si>
    <t>consCOsum</t>
    <phoneticPr fontId="2"/>
  </si>
  <si>
    <t>i004</t>
    <phoneticPr fontId="2"/>
  </si>
  <si>
    <t>i002</t>
    <phoneticPr fontId="2"/>
  </si>
  <si>
    <t>i032</t>
  </si>
  <si>
    <t>部屋名</t>
    <rPh sb="0" eb="3">
      <t>ヘヤメイ</t>
    </rPh>
    <phoneticPr fontId="3"/>
  </si>
  <si>
    <t>consRM</t>
    <phoneticPr fontId="2"/>
  </si>
  <si>
    <t>床面積</t>
    <rPh sb="0" eb="3">
      <t>ユカメンセキ</t>
    </rPh>
    <phoneticPr fontId="2"/>
  </si>
  <si>
    <t>そのエリアの面積をお答え下さい(m2)</t>
    <rPh sb="6" eb="8">
      <t>メンセキ</t>
    </rPh>
    <rPh sb="10" eb="11">
      <t>コタ</t>
    </rPh>
    <rPh sb="12" eb="13">
      <t>クダ</t>
    </rPh>
    <phoneticPr fontId="2"/>
  </si>
  <si>
    <t>部屋や用途区分ができるエリアの名前を記入してください</t>
    <rPh sb="0" eb="2">
      <t>ヘヤ</t>
    </rPh>
    <rPh sb="3" eb="5">
      <t>ヨウト</t>
    </rPh>
    <rPh sb="5" eb="7">
      <t>クブン</t>
    </rPh>
    <rPh sb="15" eb="17">
      <t>ナマエ</t>
    </rPh>
    <rPh sb="18" eb="20">
      <t>キニュウ</t>
    </rPh>
    <phoneticPr fontId="3"/>
  </si>
  <si>
    <t>暖房管理温度</t>
    <rPh sb="0" eb="2">
      <t>ダンボウ</t>
    </rPh>
    <rPh sb="2" eb="4">
      <t>カンリ</t>
    </rPh>
    <rPh sb="4" eb="6">
      <t>オンド</t>
    </rPh>
    <phoneticPr fontId="13"/>
  </si>
  <si>
    <t>補助暖房の熱源</t>
    <rPh sb="0" eb="2">
      <t>ホジョ</t>
    </rPh>
    <phoneticPr fontId="13"/>
  </si>
  <si>
    <t>冷房管理温度</t>
    <rPh sb="0" eb="2">
      <t>レイボウ</t>
    </rPh>
    <rPh sb="2" eb="4">
      <t>カンリ</t>
    </rPh>
    <rPh sb="4" eb="6">
      <t>オンド</t>
    </rPh>
    <phoneticPr fontId="13"/>
  </si>
  <si>
    <t>夏の西日</t>
    <rPh sb="0" eb="1">
      <t>ナツ</t>
    </rPh>
    <rPh sb="2" eb="4">
      <t>ニシビ</t>
    </rPh>
    <phoneticPr fontId="2"/>
  </si>
  <si>
    <t>i033</t>
  </si>
  <si>
    <t>consHT</t>
    <phoneticPr fontId="2"/>
  </si>
  <si>
    <t>consHT</t>
    <phoneticPr fontId="2"/>
  </si>
  <si>
    <t>consCO</t>
    <phoneticPr fontId="2"/>
  </si>
  <si>
    <t>主に使う照明器具</t>
    <rPh sb="0" eb="1">
      <t>オモ</t>
    </rPh>
    <rPh sb="2" eb="3">
      <t>ツカ</t>
    </rPh>
    <rPh sb="4" eb="6">
      <t>ショウメイ</t>
    </rPh>
    <rPh sb="6" eb="8">
      <t>キグ</t>
    </rPh>
    <phoneticPr fontId="4"/>
  </si>
  <si>
    <t>補助で使う照明器具</t>
    <rPh sb="0" eb="2">
      <t>ホジョ</t>
    </rPh>
    <rPh sb="3" eb="4">
      <t>ツカ</t>
    </rPh>
    <rPh sb="5" eb="7">
      <t>ショウメイ</t>
    </rPh>
    <rPh sb="7" eb="9">
      <t>キグ</t>
    </rPh>
    <phoneticPr fontId="4"/>
  </si>
  <si>
    <t>consLI</t>
    <phoneticPr fontId="2"/>
  </si>
  <si>
    <t>照明時間</t>
    <rPh sb="0" eb="2">
      <t>ショウメイ</t>
    </rPh>
    <rPh sb="2" eb="4">
      <t>ジカン</t>
    </rPh>
    <phoneticPr fontId="2"/>
  </si>
  <si>
    <t>照明の利用時間を選んで下さい</t>
    <rPh sb="0" eb="2">
      <t>ショウメイ</t>
    </rPh>
    <rPh sb="3" eb="5">
      <t>リヨウ</t>
    </rPh>
    <rPh sb="5" eb="7">
      <t>ジカン</t>
    </rPh>
    <rPh sb="8" eb="9">
      <t>エラ</t>
    </rPh>
    <rPh sb="11" eb="12">
      <t>クダ</t>
    </rPh>
    <phoneticPr fontId="2"/>
  </si>
  <si>
    <t>使わない</t>
    <phoneticPr fontId="2"/>
  </si>
  <si>
    <t>平均照明時間</t>
    <rPh sb="0" eb="2">
      <t>ヘイキン</t>
    </rPh>
    <rPh sb="2" eb="4">
      <t>ショウメイ</t>
    </rPh>
    <rPh sb="4" eb="6">
      <t>ジカン</t>
    </rPh>
    <phoneticPr fontId="2"/>
  </si>
  <si>
    <t>i503</t>
  </si>
  <si>
    <t>低炭素軽トラックの保有台数</t>
    <rPh sb="0" eb="1">
      <t>テイ</t>
    </rPh>
    <rPh sb="1" eb="3">
      <t>タンソ</t>
    </rPh>
    <rPh sb="3" eb="4">
      <t>ケイ</t>
    </rPh>
    <rPh sb="9" eb="13">
      <t>ホユウダイスウ</t>
    </rPh>
    <phoneticPr fontId="2"/>
  </si>
  <si>
    <t>低炭素乗用車の保有台数</t>
    <rPh sb="0" eb="1">
      <t>テイ</t>
    </rPh>
    <rPh sb="1" eb="3">
      <t>タンソ</t>
    </rPh>
    <rPh sb="3" eb="6">
      <t>ジョウヨウシャ</t>
    </rPh>
    <rPh sb="7" eb="11">
      <t>ホユウダイスウ</t>
    </rPh>
    <phoneticPr fontId="2"/>
  </si>
  <si>
    <t>低炭素トラックの保有台数</t>
    <rPh sb="0" eb="1">
      <t>テイ</t>
    </rPh>
    <rPh sb="1" eb="3">
      <t>タンソ</t>
    </rPh>
    <rPh sb="8" eb="12">
      <t>ホユウダイスウ</t>
    </rPh>
    <phoneticPr fontId="2"/>
  </si>
  <si>
    <t>i903</t>
  </si>
  <si>
    <t>i904</t>
  </si>
  <si>
    <t>エコドライブ講習の定期的実施</t>
    <rPh sb="6" eb="8">
      <t>コウシュウ</t>
    </rPh>
    <rPh sb="9" eb="12">
      <t>テイキテキ</t>
    </rPh>
    <rPh sb="12" eb="14">
      <t>ジッシ</t>
    </rPh>
    <phoneticPr fontId="2"/>
  </si>
  <si>
    <t>全員にしている</t>
    <rPh sb="0" eb="2">
      <t>ゼンイン</t>
    </rPh>
    <phoneticPr fontId="2"/>
  </si>
  <si>
    <t>一部している</t>
    <rPh sb="0" eb="2">
      <t>イチブ</t>
    </rPh>
    <phoneticPr fontId="2"/>
  </si>
  <si>
    <t>していない</t>
    <phoneticPr fontId="2"/>
  </si>
  <si>
    <t>家庭用冷凍冷蔵庫台数</t>
    <rPh sb="0" eb="3">
      <t>カテイヨウ</t>
    </rPh>
    <rPh sb="3" eb="8">
      <t>レイトウレイゾウコ</t>
    </rPh>
    <rPh sb="8" eb="10">
      <t>ダイスウ</t>
    </rPh>
    <phoneticPr fontId="2"/>
  </si>
  <si>
    <t>業務用冷蔵庫台数</t>
    <rPh sb="0" eb="3">
      <t>ギョウムヨウ</t>
    </rPh>
    <rPh sb="3" eb="6">
      <t>レイゾウコ</t>
    </rPh>
    <rPh sb="6" eb="8">
      <t>ダイスウ</t>
    </rPh>
    <phoneticPr fontId="2"/>
  </si>
  <si>
    <t>業務用冷凍庫台数</t>
    <rPh sb="0" eb="3">
      <t>ギョウムヨウ</t>
    </rPh>
    <rPh sb="3" eb="6">
      <t>レイトウコ</t>
    </rPh>
    <rPh sb="6" eb="8">
      <t>ダイスウ</t>
    </rPh>
    <phoneticPr fontId="2"/>
  </si>
  <si>
    <t>冷蔵ショーケース（扉なし）台数</t>
    <rPh sb="0" eb="2">
      <t>レイゾウ</t>
    </rPh>
    <rPh sb="9" eb="10">
      <t>トビラ</t>
    </rPh>
    <rPh sb="13" eb="15">
      <t>ダイスウ</t>
    </rPh>
    <phoneticPr fontId="2"/>
  </si>
  <si>
    <t>冷蔵ショーケース（扉あり）台数</t>
    <rPh sb="0" eb="2">
      <t>レイゾウ</t>
    </rPh>
    <rPh sb="9" eb="10">
      <t>トビラ</t>
    </rPh>
    <rPh sb="13" eb="15">
      <t>ダイスウ</t>
    </rPh>
    <phoneticPr fontId="2"/>
  </si>
  <si>
    <t>デスクトップパソコン台数</t>
    <rPh sb="10" eb="12">
      <t>ダイスウ</t>
    </rPh>
    <phoneticPr fontId="2"/>
  </si>
  <si>
    <t>ノートパソコン台数</t>
    <rPh sb="7" eb="9">
      <t>ダイスウ</t>
    </rPh>
    <phoneticPr fontId="2"/>
  </si>
  <si>
    <t>プリンタ・コピー機台数</t>
    <rPh sb="8" eb="9">
      <t>キ</t>
    </rPh>
    <rPh sb="9" eb="11">
      <t>ダイスウ</t>
    </rPh>
    <phoneticPr fontId="2"/>
  </si>
  <si>
    <t>i911</t>
    <phoneticPr fontId="2"/>
  </si>
  <si>
    <t>i912</t>
    <phoneticPr fontId="2"/>
  </si>
  <si>
    <t>i913</t>
  </si>
  <si>
    <t>i914</t>
  </si>
  <si>
    <t>i511</t>
    <phoneticPr fontId="2"/>
  </si>
  <si>
    <t>i512</t>
    <phoneticPr fontId="2"/>
  </si>
  <si>
    <t>i211</t>
    <phoneticPr fontId="2"/>
  </si>
  <si>
    <t>i212</t>
    <phoneticPr fontId="2"/>
  </si>
  <si>
    <t>i213</t>
  </si>
  <si>
    <t>i214</t>
  </si>
  <si>
    <t>i216</t>
  </si>
  <si>
    <t>i217</t>
  </si>
  <si>
    <t>i231</t>
    <phoneticPr fontId="2"/>
  </si>
  <si>
    <t>主な用途</t>
    <rPh sb="0" eb="1">
      <t>オモ</t>
    </rPh>
    <rPh sb="2" eb="4">
      <t>ヨウト</t>
    </rPh>
    <phoneticPr fontId="2"/>
  </si>
  <si>
    <t>そのエリア・部屋の主な用途をお答え下さい</t>
    <rPh sb="6" eb="8">
      <t>ヘヤ</t>
    </rPh>
    <rPh sb="9" eb="10">
      <t>オモ</t>
    </rPh>
    <rPh sb="11" eb="13">
      <t>ヨウト</t>
    </rPh>
    <rPh sb="15" eb="16">
      <t>コタ</t>
    </rPh>
    <rPh sb="17" eb="18">
      <t>クダ</t>
    </rPh>
    <phoneticPr fontId="2"/>
  </si>
  <si>
    <t>来客者用・店舗</t>
    <rPh sb="0" eb="2">
      <t>ライキャク</t>
    </rPh>
    <rPh sb="2" eb="3">
      <t>シャ</t>
    </rPh>
    <rPh sb="3" eb="4">
      <t>ヨウ</t>
    </rPh>
    <rPh sb="5" eb="7">
      <t>テンポ</t>
    </rPh>
    <phoneticPr fontId="13"/>
  </si>
  <si>
    <t>工場</t>
    <rPh sb="0" eb="2">
      <t>コウジョウ</t>
    </rPh>
    <phoneticPr fontId="2"/>
  </si>
  <si>
    <t>その他</t>
    <rPh sb="2" eb="3">
      <t>タ</t>
    </rPh>
    <phoneticPr fontId="2"/>
  </si>
  <si>
    <t>倉庫・バックヤード</t>
    <rPh sb="0" eb="2">
      <t>ソウコ</t>
    </rPh>
    <phoneticPr fontId="2"/>
  </si>
  <si>
    <t>事務所・控室</t>
    <rPh sb="0" eb="3">
      <t>ジムショ</t>
    </rPh>
    <rPh sb="4" eb="6">
      <t>ヒカエシツ</t>
    </rPh>
    <phoneticPr fontId="13"/>
  </si>
  <si>
    <t>中央での一括管理ですか、部屋ごとに設定ができますか</t>
    <rPh sb="0" eb="2">
      <t>チュウオウ</t>
    </rPh>
    <rPh sb="4" eb="6">
      <t>イッカツ</t>
    </rPh>
    <rPh sb="6" eb="8">
      <t>カンリ</t>
    </rPh>
    <rPh sb="12" eb="14">
      <t>ヘヤ</t>
    </rPh>
    <rPh sb="17" eb="19">
      <t>セッテイ</t>
    </rPh>
    <phoneticPr fontId="2"/>
  </si>
  <si>
    <t>温度操作は、部屋でできますか</t>
    <rPh sb="0" eb="2">
      <t>オンド</t>
    </rPh>
    <rPh sb="2" eb="4">
      <t>ソウサ</t>
    </rPh>
    <rPh sb="6" eb="8">
      <t>ヘヤ</t>
    </rPh>
    <phoneticPr fontId="2"/>
  </si>
  <si>
    <t>i721</t>
    <phoneticPr fontId="2"/>
  </si>
  <si>
    <t>夜間のショーケースへの断熱カバーの設置</t>
    <rPh sb="0" eb="2">
      <t>ヤカン</t>
    </rPh>
    <rPh sb="11" eb="13">
      <t>ダンネツ</t>
    </rPh>
    <rPh sb="17" eb="19">
      <t>セッチ</t>
    </rPh>
    <phoneticPr fontId="2"/>
  </si>
  <si>
    <t>している</t>
    <phoneticPr fontId="2"/>
  </si>
  <si>
    <t>i621</t>
    <phoneticPr fontId="2"/>
  </si>
  <si>
    <t>i622</t>
    <phoneticPr fontId="2"/>
  </si>
  <si>
    <t>非使用時のパソコンの休止設定の徹底</t>
    <rPh sb="0" eb="4">
      <t>ヒシヨウジ</t>
    </rPh>
    <rPh sb="10" eb="12">
      <t>キュウシ</t>
    </rPh>
    <rPh sb="12" eb="14">
      <t>セッテイ</t>
    </rPh>
    <rPh sb="15" eb="17">
      <t>テッテイ</t>
    </rPh>
    <phoneticPr fontId="2"/>
  </si>
  <si>
    <t>プリンタ・コピー機の休止モード活用</t>
    <rPh sb="8" eb="9">
      <t>キ</t>
    </rPh>
    <rPh sb="10" eb="12">
      <t>キュウシ</t>
    </rPh>
    <rPh sb="15" eb="17">
      <t>カツヨウ</t>
    </rPh>
    <phoneticPr fontId="2"/>
  </si>
  <si>
    <t>昼休み時間帯の照明中止</t>
    <rPh sb="0" eb="2">
      <t>ヒルヤス</t>
    </rPh>
    <rPh sb="3" eb="6">
      <t>ジカンタイ</t>
    </rPh>
    <rPh sb="7" eb="9">
      <t>ショウメイ</t>
    </rPh>
    <rPh sb="9" eb="11">
      <t>チュウシ</t>
    </rPh>
    <phoneticPr fontId="2"/>
  </si>
  <si>
    <t>窓際など明るい部分の照明停止</t>
    <rPh sb="0" eb="2">
      <t>マドギワ</t>
    </rPh>
    <rPh sb="4" eb="5">
      <t>アカ</t>
    </rPh>
    <rPh sb="7" eb="9">
      <t>ブブン</t>
    </rPh>
    <rPh sb="10" eb="12">
      <t>ショウメイ</t>
    </rPh>
    <rPh sb="12" eb="14">
      <t>テイシ</t>
    </rPh>
    <phoneticPr fontId="2"/>
  </si>
  <si>
    <t>店舗の冷暖房時の入り口の開放対策</t>
    <rPh sb="0" eb="2">
      <t>テンポ</t>
    </rPh>
    <rPh sb="3" eb="6">
      <t>レイダンボウ</t>
    </rPh>
    <rPh sb="6" eb="7">
      <t>ジ</t>
    </rPh>
    <rPh sb="8" eb="9">
      <t>イ</t>
    </rPh>
    <rPh sb="10" eb="11">
      <t>グチ</t>
    </rPh>
    <rPh sb="12" eb="14">
      <t>カイホウ</t>
    </rPh>
    <rPh sb="14" eb="16">
      <t>タイサク</t>
    </rPh>
    <phoneticPr fontId="3"/>
  </si>
  <si>
    <t>i091</t>
    <phoneticPr fontId="2"/>
  </si>
  <si>
    <t>i092</t>
    <phoneticPr fontId="2"/>
  </si>
  <si>
    <t>i093</t>
    <phoneticPr fontId="2"/>
  </si>
  <si>
    <t>i041</t>
    <phoneticPr fontId="2"/>
  </si>
  <si>
    <t>i042</t>
    <phoneticPr fontId="2"/>
  </si>
  <si>
    <t>i043</t>
  </si>
  <si>
    <t>i044</t>
  </si>
  <si>
    <t>i045</t>
  </si>
  <si>
    <t>i052</t>
    <phoneticPr fontId="2"/>
  </si>
  <si>
    <t>i054</t>
  </si>
  <si>
    <t>平均の月電気消費量</t>
    <rPh sb="0" eb="2">
      <t>ヘイキン</t>
    </rPh>
    <rPh sb="3" eb="4">
      <t>ツキ</t>
    </rPh>
    <rPh sb="4" eb="6">
      <t>デンキ</t>
    </rPh>
    <rPh sb="6" eb="9">
      <t>ショウヒリョウ</t>
    </rPh>
    <phoneticPr fontId="2"/>
  </si>
  <si>
    <t>平均の月ガス消費量</t>
    <rPh sb="0" eb="2">
      <t>ヘイキン</t>
    </rPh>
    <rPh sb="3" eb="4">
      <t>ツキ</t>
    </rPh>
    <rPh sb="6" eb="9">
      <t>ショウヒリョウ</t>
    </rPh>
    <phoneticPr fontId="2"/>
  </si>
  <si>
    <t>平均の月灯油消費量</t>
    <rPh sb="0" eb="2">
      <t>ヘイキン</t>
    </rPh>
    <rPh sb="3" eb="4">
      <t>ツキ</t>
    </rPh>
    <rPh sb="4" eb="6">
      <t>トウユ</t>
    </rPh>
    <rPh sb="6" eb="9">
      <t>ショウヒリョウ</t>
    </rPh>
    <phoneticPr fontId="2"/>
  </si>
  <si>
    <t>平均の月ガソリン消費量</t>
    <rPh sb="0" eb="2">
      <t>ヘイキン</t>
    </rPh>
    <rPh sb="3" eb="4">
      <t>ツキ</t>
    </rPh>
    <rPh sb="8" eb="11">
      <t>ショウヒリョウ</t>
    </rPh>
    <phoneticPr fontId="2"/>
  </si>
  <si>
    <t>平均の月重油消費量</t>
    <rPh sb="0" eb="2">
      <t>ヘイキン</t>
    </rPh>
    <rPh sb="3" eb="4">
      <t>ツキ</t>
    </rPh>
    <rPh sb="4" eb="6">
      <t>ジュウユ</t>
    </rPh>
    <rPh sb="6" eb="9">
      <t>ショウヒリョウ</t>
    </rPh>
    <phoneticPr fontId="2"/>
  </si>
  <si>
    <t>kWh/月</t>
    <rPh sb="4" eb="5">
      <t>ツキ</t>
    </rPh>
    <phoneticPr fontId="2"/>
  </si>
  <si>
    <t>m3/月</t>
    <rPh sb="3" eb="4">
      <t>ツキ</t>
    </rPh>
    <phoneticPr fontId="2"/>
  </si>
  <si>
    <t>L/月</t>
    <rPh sb="2" eb="3">
      <t>ツキ</t>
    </rPh>
    <phoneticPr fontId="2"/>
  </si>
  <si>
    <t>i055</t>
  </si>
  <si>
    <t>i071</t>
    <phoneticPr fontId="2"/>
  </si>
  <si>
    <t>i072</t>
    <phoneticPr fontId="2"/>
  </si>
  <si>
    <t>i081</t>
    <phoneticPr fontId="2"/>
  </si>
  <si>
    <t>i082</t>
    <phoneticPr fontId="2"/>
  </si>
  <si>
    <t>月電気代</t>
    <rPh sb="0" eb="1">
      <t>ツキ</t>
    </rPh>
    <rPh sb="1" eb="4">
      <t>デンキダイ</t>
    </rPh>
    <phoneticPr fontId="2"/>
  </si>
  <si>
    <t>月ガス代</t>
    <rPh sb="0" eb="1">
      <t>ツキ</t>
    </rPh>
    <rPh sb="3" eb="4">
      <t>ダイ</t>
    </rPh>
    <phoneticPr fontId="2"/>
  </si>
  <si>
    <t>月灯油代</t>
    <rPh sb="0" eb="1">
      <t>ツキ</t>
    </rPh>
    <rPh sb="1" eb="3">
      <t>トウユ</t>
    </rPh>
    <rPh sb="3" eb="4">
      <t>ダイ</t>
    </rPh>
    <phoneticPr fontId="2"/>
  </si>
  <si>
    <t>月ガソリン代</t>
    <rPh sb="0" eb="1">
      <t>ツキ</t>
    </rPh>
    <rPh sb="5" eb="6">
      <t>ダイ</t>
    </rPh>
    <phoneticPr fontId="2"/>
  </si>
  <si>
    <t>月重油料金</t>
    <rPh sb="0" eb="1">
      <t>ツキ</t>
    </rPh>
    <rPh sb="1" eb="3">
      <t>ジュウユ</t>
    </rPh>
    <rPh sb="3" eb="5">
      <t>リョウキン</t>
    </rPh>
    <phoneticPr fontId="2"/>
  </si>
  <si>
    <t>月電気消費量</t>
    <rPh sb="0" eb="1">
      <t>ツキ</t>
    </rPh>
    <rPh sb="1" eb="3">
      <t>デンキ</t>
    </rPh>
    <rPh sb="3" eb="6">
      <t>ショウヒリョウ</t>
    </rPh>
    <phoneticPr fontId="2"/>
  </si>
  <si>
    <t>月ガス消費量</t>
    <rPh sb="0" eb="1">
      <t>ツキ</t>
    </rPh>
    <rPh sb="3" eb="6">
      <t>ショウヒリョウ</t>
    </rPh>
    <phoneticPr fontId="2"/>
  </si>
  <si>
    <t>月灯油消費量</t>
    <rPh sb="0" eb="1">
      <t>ツキ</t>
    </rPh>
    <rPh sb="1" eb="3">
      <t>トウユ</t>
    </rPh>
    <rPh sb="3" eb="6">
      <t>ショウヒリョウ</t>
    </rPh>
    <phoneticPr fontId="2"/>
  </si>
  <si>
    <t>月ガソリン消費量</t>
    <rPh sb="0" eb="1">
      <t>ツキ</t>
    </rPh>
    <rPh sb="5" eb="8">
      <t>ショウヒリョウ</t>
    </rPh>
    <phoneticPr fontId="2"/>
  </si>
  <si>
    <t>月重油消費量</t>
    <rPh sb="0" eb="1">
      <t>ツキ</t>
    </rPh>
    <rPh sb="1" eb="3">
      <t>ジュウユ</t>
    </rPh>
    <rPh sb="3" eb="6">
      <t>ショウヒリョウ</t>
    </rPh>
    <phoneticPr fontId="2"/>
  </si>
  <si>
    <t>consMonth</t>
    <phoneticPr fontId="2"/>
  </si>
  <si>
    <t>i531</t>
    <phoneticPr fontId="2"/>
  </si>
  <si>
    <t>i532</t>
    <phoneticPr fontId="2"/>
  </si>
  <si>
    <t>i022</t>
    <phoneticPr fontId="2"/>
  </si>
  <si>
    <t>i023</t>
  </si>
  <si>
    <t>i024</t>
  </si>
  <si>
    <t>i025</t>
  </si>
  <si>
    <t>i026</t>
  </si>
  <si>
    <t>i027</t>
  </si>
  <si>
    <t>i028</t>
  </si>
  <si>
    <t>i029</t>
  </si>
  <si>
    <t>i030</t>
  </si>
  <si>
    <t>i061</t>
    <phoneticPr fontId="2"/>
  </si>
  <si>
    <t>i062</t>
    <phoneticPr fontId="2"/>
  </si>
  <si>
    <t>consSeason</t>
    <phoneticPr fontId="2"/>
  </si>
  <si>
    <t>サーバールーム</t>
    <phoneticPr fontId="2"/>
  </si>
  <si>
    <t>consEnergy</t>
    <phoneticPr fontId="2"/>
  </si>
  <si>
    <t>工夫項目</t>
    <rPh sb="0" eb="2">
      <t>クフウ</t>
    </rPh>
    <rPh sb="2" eb="4">
      <t>コウモク</t>
    </rPh>
    <phoneticPr fontId="2"/>
  </si>
  <si>
    <t>停車中はなるべくアイドリングストップをしたり、発進時にふんわりスタートする（5秒間かけて時速20km程度まで加速する）ことにより、燃費を1割程度向上させることができます。まわりの車を見ながら、加減速の少ない運転するなどエコドライブをすることで、安全運転にもつながります。</t>
    <rPh sb="0" eb="3">
      <t>テイシャチュウ</t>
    </rPh>
    <rPh sb="39" eb="40">
      <t>ビョウ</t>
    </rPh>
    <rPh sb="40" eb="41">
      <t>カン</t>
    </rPh>
    <rPh sb="44" eb="46">
      <t>ジソク</t>
    </rPh>
    <rPh sb="50" eb="52">
      <t>テイド</t>
    </rPh>
    <rPh sb="54" eb="56">
      <t>カソク</t>
    </rPh>
    <rPh sb="89" eb="90">
      <t>クルマ</t>
    </rPh>
    <rPh sb="91" eb="92">
      <t>ミ</t>
    </rPh>
    <rPh sb="96" eb="99">
      <t>カゲンソク</t>
    </rPh>
    <rPh sb="100" eb="101">
      <t>スク</t>
    </rPh>
    <rPh sb="103" eb="105">
      <t>ウンテン</t>
    </rPh>
    <rPh sb="122" eb="124">
      <t>アンゼン</t>
    </rPh>
    <rPh sb="124" eb="126">
      <t>ウンテン</t>
    </rPh>
    <phoneticPr fontId="2"/>
  </si>
  <si>
    <t>コピー機やプリンタの節電モードを活用する</t>
    <rPh sb="3" eb="4">
      <t>キ</t>
    </rPh>
    <rPh sb="10" eb="12">
      <t>セツデン</t>
    </rPh>
    <rPh sb="16" eb="18">
      <t>カツヨウ</t>
    </rPh>
    <phoneticPr fontId="2"/>
  </si>
  <si>
    <t>コピー機やプリンタは、待機時にも多くの電気を消費している場合があります。機種により、節電モードが設定できることがあり、活用をしてください。ただし、立ち上がりに多少時間がかかる場合があります。</t>
    <rPh sb="3" eb="4">
      <t>キ</t>
    </rPh>
    <rPh sb="11" eb="14">
      <t>タイキジ</t>
    </rPh>
    <rPh sb="16" eb="17">
      <t>オオ</t>
    </rPh>
    <rPh sb="19" eb="21">
      <t>デンキ</t>
    </rPh>
    <rPh sb="22" eb="24">
      <t>ショウヒ</t>
    </rPh>
    <rPh sb="28" eb="30">
      <t>バアイ</t>
    </rPh>
    <rPh sb="36" eb="38">
      <t>キシュ</t>
    </rPh>
    <rPh sb="42" eb="44">
      <t>セツデン</t>
    </rPh>
    <rPh sb="48" eb="50">
      <t>セッテイ</t>
    </rPh>
    <rPh sb="59" eb="61">
      <t>カツヨウ</t>
    </rPh>
    <rPh sb="73" eb="74">
      <t>タ</t>
    </rPh>
    <rPh sb="75" eb="76">
      <t>ア</t>
    </rPh>
    <rPh sb="79" eb="81">
      <t>タショウ</t>
    </rPh>
    <rPh sb="81" eb="83">
      <t>ジカン</t>
    </rPh>
    <rPh sb="87" eb="89">
      <t>バアイ</t>
    </rPh>
    <phoneticPr fontId="2"/>
  </si>
  <si>
    <t>パソコンを動作状態や、画面ロック状態で動かしていると、多くの電気を消費します。すぐに復帰ができるスタンバイモードが充実してきており、少し離れるときには、スタンバイモードを活用するようにしてください。パソコンにログインした状態で席を離れると、セキュリティ的にも問題があるので、気をつけて下さい。</t>
    <rPh sb="5" eb="9">
      <t>ドウサジョウタイ</t>
    </rPh>
    <rPh sb="11" eb="13">
      <t>ガメン</t>
    </rPh>
    <rPh sb="16" eb="18">
      <t>ジョウタイ</t>
    </rPh>
    <rPh sb="19" eb="20">
      <t>ウゴ</t>
    </rPh>
    <rPh sb="27" eb="28">
      <t>オオ</t>
    </rPh>
    <rPh sb="30" eb="32">
      <t>デンキ</t>
    </rPh>
    <rPh sb="33" eb="35">
      <t>ショウヒ</t>
    </rPh>
    <rPh sb="42" eb="44">
      <t>フッキ</t>
    </rPh>
    <rPh sb="57" eb="59">
      <t>ジュウジツ</t>
    </rPh>
    <rPh sb="66" eb="67">
      <t>スコ</t>
    </rPh>
    <rPh sb="68" eb="69">
      <t>ハナ</t>
    </rPh>
    <rPh sb="85" eb="87">
      <t>カツヨウ</t>
    </rPh>
    <rPh sb="110" eb="112">
      <t>ジョウタイ</t>
    </rPh>
    <rPh sb="113" eb="114">
      <t>セキ</t>
    </rPh>
    <rPh sb="115" eb="116">
      <t>ハナ</t>
    </rPh>
    <rPh sb="126" eb="127">
      <t>テキ</t>
    </rPh>
    <rPh sb="129" eb="131">
      <t>モンダイ</t>
    </rPh>
    <rPh sb="137" eb="138">
      <t>キ</t>
    </rPh>
    <rPh sb="142" eb="143">
      <t>クダ</t>
    </rPh>
    <phoneticPr fontId="2"/>
  </si>
  <si>
    <t>電力会社によっては、低圧電力と従量電灯を合わせた契約形態がある場合があります。別に契約するより、合わせたほうが電気を有効に使えたり、価格を下げたりすることができる場合があります。</t>
    <rPh sb="0" eb="4">
      <t>デンリョクガイシャ</t>
    </rPh>
    <rPh sb="10" eb="12">
      <t>テイアツ</t>
    </rPh>
    <rPh sb="12" eb="14">
      <t>デンリョク</t>
    </rPh>
    <rPh sb="15" eb="19">
      <t>ジュウリョウデントウ</t>
    </rPh>
    <rPh sb="20" eb="21">
      <t>ア</t>
    </rPh>
    <rPh sb="24" eb="26">
      <t>ケイヤク</t>
    </rPh>
    <rPh sb="26" eb="28">
      <t>ケイタイ</t>
    </rPh>
    <rPh sb="31" eb="33">
      <t>バアイ</t>
    </rPh>
    <rPh sb="39" eb="40">
      <t>ベツ</t>
    </rPh>
    <rPh sb="41" eb="43">
      <t>ケイヤク</t>
    </rPh>
    <rPh sb="48" eb="49">
      <t>ア</t>
    </rPh>
    <rPh sb="55" eb="57">
      <t>デンキ</t>
    </rPh>
    <rPh sb="58" eb="60">
      <t>ユウコウ</t>
    </rPh>
    <rPh sb="61" eb="62">
      <t>ツカ</t>
    </rPh>
    <rPh sb="66" eb="68">
      <t>カカク</t>
    </rPh>
    <rPh sb="69" eb="70">
      <t>サ</t>
    </rPh>
    <rPh sb="81" eb="83">
      <t>バアイ</t>
    </rPh>
    <phoneticPr fontId="2"/>
  </si>
  <si>
    <t>冷凍ショーケース（扉あり）台数</t>
    <rPh sb="0" eb="2">
      <t>レイトウ</t>
    </rPh>
    <rPh sb="9" eb="10">
      <t>トビラ</t>
    </rPh>
    <rPh sb="13" eb="15">
      <t>ダイスウ</t>
    </rPh>
    <phoneticPr fontId="2"/>
  </si>
  <si>
    <t>冷凍ショーケース（扉なし）台数</t>
    <rPh sb="0" eb="2">
      <t>レイトウ</t>
    </rPh>
    <rPh sb="9" eb="10">
      <t>トビラ</t>
    </rPh>
    <rPh sb="13" eb="15">
      <t>ダイスウ</t>
    </rPh>
    <phoneticPr fontId="2"/>
  </si>
  <si>
    <t>冷凍平台台数</t>
    <rPh sb="0" eb="2">
      <t>レイトウ</t>
    </rPh>
    <rPh sb="2" eb="4">
      <t>ヒラダイ</t>
    </rPh>
    <rPh sb="4" eb="6">
      <t>ダイスウ</t>
    </rPh>
    <phoneticPr fontId="2"/>
  </si>
  <si>
    <t>i716</t>
  </si>
  <si>
    <t>i717</t>
  </si>
  <si>
    <t>スリットカーテンの設置</t>
    <rPh sb="9" eb="11">
      <t>セッチ</t>
    </rPh>
    <phoneticPr fontId="2"/>
  </si>
  <si>
    <t>i722</t>
    <phoneticPr fontId="2"/>
  </si>
  <si>
    <t>i723</t>
  </si>
  <si>
    <t>i724</t>
  </si>
  <si>
    <t>電気契約容量：高圧電力分</t>
    <rPh sb="0" eb="2">
      <t>デンキ</t>
    </rPh>
    <rPh sb="2" eb="4">
      <t>ケイヤク</t>
    </rPh>
    <rPh sb="4" eb="6">
      <t>ヨウリョウ</t>
    </rPh>
    <rPh sb="7" eb="9">
      <t>コウアツ</t>
    </rPh>
    <rPh sb="9" eb="11">
      <t>デンリョク</t>
    </rPh>
    <rPh sb="11" eb="12">
      <t>ブン</t>
    </rPh>
    <phoneticPr fontId="2"/>
  </si>
  <si>
    <t>i034</t>
    <phoneticPr fontId="2"/>
  </si>
  <si>
    <t>電気契約の種類</t>
    <rPh sb="0" eb="2">
      <t>デンキ</t>
    </rPh>
    <rPh sb="2" eb="4">
      <t>ケイヤク</t>
    </rPh>
    <rPh sb="5" eb="7">
      <t>シュルイ</t>
    </rPh>
    <phoneticPr fontId="2"/>
  </si>
  <si>
    <t>主な電力契約の種類を選んで下さい</t>
    <rPh sb="0" eb="1">
      <t>オモ</t>
    </rPh>
    <rPh sb="2" eb="4">
      <t>デンリョク</t>
    </rPh>
    <rPh sb="4" eb="6">
      <t>ケイヤク</t>
    </rPh>
    <rPh sb="7" eb="9">
      <t>シュルイ</t>
    </rPh>
    <rPh sb="10" eb="11">
      <t>エラ</t>
    </rPh>
    <rPh sb="13" eb="14">
      <t>クダ</t>
    </rPh>
    <phoneticPr fontId="2"/>
  </si>
  <si>
    <t>従量電灯A</t>
    <rPh sb="0" eb="4">
      <t>ジュウリョウデントウ</t>
    </rPh>
    <phoneticPr fontId="2"/>
  </si>
  <si>
    <t>低圧</t>
    <rPh sb="0" eb="2">
      <t>テイアツ</t>
    </rPh>
    <phoneticPr fontId="2"/>
  </si>
  <si>
    <t>従量電灯BC</t>
    <rPh sb="0" eb="4">
      <t>ジュウリョウデントウ</t>
    </rPh>
    <phoneticPr fontId="2"/>
  </si>
  <si>
    <t>時間帯別</t>
    <rPh sb="0" eb="4">
      <t>ジカンタイベツ</t>
    </rPh>
    <phoneticPr fontId="2"/>
  </si>
  <si>
    <t>低圧総合</t>
    <rPh sb="0" eb="2">
      <t>テイアツ</t>
    </rPh>
    <rPh sb="2" eb="4">
      <t>ソウゴウ</t>
    </rPh>
    <phoneticPr fontId="2"/>
  </si>
  <si>
    <t>高圧</t>
    <rPh sb="0" eb="2">
      <t>コウアツ</t>
    </rPh>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</si>
  <si>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</si>
  <si>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</si>
  <si>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選んで下さい</t>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</si>
  <si>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</si>
  <si>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</si>
  <si>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取り組みやすさ考慮</t>
    <rPh sb="0" eb="1">
      <t>ト</t>
    </rPh>
    <rPh sb="2" eb="3">
      <t>ク</t>
    </rPh>
    <rPh sb="7" eb="9">
      <t>コウリョ</t>
    </rPh>
    <phoneticPr fontId="2"/>
  </si>
  <si>
    <t>取り組みやすさ優先</t>
    <rPh sb="0" eb="1">
      <t>ト</t>
    </rPh>
    <rPh sb="2" eb="3">
      <t>ク</t>
    </rPh>
    <rPh sb="7" eb="9">
      <t>ユウセン</t>
    </rPh>
    <phoneticPr fontId="2"/>
  </si>
  <si>
    <t>i012</t>
    <phoneticPr fontId="2"/>
  </si>
  <si>
    <t>取り組みやすさ</t>
    <rPh sb="0" eb="1">
      <t>ト</t>
    </rPh>
    <rPh sb="2" eb="3">
      <t>ク</t>
    </rPh>
    <phoneticPr fontId="2"/>
  </si>
  <si>
    <t>easyness</t>
    <phoneticPr fontId="2"/>
  </si>
  <si>
    <t>照明器具の消費電力</t>
    <rPh sb="0" eb="2">
      <t>ショウメイ</t>
    </rPh>
    <rPh sb="2" eb="4">
      <t>キグ</t>
    </rPh>
    <rPh sb="5" eb="9">
      <t>ショウヒデンリョク</t>
    </rPh>
    <phoneticPr fontId="4"/>
  </si>
  <si>
    <t>i513</t>
  </si>
  <si>
    <t>i514</t>
  </si>
  <si>
    <t>照明器具の数</t>
    <rPh sb="0" eb="4">
      <t>ショウメイキグ</t>
    </rPh>
    <rPh sb="5" eb="6">
      <t>カズ</t>
    </rPh>
    <phoneticPr fontId="4"/>
  </si>
  <si>
    <t>i515</t>
    <phoneticPr fontId="2"/>
  </si>
  <si>
    <t>照明の場所</t>
    <rPh sb="0" eb="2">
      <t>ショウメイ</t>
    </rPh>
    <rPh sb="3" eb="5">
      <t>バショ</t>
    </rPh>
    <phoneticPr fontId="3"/>
  </si>
  <si>
    <t>照明器具</t>
    <rPh sb="0" eb="2">
      <t>ショウメイ</t>
    </rPh>
    <rPh sb="2" eb="4">
      <t>キグ</t>
    </rPh>
    <phoneticPr fontId="4"/>
  </si>
  <si>
    <t>同じ部屋でも照明器具ごとに別に記入します。同じ時期に導入した器具をまとめて記入してください。</t>
    <rPh sb="0" eb="1">
      <t>オナ</t>
    </rPh>
    <rPh sb="2" eb="4">
      <t>ヘヤ</t>
    </rPh>
    <rPh sb="6" eb="10">
      <t>ショウメイキグ</t>
    </rPh>
    <rPh sb="13" eb="14">
      <t>ベツ</t>
    </rPh>
    <rPh sb="15" eb="17">
      <t>キニュウ</t>
    </rPh>
    <rPh sb="21" eb="22">
      <t>オナ</t>
    </rPh>
    <rPh sb="23" eb="25">
      <t>ジキ</t>
    </rPh>
    <rPh sb="26" eb="28">
      <t>ドウニュウ</t>
    </rPh>
    <rPh sb="30" eb="32">
      <t>キグ</t>
    </rPh>
    <rPh sb="37" eb="39">
      <t>キニュウ</t>
    </rPh>
    <phoneticPr fontId="2"/>
  </si>
  <si>
    <t>照明を設置している部屋・エリアなどを記入してください</t>
    <rPh sb="0" eb="2">
      <t>ショウメイ</t>
    </rPh>
    <rPh sb="3" eb="5">
      <t>セッチ</t>
    </rPh>
    <rPh sb="9" eb="11">
      <t>ヘヤ</t>
    </rPh>
    <rPh sb="18" eb="20">
      <t>キニュウ</t>
    </rPh>
    <phoneticPr fontId="2"/>
  </si>
  <si>
    <t>夏に西日が窓にあたりますか</t>
    <rPh sb="0" eb="1">
      <t>ナツ</t>
    </rPh>
    <rPh sb="2" eb="4">
      <t>ニシビ</t>
    </rPh>
    <rPh sb="5" eb="6">
      <t>マド</t>
    </rPh>
    <phoneticPr fontId="2"/>
  </si>
  <si>
    <t>i218</t>
    <phoneticPr fontId="2"/>
  </si>
  <si>
    <t>部屋の上が屋根</t>
    <rPh sb="0" eb="2">
      <t>ヘヤ</t>
    </rPh>
    <rPh sb="3" eb="4">
      <t>ウエ</t>
    </rPh>
    <rPh sb="5" eb="7">
      <t>ヤネ</t>
    </rPh>
    <phoneticPr fontId="2"/>
  </si>
  <si>
    <t>この部屋の上が屋根面にあたりますか</t>
    <rPh sb="2" eb="4">
      <t>ヘヤ</t>
    </rPh>
    <rPh sb="5" eb="6">
      <t>ウエ</t>
    </rPh>
    <rPh sb="7" eb="10">
      <t>ヤネメン</t>
    </rPh>
    <phoneticPr fontId="2"/>
  </si>
  <si>
    <t>はい</t>
    <phoneticPr fontId="13"/>
  </si>
  <si>
    <t>いいえ</t>
    <phoneticPr fontId="13"/>
  </si>
  <si>
    <t>consCOsum</t>
    <phoneticPr fontId="2"/>
  </si>
  <si>
    <t>i731</t>
    <phoneticPr fontId="2"/>
  </si>
  <si>
    <t>冷蔵庫の種類</t>
    <rPh sb="0" eb="3">
      <t>レイゾウコ</t>
    </rPh>
    <rPh sb="4" eb="6">
      <t>シュルイ</t>
    </rPh>
    <phoneticPr fontId="2"/>
  </si>
  <si>
    <t>家庭用冷蔵庫</t>
    <rPh sb="0" eb="3">
      <t>カテイヨウ</t>
    </rPh>
    <rPh sb="3" eb="6">
      <t>レイゾウコ</t>
    </rPh>
    <phoneticPr fontId="2"/>
  </si>
  <si>
    <t>業務用冷蔵庫</t>
    <rPh sb="0" eb="3">
      <t>ギョウムヨウ</t>
    </rPh>
    <rPh sb="3" eb="6">
      <t>レイゾウコ</t>
    </rPh>
    <phoneticPr fontId="2"/>
  </si>
  <si>
    <t>業務用冷凍庫</t>
    <rPh sb="0" eb="3">
      <t>ギョウムヨウ</t>
    </rPh>
    <rPh sb="3" eb="6">
      <t>レイトウコ</t>
    </rPh>
    <phoneticPr fontId="2"/>
  </si>
  <si>
    <t>冷蔵ショーケース</t>
    <rPh sb="0" eb="2">
      <t>レイゾウ</t>
    </rPh>
    <phoneticPr fontId="2"/>
  </si>
  <si>
    <t>冷凍ショーケース</t>
    <rPh sb="0" eb="2">
      <t>レイトウ</t>
    </rPh>
    <phoneticPr fontId="2"/>
  </si>
  <si>
    <t>冷蔵平台ショーケース</t>
    <rPh sb="0" eb="2">
      <t>レイゾウ</t>
    </rPh>
    <rPh sb="2" eb="4">
      <t>ヒラダイ</t>
    </rPh>
    <phoneticPr fontId="2"/>
  </si>
  <si>
    <t>冷凍平台ショーケース</t>
    <rPh sb="0" eb="2">
      <t>レイトウ</t>
    </rPh>
    <rPh sb="2" eb="4">
      <t>ヒラダイ</t>
    </rPh>
    <phoneticPr fontId="2"/>
  </si>
  <si>
    <t>i732</t>
    <phoneticPr fontId="2"/>
  </si>
  <si>
    <t>使用年数</t>
    <rPh sb="0" eb="2">
      <t>シヨウ</t>
    </rPh>
    <rPh sb="2" eb="4">
      <t>ネンスウ</t>
    </rPh>
    <phoneticPr fontId="2"/>
  </si>
  <si>
    <t>i733</t>
  </si>
  <si>
    <t>扉の有無</t>
    <rPh sb="0" eb="1">
      <t>トビラ</t>
    </rPh>
    <rPh sb="2" eb="4">
      <t>ウム</t>
    </rPh>
    <phoneticPr fontId="2"/>
  </si>
  <si>
    <t>i734</t>
  </si>
  <si>
    <t>consRF</t>
    <phoneticPr fontId="2"/>
  </si>
  <si>
    <t>kW</t>
    <phoneticPr fontId="2"/>
  </si>
  <si>
    <t>定格消費電力(kW)</t>
    <rPh sb="0" eb="6">
      <t>テイカクショウヒデンリョク</t>
    </rPh>
    <phoneticPr fontId="2"/>
  </si>
  <si>
    <t>i736</t>
  </si>
  <si>
    <t>定格内容量（L)</t>
    <rPh sb="0" eb="2">
      <t>テイカク</t>
    </rPh>
    <rPh sb="2" eb="5">
      <t>ナイヨウリョウ</t>
    </rPh>
    <phoneticPr fontId="2"/>
  </si>
  <si>
    <t>i232</t>
    <phoneticPr fontId="2"/>
  </si>
  <si>
    <t>室外機のパイプの断熱が適切にされている</t>
    <rPh sb="0" eb="3">
      <t>シツガイキ</t>
    </rPh>
    <rPh sb="8" eb="10">
      <t>ダンネツ</t>
    </rPh>
    <rPh sb="11" eb="13">
      <t>テキセツ</t>
    </rPh>
    <phoneticPr fontId="3"/>
  </si>
  <si>
    <t>はい</t>
    <phoneticPr fontId="13"/>
  </si>
  <si>
    <t>春秋の季節、冷房と暖房の両方を稼働させている時がありますか</t>
    <rPh sb="0" eb="1">
      <t>ハル</t>
    </rPh>
    <rPh sb="1" eb="2">
      <t>アキ</t>
    </rPh>
    <rPh sb="3" eb="5">
      <t>キセツ</t>
    </rPh>
    <rPh sb="6" eb="8">
      <t>レイボウ</t>
    </rPh>
    <rPh sb="9" eb="11">
      <t>ダンボウ</t>
    </rPh>
    <rPh sb="12" eb="14">
      <t>リョウホウ</t>
    </rPh>
    <rPh sb="15" eb="17">
      <t>カドウ</t>
    </rPh>
    <rPh sb="22" eb="23">
      <t>トキ</t>
    </rPh>
    <phoneticPr fontId="3"/>
  </si>
  <si>
    <t>ある</t>
    <phoneticPr fontId="13"/>
  </si>
  <si>
    <t>i233</t>
  </si>
  <si>
    <t>i234</t>
  </si>
  <si>
    <t>循環水ポンプはインバータ式ですか</t>
    <rPh sb="0" eb="2">
      <t>ジュンカン</t>
    </rPh>
    <rPh sb="2" eb="3">
      <t>スイ</t>
    </rPh>
    <rPh sb="12" eb="13">
      <t>シキ</t>
    </rPh>
    <phoneticPr fontId="3"/>
  </si>
  <si>
    <t>負荷に応じてボイラーや冷凍機の数の調整いて運転していますか</t>
    <rPh sb="0" eb="2">
      <t>フカ</t>
    </rPh>
    <rPh sb="3" eb="4">
      <t>オウ</t>
    </rPh>
    <rPh sb="11" eb="14">
      <t>レイトウキ</t>
    </rPh>
    <rPh sb="15" eb="16">
      <t>カズ</t>
    </rPh>
    <rPh sb="17" eb="19">
      <t>チョウセイ</t>
    </rPh>
    <rPh sb="21" eb="23">
      <t>ウンテン</t>
    </rPh>
    <phoneticPr fontId="3"/>
  </si>
  <si>
    <t>はい</t>
    <phoneticPr fontId="13"/>
  </si>
  <si>
    <t>いいえ</t>
    <phoneticPr fontId="2"/>
  </si>
  <si>
    <t>consHTsum</t>
    <phoneticPr fontId="2"/>
  </si>
  <si>
    <t>consHT</t>
    <phoneticPr fontId="2"/>
  </si>
  <si>
    <t>暖房器具</t>
    <rPh sb="2" eb="4">
      <t>キグ</t>
    </rPh>
    <phoneticPr fontId="13"/>
  </si>
  <si>
    <t>i203</t>
    <phoneticPr fontId="2"/>
  </si>
  <si>
    <t>選んで下さい</t>
    <phoneticPr fontId="2"/>
  </si>
  <si>
    <t>エアコン</t>
    <phoneticPr fontId="2"/>
  </si>
  <si>
    <t>重油</t>
    <rPh sb="0" eb="2">
      <t>ジュウユ</t>
    </rPh>
    <phoneticPr fontId="2"/>
  </si>
  <si>
    <t>薪・ペレット</t>
    <rPh sb="0" eb="1">
      <t>マキ</t>
    </rPh>
    <phoneticPr fontId="2"/>
  </si>
  <si>
    <t>i204</t>
    <phoneticPr fontId="2"/>
  </si>
  <si>
    <t>全体の暖房管理温度</t>
    <rPh sb="0" eb="2">
      <t>ゼンタイ</t>
    </rPh>
    <rPh sb="3" eb="5">
      <t>ダンボウ</t>
    </rPh>
    <rPh sb="5" eb="7">
      <t>カンリ</t>
    </rPh>
    <rPh sb="7" eb="9">
      <t>オンド</t>
    </rPh>
    <phoneticPr fontId="13"/>
  </si>
  <si>
    <t>全体の暖房熱源</t>
    <rPh sb="0" eb="2">
      <t>ゼンタイ</t>
    </rPh>
    <phoneticPr fontId="13"/>
  </si>
  <si>
    <t>consCO</t>
    <phoneticPr fontId="2"/>
  </si>
  <si>
    <t>consCOsum</t>
    <phoneticPr fontId="2"/>
  </si>
  <si>
    <t>全体の冷房の熱源</t>
    <rPh sb="0" eb="2">
      <t>ゼンタイ</t>
    </rPh>
    <rPh sb="3" eb="5">
      <t>レイボウ</t>
    </rPh>
    <phoneticPr fontId="13"/>
  </si>
  <si>
    <t>i205</t>
    <phoneticPr fontId="2"/>
  </si>
  <si>
    <t>全体の冷房管理温度</t>
    <rPh sb="0" eb="2">
      <t>ゼンタイ</t>
    </rPh>
    <rPh sb="3" eb="5">
      <t>レイボウ</t>
    </rPh>
    <rPh sb="5" eb="7">
      <t>カンリ</t>
    </rPh>
    <rPh sb="7" eb="9">
      <t>オンド</t>
    </rPh>
    <phoneticPr fontId="13"/>
  </si>
  <si>
    <t>i206</t>
    <phoneticPr fontId="2"/>
  </si>
  <si>
    <t>consCo</t>
    <phoneticPr fontId="2"/>
  </si>
  <si>
    <t>i219</t>
    <phoneticPr fontId="2"/>
  </si>
  <si>
    <t>夜間にはカーテンやブラインドを閉めていますか</t>
    <rPh sb="0" eb="2">
      <t>ヤカン</t>
    </rPh>
    <rPh sb="15" eb="16">
      <t>シ</t>
    </rPh>
    <phoneticPr fontId="2"/>
  </si>
  <si>
    <t>器</t>
    <rPh sb="0" eb="1">
      <t>キ</t>
    </rPh>
    <phoneticPr fontId="2"/>
  </si>
  <si>
    <t>センサー付き照明</t>
    <rPh sb="4" eb="5">
      <t>ツ</t>
    </rPh>
    <rPh sb="6" eb="8">
      <t>ショウメイ</t>
    </rPh>
    <phoneticPr fontId="2"/>
  </si>
  <si>
    <t>冷気の吹きし口、吸い込み口の清掃と確保</t>
    <rPh sb="6" eb="7">
      <t>クチ</t>
    </rPh>
    <rPh sb="17" eb="19">
      <t>カクホ</t>
    </rPh>
    <phoneticPr fontId="2"/>
  </si>
  <si>
    <t>D6office診断方法.xls の互換性レポート</t>
  </si>
  <si>
    <t>2016/6/20 15:19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</si>
  <si>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</si>
  <si>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</si>
  <si>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</si>
  <si>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</si>
  <si>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このブック内の一部の関数は、Excel 2007 より前のバージョンでは使用できません。これらの関数が以前のバージョンで再計算されると、現在の計算結果ではなく、#NAME? エラーが返されます。</t>
  </si>
  <si>
    <t>入力一覧'!B3:K52</t>
  </si>
  <si>
    <t>Excel 97-2003</t>
  </si>
  <si>
    <t>このブック内の一部のセルには、他のワークシートの値を参照するデータ入力規則が設定されています。このようなデータ入力規則は保存されません。</t>
  </si>
  <si>
    <t>考え方'!B38</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</si>
  <si>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</si>
  <si>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</si>
  <si>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consCR</t>
    <phoneticPr fontId="2"/>
  </si>
  <si>
    <t>i911</t>
    <phoneticPr fontId="2"/>
  </si>
  <si>
    <t>電気自動車</t>
    <rPh sb="0" eb="5">
      <t>デンキジドウシャ</t>
    </rPh>
    <phoneticPr fontId="2"/>
  </si>
  <si>
    <t>選んで下さい</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</si>
  <si>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</si>
  <si>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</si>
  <si>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</si>
  <si>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</si>
  <si>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</si>
  <si>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</si>
  <si>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</si>
  <si>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</si>
  <si>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consCR</t>
    <phoneticPr fontId="2"/>
  </si>
  <si>
    <t>i913</t>
    <phoneticPr fontId="2"/>
  </si>
  <si>
    <t>consCR</t>
    <phoneticPr fontId="2"/>
  </si>
  <si>
    <t>エコタイヤを使っていますか</t>
  </si>
  <si>
    <t>選んで下さい</t>
    <phoneticPr fontId="2"/>
  </si>
  <si>
    <t>はい</t>
    <phoneticPr fontId="2"/>
  </si>
  <si>
    <t>いいえ</t>
    <phoneticPr fontId="2"/>
  </si>
  <si>
    <t>わからない</t>
    <phoneticPr fontId="2"/>
  </si>
  <si>
    <t>consCRtrip</t>
    <phoneticPr fontId="2"/>
  </si>
  <si>
    <t>i921</t>
    <phoneticPr fontId="2"/>
  </si>
  <si>
    <t>行き先</t>
    <rPh sb="0" eb="3">
      <t>ユキサキ</t>
    </rPh>
    <phoneticPr fontId="2"/>
  </si>
  <si>
    <t>よく出かける行き先</t>
    <rPh sb="2" eb="3">
      <t>デ</t>
    </rPh>
    <rPh sb="6" eb="9">
      <t>ユキサキ</t>
    </rPh>
    <phoneticPr fontId="2"/>
  </si>
  <si>
    <t>consCRtrip</t>
    <phoneticPr fontId="2"/>
  </si>
  <si>
    <t>i922</t>
    <phoneticPr fontId="2"/>
  </si>
  <si>
    <t>頻度</t>
    <rPh sb="0" eb="2">
      <t>ヒンド</t>
    </rPh>
    <phoneticPr fontId="2"/>
  </si>
  <si>
    <t>どの程度車で行きますか</t>
    <rPh sb="2" eb="4">
      <t>テイド</t>
    </rPh>
    <rPh sb="4" eb="5">
      <t>クルマ</t>
    </rPh>
    <rPh sb="6" eb="7">
      <t>イ</t>
    </rPh>
    <phoneticPr fontId="2"/>
  </si>
  <si>
    <t>選んで下さい</t>
    <phoneticPr fontId="2"/>
  </si>
  <si>
    <t>週5回</t>
  </si>
  <si>
    <t>週2～3回</t>
  </si>
  <si>
    <t>週1回</t>
  </si>
  <si>
    <t>月に2回</t>
  </si>
  <si>
    <t>月1回</t>
  </si>
  <si>
    <t>２ヶ月に1回</t>
    <rPh sb="2" eb="3">
      <t>ゲツ</t>
    </rPh>
    <rPh sb="5" eb="6">
      <t>カイ</t>
    </rPh>
    <phoneticPr fontId="2"/>
  </si>
  <si>
    <t>年2-3回</t>
    <rPh sb="0" eb="1">
      <t>ネン</t>
    </rPh>
    <rPh sb="4" eb="5">
      <t>カイ</t>
    </rPh>
    <phoneticPr fontId="2"/>
  </si>
  <si>
    <t>年1回</t>
    <rPh sb="0" eb="1">
      <t>ネン</t>
    </rPh>
    <rPh sb="2" eb="3">
      <t>カイ</t>
    </rPh>
    <phoneticPr fontId="2"/>
  </si>
  <si>
    <t>i923</t>
  </si>
  <si>
    <t>片道距離</t>
    <rPh sb="0" eb="2">
      <t>カタミチ</t>
    </rPh>
    <rPh sb="2" eb="4">
      <t>キョリ</t>
    </rPh>
    <phoneticPr fontId="2"/>
  </si>
  <si>
    <t>km</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</si>
  <si>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</si>
  <si>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</si>
  <si>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</si>
  <si>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</si>
  <si>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</si>
  <si>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</si>
  <si>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</si>
  <si>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</si>
  <si>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</si>
  <si>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</si>
  <si>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</si>
  <si>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600km以上</t>
    <rPh sb="5" eb="7">
      <t>イジョウ</t>
    </rPh>
    <phoneticPr fontId="2"/>
  </si>
  <si>
    <t>i924</t>
  </si>
  <si>
    <t>使用する車</t>
    <rPh sb="0" eb="2">
      <t>シヨウ</t>
    </rPh>
    <rPh sb="4" eb="5">
      <t>クルマ</t>
    </rPh>
    <phoneticPr fontId="2"/>
  </si>
  <si>
    <t>どの車を主に使いますか</t>
    <rPh sb="2" eb="3">
      <t>クルマ</t>
    </rPh>
    <rPh sb="4" eb="5">
      <t>オモ</t>
    </rPh>
    <rPh sb="6" eb="7">
      <t>ツカ</t>
    </rPh>
    <phoneticPr fontId="2"/>
  </si>
  <si>
    <t>3台目</t>
    <rPh sb="1" eb="3">
      <t>ダイメ</t>
    </rPh>
    <phoneticPr fontId="2"/>
  </si>
  <si>
    <t>4台目</t>
    <rPh sb="1" eb="3">
      <t>ダイメ</t>
    </rPh>
    <phoneticPr fontId="2"/>
  </si>
  <si>
    <t>5台目</t>
    <rPh sb="1" eb="3">
      <t>ダイメ</t>
    </rPh>
    <phoneticPr fontId="2"/>
  </si>
  <si>
    <t>consCRsum</t>
    <phoneticPr fontId="2"/>
  </si>
  <si>
    <t>i931</t>
    <phoneticPr fontId="2"/>
  </si>
  <si>
    <t>アイドリングストップ</t>
    <phoneticPr fontId="2"/>
  </si>
  <si>
    <t>長時間の停車でアイドリングストップをしていますか</t>
  </si>
  <si>
    <t>いつもしている</t>
  </si>
  <si>
    <t>時々している</t>
  </si>
  <si>
    <t>i932</t>
    <phoneticPr fontId="2"/>
  </si>
  <si>
    <t>急加速や急発進</t>
    <phoneticPr fontId="2"/>
  </si>
  <si>
    <t>急加速や急発進をしないようにしていますか</t>
  </si>
  <si>
    <t>i933</t>
  </si>
  <si>
    <t>加減速の少ない運転</t>
  </si>
  <si>
    <t>i934</t>
  </si>
  <si>
    <t>早めのアクセルオフ</t>
  </si>
  <si>
    <t>選んで下さい</t>
    <phoneticPr fontId="2"/>
  </si>
  <si>
    <t>consCRsum</t>
    <phoneticPr fontId="2"/>
  </si>
  <si>
    <t>i935</t>
  </si>
  <si>
    <t>道路交通情報の活用</t>
  </si>
  <si>
    <t>i936</t>
  </si>
  <si>
    <t xml:space="preserve"> 不要な荷物は積まずに走行</t>
  </si>
  <si>
    <t>i937</t>
  </si>
  <si>
    <t>カーエアコンの温度調節</t>
    <rPh sb="9" eb="11">
      <t>チョウセツ</t>
    </rPh>
    <phoneticPr fontId="2"/>
  </si>
  <si>
    <t>カーエアコンの温度・風量をこまめに調節していますか</t>
  </si>
  <si>
    <t>i938</t>
  </si>
  <si>
    <t>暖機運転</t>
    <phoneticPr fontId="2"/>
  </si>
  <si>
    <t>寒い日に暖機運転をしていますか</t>
  </si>
  <si>
    <t>i939</t>
  </si>
  <si>
    <t>タイヤの空気圧</t>
    <phoneticPr fontId="2"/>
  </si>
  <si>
    <t>タイヤの空気圧を適切に保つよう心がけていますか</t>
  </si>
  <si>
    <t>mCRreplace</t>
    <phoneticPr fontId="2"/>
  </si>
  <si>
    <t>エコカーに買い替える</t>
    <rPh sb="5" eb="6">
      <t>カ</t>
    </rPh>
    <rPh sb="7" eb="8">
      <t>カ</t>
    </rPh>
    <phoneticPr fontId="2"/>
  </si>
  <si>
    <t>consCR</t>
    <phoneticPr fontId="2"/>
  </si>
  <si>
    <t>車買い替え</t>
    <phoneticPr fontId="2"/>
  </si>
  <si>
    <t>普及型</t>
    <rPh sb="0" eb="3">
      <t>フキュウガタ</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</si>
  <si>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</si>
  <si>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</si>
  <si>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wss</t>
    <phoneticPr fontId="2"/>
  </si>
  <si>
    <t>mCRreplaceElec</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</si>
  <si>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</si>
  <si>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</si>
  <si>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同じ規格・購入年のショーケース・冷蔵庫の場合には、まとめて記入できます</t>
    <rPh sb="0" eb="1">
      <t>オナ</t>
    </rPh>
    <rPh sb="2" eb="4">
      <t>キカク</t>
    </rPh>
    <rPh sb="5" eb="8">
      <t>コウニュウネン</t>
    </rPh>
    <rPh sb="16" eb="19">
      <t>レイゾウコ</t>
    </rPh>
    <rPh sb="20" eb="22">
      <t>バアイ</t>
    </rPh>
    <rPh sb="29" eb="31">
      <t>キニュウ</t>
    </rPh>
    <phoneticPr fontId="2"/>
  </si>
  <si>
    <t>（ショーケースの場合）扉がついていますか</t>
    <rPh sb="8" eb="10">
      <t>バアイ</t>
    </rPh>
    <rPh sb="11" eb="12">
      <t>トビラ</t>
    </rPh>
    <phoneticPr fontId="2"/>
  </si>
  <si>
    <t>i799</t>
    <phoneticPr fontId="2"/>
  </si>
  <si>
    <t>i699</t>
    <phoneticPr fontId="2"/>
  </si>
  <si>
    <t>事務機器の定格消費電力合計(kW)</t>
    <rPh sb="0" eb="2">
      <t>ジム</t>
    </rPh>
    <rPh sb="2" eb="4">
      <t>キキ</t>
    </rPh>
    <rPh sb="5" eb="11">
      <t>テイカクショウヒデンリョク</t>
    </rPh>
    <rPh sb="11" eb="13">
      <t>ゴウケイ</t>
    </rPh>
    <phoneticPr fontId="2"/>
  </si>
  <si>
    <t>i215</t>
    <phoneticPr fontId="2"/>
  </si>
  <si>
    <t>エアコンの定格消費電力（kW)</t>
    <rPh sb="5" eb="7">
      <t>テイカク</t>
    </rPh>
    <rPh sb="7" eb="9">
      <t>ショウヒ</t>
    </rPh>
    <rPh sb="9" eb="11">
      <t>デンリョク</t>
    </rPh>
    <phoneticPr fontId="3"/>
  </si>
  <si>
    <t>複数台ある場合には、合計の最大定格消費電力を記入してください。</t>
    <rPh sb="0" eb="3">
      <t>フクスウダイ</t>
    </rPh>
    <rPh sb="5" eb="7">
      <t>バアイ</t>
    </rPh>
    <rPh sb="10" eb="12">
      <t>ゴウケイ</t>
    </rPh>
    <rPh sb="13" eb="15">
      <t>サイダイ</t>
    </rPh>
    <rPh sb="15" eb="17">
      <t>テイカク</t>
    </rPh>
    <rPh sb="17" eb="21">
      <t>ショウヒデンリョク</t>
    </rPh>
    <rPh sb="22" eb="24">
      <t>キニュウ</t>
    </rPh>
    <phoneticPr fontId="2"/>
  </si>
  <si>
    <t>consOTsum</t>
    <phoneticPr fontId="2"/>
  </si>
  <si>
    <t>i801</t>
    <phoneticPr fontId="2"/>
  </si>
  <si>
    <t>その他の機器</t>
    <rPh sb="2" eb="3">
      <t>タ</t>
    </rPh>
    <rPh sb="4" eb="6">
      <t>キキ</t>
    </rPh>
    <phoneticPr fontId="2"/>
  </si>
  <si>
    <t>consOT</t>
    <phoneticPr fontId="2"/>
  </si>
  <si>
    <t>i811</t>
    <phoneticPr fontId="2"/>
  </si>
  <si>
    <t>機器の名前</t>
    <rPh sb="0" eb="2">
      <t>キキ</t>
    </rPh>
    <rPh sb="3" eb="5">
      <t>ナマエ</t>
    </rPh>
    <phoneticPr fontId="2"/>
  </si>
  <si>
    <t>i899</t>
    <phoneticPr fontId="2"/>
  </si>
  <si>
    <t>使用時の1日使用時間</t>
    <rPh sb="0" eb="3">
      <t>シヨウジ</t>
    </rPh>
    <rPh sb="5" eb="6">
      <t>ニチ</t>
    </rPh>
    <rPh sb="6" eb="10">
      <t>シヨウジカン</t>
    </rPh>
    <phoneticPr fontId="2"/>
  </si>
  <si>
    <t>その他の機器概要</t>
    <rPh sb="2" eb="3">
      <t>タ</t>
    </rPh>
    <rPh sb="4" eb="6">
      <t>キキ</t>
    </rPh>
    <rPh sb="6" eb="8">
      <t>ガイヨウ</t>
    </rPh>
    <phoneticPr fontId="2"/>
  </si>
  <si>
    <t>使用頻度</t>
    <rPh sb="0" eb="4">
      <t>シヨウヒンド</t>
    </rPh>
    <phoneticPr fontId="2"/>
  </si>
  <si>
    <t>日/年</t>
    <rPh sb="0" eb="1">
      <t>ニチ</t>
    </rPh>
    <rPh sb="2" eb="3">
      <t>ネン</t>
    </rPh>
    <phoneticPr fontId="2"/>
  </si>
  <si>
    <t>毎日</t>
    <rPh sb="0" eb="2">
      <t>マイニチ</t>
    </rPh>
    <phoneticPr fontId="2"/>
  </si>
  <si>
    <t>週5日</t>
    <rPh sb="0" eb="1">
      <t>シュウ</t>
    </rPh>
    <rPh sb="2" eb="3">
      <t>ニチ</t>
    </rPh>
    <phoneticPr fontId="2"/>
  </si>
  <si>
    <t>2日に1日</t>
    <rPh sb="1" eb="2">
      <t>ニチ</t>
    </rPh>
    <rPh sb="4" eb="5">
      <t>ニチ</t>
    </rPh>
    <phoneticPr fontId="2"/>
  </si>
  <si>
    <t>週2日</t>
    <rPh sb="0" eb="1">
      <t>シュウ</t>
    </rPh>
    <rPh sb="2" eb="3">
      <t>ニチ</t>
    </rPh>
    <phoneticPr fontId="2"/>
  </si>
  <si>
    <t>週1日</t>
    <rPh sb="0" eb="1">
      <t>シュウ</t>
    </rPh>
    <rPh sb="2" eb="3">
      <t>ニチ</t>
    </rPh>
    <phoneticPr fontId="2"/>
  </si>
  <si>
    <t>月2-3日</t>
    <rPh sb="0" eb="1">
      <t>ツキ</t>
    </rPh>
    <rPh sb="4" eb="5">
      <t>ニチ</t>
    </rPh>
    <phoneticPr fontId="2"/>
  </si>
  <si>
    <t>月1日</t>
    <rPh sb="0" eb="1">
      <t>ツキ</t>
    </rPh>
    <rPh sb="2" eb="3">
      <t>ニチ</t>
    </rPh>
    <phoneticPr fontId="2"/>
  </si>
  <si>
    <t>2ヶ月に1日</t>
    <rPh sb="2" eb="3">
      <t>ゲツ</t>
    </rPh>
    <rPh sb="5" eb="6">
      <t>ニチ</t>
    </rPh>
    <phoneticPr fontId="2"/>
  </si>
  <si>
    <t>3-4ヶ月に1日</t>
    <rPh sb="4" eb="5">
      <t>ゲツ</t>
    </rPh>
    <rPh sb="7" eb="8">
      <t>ニチ</t>
    </rPh>
    <phoneticPr fontId="2"/>
  </si>
  <si>
    <t>年2日</t>
    <rPh sb="0" eb="1">
      <t>ネン</t>
    </rPh>
    <rPh sb="2" eb="3">
      <t>ニチ</t>
    </rPh>
    <phoneticPr fontId="2"/>
  </si>
  <si>
    <t>年1日</t>
    <rPh sb="0" eb="1">
      <t>ネン</t>
    </rPh>
    <rPh sb="2" eb="3">
      <t>ニチ</t>
    </rPh>
    <phoneticPr fontId="2"/>
  </si>
  <si>
    <t>i812</t>
    <phoneticPr fontId="2"/>
  </si>
  <si>
    <t>i813</t>
    <phoneticPr fontId="2"/>
  </si>
  <si>
    <t>i814</t>
    <phoneticPr fontId="2"/>
  </si>
  <si>
    <t>乗用車</t>
    <rPh sb="0" eb="3">
      <t>ジョウヨウシャ</t>
    </rPh>
    <phoneticPr fontId="2"/>
  </si>
  <si>
    <t>スクータ・バイク</t>
    <phoneticPr fontId="2"/>
  </si>
  <si>
    <t>軽トラック・バン</t>
    <rPh sb="0" eb="1">
      <t>ケイ</t>
    </rPh>
    <phoneticPr fontId="2"/>
  </si>
  <si>
    <t>2tトラック</t>
    <phoneticPr fontId="2"/>
  </si>
  <si>
    <t>4tトラック</t>
    <phoneticPr fontId="2"/>
  </si>
  <si>
    <t>10tトラック</t>
    <phoneticPr fontId="2"/>
  </si>
  <si>
    <t>バス</t>
    <phoneticPr fontId="2"/>
  </si>
  <si>
    <t>不要な荷物</t>
    <phoneticPr fontId="2"/>
  </si>
  <si>
    <t>台</t>
    <rPh sb="0" eb="1">
      <t>ダイ</t>
    </rPh>
    <phoneticPr fontId="2"/>
  </si>
  <si>
    <t>この車種の台数</t>
    <rPh sb="2" eb="4">
      <t>シャシュ</t>
    </rPh>
    <rPh sb="5" eb="7">
      <t>ダイスウ</t>
    </rPh>
    <phoneticPr fontId="2"/>
  </si>
  <si>
    <t>人が入らないエリアや、保管において空調が必要ない場合には、空調を止めることで省エネになります。</t>
    <rPh sb="0" eb="1">
      <t>ヒト</t>
    </rPh>
    <rPh sb="2" eb="3">
      <t>ハイ</t>
    </rPh>
    <rPh sb="11" eb="13">
      <t>ホカン</t>
    </rPh>
    <rPh sb="17" eb="19">
      <t>クウチョウ</t>
    </rPh>
    <rPh sb="20" eb="22">
      <t>ヒツヨウ</t>
    </rPh>
    <rPh sb="24" eb="26">
      <t>バアイ</t>
    </rPh>
    <rPh sb="29" eb="31">
      <t>クウチョウ</t>
    </rPh>
    <rPh sb="32" eb="33">
      <t>ト</t>
    </rPh>
    <rPh sb="38" eb="39">
      <t>ショウ</t>
    </rPh>
    <phoneticPr fontId="2"/>
  </si>
  <si>
    <t>フィルターがつまっていると、冷暖気の吹き出しが弱くなり、効率が落ちます。定期的にフィルター掃除を行って下さい。</t>
    <rPh sb="14" eb="16">
      <t>レイダン</t>
    </rPh>
    <rPh sb="16" eb="17">
      <t>キ</t>
    </rPh>
    <rPh sb="18" eb="19">
      <t>フ</t>
    </rPh>
    <rPh sb="20" eb="21">
      <t>ダ</t>
    </rPh>
    <rPh sb="23" eb="24">
      <t>ヨワ</t>
    </rPh>
    <rPh sb="28" eb="30">
      <t>コウリツ</t>
    </rPh>
    <rPh sb="31" eb="32">
      <t>オ</t>
    </rPh>
    <rPh sb="36" eb="39">
      <t>テイキテキ</t>
    </rPh>
    <rPh sb="45" eb="47">
      <t>ソウジ</t>
    </rPh>
    <rPh sb="48" eb="49">
      <t>オコナ</t>
    </rPh>
    <rPh sb="51" eb="52">
      <t>クダ</t>
    </rPh>
    <phoneticPr fontId="2"/>
  </si>
  <si>
    <t>空調をしているときには、換気はなるべく最小限に抑えることで、冷暖気の漏れが少なくなります。ただし、二酸化炭素濃度など、基準を超えないよう、運用には注意を払って下さい。</t>
    <rPh sb="0" eb="2">
      <t>クウチョウ</t>
    </rPh>
    <rPh sb="12" eb="14">
      <t>カンキ</t>
    </rPh>
    <rPh sb="19" eb="23">
      <t>サイショウゲンイ</t>
    </rPh>
    <rPh sb="23" eb="24">
      <t>オサ</t>
    </rPh>
    <rPh sb="30" eb="32">
      <t>レイダン</t>
    </rPh>
    <rPh sb="32" eb="33">
      <t>キ</t>
    </rPh>
    <rPh sb="34" eb="35">
      <t>モ</t>
    </rPh>
    <rPh sb="37" eb="38">
      <t>スク</t>
    </rPh>
    <rPh sb="49" eb="54">
      <t>ニサンカタンソ</t>
    </rPh>
    <rPh sb="54" eb="56">
      <t>ノウド</t>
    </rPh>
    <rPh sb="59" eb="61">
      <t>キジュン</t>
    </rPh>
    <rPh sb="62" eb="63">
      <t>コ</t>
    </rPh>
    <rPh sb="69" eb="71">
      <t>ウンヨウ</t>
    </rPh>
    <rPh sb="73" eb="75">
      <t>チュウイ</t>
    </rPh>
    <rPh sb="76" eb="77">
      <t>ハラ</t>
    </rPh>
    <rPh sb="79" eb="80">
      <t>クダ</t>
    </rPh>
    <phoneticPr fontId="2"/>
  </si>
  <si>
    <t>空調や温冷水の配管が断熱されていないと、熱のロスが発生します。断熱材がはがれていないかをしっかり確認してください。</t>
    <rPh sb="0" eb="2">
      <t>クウチョウ</t>
    </rPh>
    <rPh sb="3" eb="5">
      <t>オンレイ</t>
    </rPh>
    <rPh sb="5" eb="6">
      <t>スイ</t>
    </rPh>
    <rPh sb="7" eb="9">
      <t>ハイカン</t>
    </rPh>
    <rPh sb="10" eb="12">
      <t>ダンネツ</t>
    </rPh>
    <rPh sb="20" eb="21">
      <t>ネツ</t>
    </rPh>
    <rPh sb="25" eb="27">
      <t>ハッセイ</t>
    </rPh>
    <rPh sb="31" eb="34">
      <t>ダンネツザイ</t>
    </rPh>
    <rPh sb="48" eb="50">
      <t>カクニン</t>
    </rPh>
    <phoneticPr fontId="2"/>
  </si>
  <si>
    <t>来客用に入り口を扉で閉めることが難しい場合、のれんのように、透明カーテンを設置することにより、冷気や暖気の漏れを減らすこともできます。透明カーテンなら、店頭から店内を見ることも可能です。</t>
    <rPh sb="0" eb="3">
      <t>ライキャクヨウ</t>
    </rPh>
    <rPh sb="4" eb="5">
      <t>イ</t>
    </rPh>
    <rPh sb="6" eb="7">
      <t>グチ</t>
    </rPh>
    <rPh sb="8" eb="9">
      <t>トビラ</t>
    </rPh>
    <rPh sb="10" eb="11">
      <t>シ</t>
    </rPh>
    <rPh sb="16" eb="17">
      <t>ムズカ</t>
    </rPh>
    <rPh sb="19" eb="21">
      <t>バアイ</t>
    </rPh>
    <rPh sb="30" eb="32">
      <t>トウメイ</t>
    </rPh>
    <rPh sb="37" eb="39">
      <t>セッチ</t>
    </rPh>
    <rPh sb="47" eb="49">
      <t>レイキ</t>
    </rPh>
    <rPh sb="50" eb="52">
      <t>ダンキ</t>
    </rPh>
    <rPh sb="53" eb="54">
      <t>モ</t>
    </rPh>
    <rPh sb="56" eb="57">
      <t>ヘ</t>
    </rPh>
    <rPh sb="67" eb="69">
      <t>トウメイ</t>
    </rPh>
    <rPh sb="76" eb="78">
      <t>テントウ</t>
    </rPh>
    <rPh sb="80" eb="82">
      <t>テンナイ</t>
    </rPh>
    <rPh sb="83" eb="84">
      <t>ミ</t>
    </rPh>
    <rPh sb="88" eb="90">
      <t>カノウ</t>
    </rPh>
    <phoneticPr fontId="2"/>
  </si>
  <si>
    <t>搬入口やバックヤードも扉が常に開いていると、冷暖気が漏れる原因となります。搬入・搬出が終了するたびに、閉めるようにしてください。</t>
    <rPh sb="0" eb="3">
      <t>ハンニュウグチ</t>
    </rPh>
    <rPh sb="11" eb="12">
      <t>トビラ</t>
    </rPh>
    <rPh sb="13" eb="14">
      <t>ツネ</t>
    </rPh>
    <rPh sb="15" eb="16">
      <t>ア</t>
    </rPh>
    <rPh sb="22" eb="24">
      <t>レイダン</t>
    </rPh>
    <rPh sb="24" eb="25">
      <t>キ</t>
    </rPh>
    <rPh sb="26" eb="27">
      <t>モ</t>
    </rPh>
    <rPh sb="29" eb="31">
      <t>ゲンイン</t>
    </rPh>
    <rPh sb="37" eb="39">
      <t>ハンニュウ</t>
    </rPh>
    <rPh sb="40" eb="42">
      <t>ハンシュツ</t>
    </rPh>
    <rPh sb="43" eb="45">
      <t>シュウリョウ</t>
    </rPh>
    <rPh sb="51" eb="52">
      <t>シ</t>
    </rPh>
    <phoneticPr fontId="2"/>
  </si>
  <si>
    <t>冷暖房をしているときには、入り口の扉は閉めないと、空気の大きな漏れが生じ、消費エネルギーが大きくなります。暑い日や寒い日には、扉を閉めておくことにより、空調が効いていることをアピールすることにもつながります。</t>
    <rPh sb="0" eb="3">
      <t>レイダンボウ</t>
    </rPh>
    <rPh sb="13" eb="14">
      <t>イ</t>
    </rPh>
    <rPh sb="15" eb="16">
      <t>グチ</t>
    </rPh>
    <rPh sb="17" eb="18">
      <t>トビラ</t>
    </rPh>
    <rPh sb="19" eb="20">
      <t>シ</t>
    </rPh>
    <rPh sb="25" eb="27">
      <t>クウキ</t>
    </rPh>
    <rPh sb="28" eb="29">
      <t>オオ</t>
    </rPh>
    <rPh sb="31" eb="32">
      <t>モ</t>
    </rPh>
    <rPh sb="34" eb="35">
      <t>ショウ</t>
    </rPh>
    <rPh sb="37" eb="39">
      <t>ショウヒ</t>
    </rPh>
    <rPh sb="45" eb="46">
      <t>オオ</t>
    </rPh>
    <rPh sb="53" eb="54">
      <t>アツ</t>
    </rPh>
    <rPh sb="55" eb="56">
      <t>ヒ</t>
    </rPh>
    <rPh sb="57" eb="58">
      <t>サム</t>
    </rPh>
    <rPh sb="59" eb="60">
      <t>ヒ</t>
    </rPh>
    <rPh sb="63" eb="64">
      <t>トビラ</t>
    </rPh>
    <rPh sb="65" eb="66">
      <t>シ</t>
    </rPh>
    <rPh sb="76" eb="78">
      <t>クウチョウ</t>
    </rPh>
    <rPh sb="79" eb="80">
      <t>キ</t>
    </rPh>
    <phoneticPr fontId="2"/>
  </si>
  <si>
    <t>中央管理のエアコンよりも、部屋ごとにエアコンが設置できる場合には、そのほうが効率がよくなります。</t>
    <rPh sb="0" eb="2">
      <t>チュウオウ</t>
    </rPh>
    <rPh sb="2" eb="4">
      <t>カンリ</t>
    </rPh>
    <rPh sb="13" eb="15">
      <t>ヘヤ</t>
    </rPh>
    <rPh sb="23" eb="25">
      <t>セッチ</t>
    </rPh>
    <rPh sb="28" eb="30">
      <t>バアイ</t>
    </rPh>
    <rPh sb="38" eb="40">
      <t>コウリツ</t>
    </rPh>
    <phoneticPr fontId="2"/>
  </si>
  <si>
    <t>チラーなどの循環水を回すときに、インバーター式であれば流量調整をすることができます。温度などを管理しながら、最適な運転を行うことで、省エネにつながります。</t>
    <rPh sb="6" eb="9">
      <t>ジュンカンスイ</t>
    </rPh>
    <rPh sb="10" eb="11">
      <t>マワ</t>
    </rPh>
    <rPh sb="22" eb="23">
      <t>シキ</t>
    </rPh>
    <rPh sb="27" eb="29">
      <t>リュウリョウ</t>
    </rPh>
    <rPh sb="29" eb="31">
      <t>チョウセイ</t>
    </rPh>
    <rPh sb="42" eb="44">
      <t>オンド</t>
    </rPh>
    <rPh sb="47" eb="49">
      <t>カンリ</t>
    </rPh>
    <rPh sb="54" eb="56">
      <t>サイテキ</t>
    </rPh>
    <rPh sb="57" eb="59">
      <t>ウンテン</t>
    </rPh>
    <rPh sb="60" eb="61">
      <t>オコナ</t>
    </rPh>
    <rPh sb="66" eb="67">
      <t>ショウ</t>
    </rPh>
    <phoneticPr fontId="2"/>
  </si>
  <si>
    <t>冷凍機は能力に比べて低出力の場合に効率が落ちます。複数台のボイラーや冷凍機がある場合、負荷が小さいときには台数を集約することで効率があがります。</t>
    <rPh sb="0" eb="3">
      <t>レイトウキ</t>
    </rPh>
    <rPh sb="4" eb="6">
      <t>ノウリョク</t>
    </rPh>
    <rPh sb="7" eb="8">
      <t>クラ</t>
    </rPh>
    <rPh sb="10" eb="11">
      <t>テイ</t>
    </rPh>
    <rPh sb="11" eb="12">
      <t>シュツ</t>
    </rPh>
    <rPh sb="12" eb="13">
      <t>リョク</t>
    </rPh>
    <rPh sb="14" eb="16">
      <t>バアイ</t>
    </rPh>
    <rPh sb="17" eb="19">
      <t>コウリツ</t>
    </rPh>
    <rPh sb="20" eb="21">
      <t>オ</t>
    </rPh>
    <rPh sb="25" eb="28">
      <t>フクスウダイ</t>
    </rPh>
    <rPh sb="34" eb="37">
      <t>レイトウキ</t>
    </rPh>
    <rPh sb="40" eb="42">
      <t>バアイ</t>
    </rPh>
    <rPh sb="43" eb="45">
      <t>フカ</t>
    </rPh>
    <rPh sb="46" eb="47">
      <t>チイ</t>
    </rPh>
    <rPh sb="53" eb="55">
      <t>ダイスウ</t>
    </rPh>
    <rPh sb="56" eb="58">
      <t>シュウヤク</t>
    </rPh>
    <rPh sb="63" eb="65">
      <t>コウリツ</t>
    </rPh>
    <phoneticPr fontId="2"/>
  </si>
  <si>
    <t>オフィスなどの暖房の目安温度は20℃とされています。厚着をしたり、足元に毛布をかけるなどして、温かく工夫をしてみてください。ただし、個人で足元用に電熱器を置くと、かえって消費電力を増やしてしまうことにもなりかねませんので、注意してください。</t>
    <rPh sb="7" eb="9">
      <t>ダンボウ</t>
    </rPh>
    <rPh sb="10" eb="12">
      <t>メヤス</t>
    </rPh>
    <rPh sb="12" eb="14">
      <t>オンド</t>
    </rPh>
    <rPh sb="26" eb="28">
      <t>アツギ</t>
    </rPh>
    <rPh sb="33" eb="35">
      <t>アシモト</t>
    </rPh>
    <rPh sb="36" eb="38">
      <t>モウフ</t>
    </rPh>
    <rPh sb="47" eb="48">
      <t>アタタ</t>
    </rPh>
    <rPh sb="50" eb="52">
      <t>クフウ</t>
    </rPh>
    <rPh sb="66" eb="68">
      <t>コジン</t>
    </rPh>
    <rPh sb="69" eb="71">
      <t>アシモト</t>
    </rPh>
    <rPh sb="71" eb="72">
      <t>ヨウ</t>
    </rPh>
    <rPh sb="73" eb="76">
      <t>デンネツキ</t>
    </rPh>
    <rPh sb="77" eb="78">
      <t>オ</t>
    </rPh>
    <rPh sb="85" eb="89">
      <t>ショウヒデンリョク</t>
    </rPh>
    <rPh sb="90" eb="91">
      <t>フ</t>
    </rPh>
    <rPh sb="111" eb="113">
      <t>チュウイ</t>
    </rPh>
    <phoneticPr fontId="2"/>
  </si>
  <si>
    <t>暖房時、足元にハロゲンヒータなどを設置すると、暖かさを補うことができますが、こうした暖房器具は消費電力が1000W近くあり、かえって電力消費を増やしてしまいます。暖気が足元へ届くようサーキュレータを回したり、ひざ掛けを使うなど、工夫をしてみてください。</t>
    <rPh sb="0" eb="3">
      <t>ダンボウジ</t>
    </rPh>
    <rPh sb="4" eb="6">
      <t>アシモト</t>
    </rPh>
    <rPh sb="17" eb="19">
      <t>セッチ</t>
    </rPh>
    <rPh sb="23" eb="24">
      <t>アタタ</t>
    </rPh>
    <rPh sb="27" eb="28">
      <t>オギナ</t>
    </rPh>
    <rPh sb="42" eb="46">
      <t>ダンボウキグ</t>
    </rPh>
    <rPh sb="47" eb="51">
      <t>ショウヒデンリョク</t>
    </rPh>
    <rPh sb="57" eb="58">
      <t>チカ</t>
    </rPh>
    <rPh sb="66" eb="70">
      <t>デンリョクショウヒ</t>
    </rPh>
    <rPh sb="71" eb="72">
      <t>フ</t>
    </rPh>
    <rPh sb="81" eb="83">
      <t>ダンキ</t>
    </rPh>
    <rPh sb="84" eb="86">
      <t>アシモト</t>
    </rPh>
    <rPh sb="87" eb="88">
      <t>トド</t>
    </rPh>
    <rPh sb="99" eb="100">
      <t>マワ</t>
    </rPh>
    <rPh sb="106" eb="107">
      <t>カ</t>
    </rPh>
    <rPh sb="109" eb="110">
      <t>ツカ</t>
    </rPh>
    <rPh sb="114" eb="116">
      <t>クフウ</t>
    </rPh>
    <phoneticPr fontId="2"/>
  </si>
  <si>
    <t>冷房時にも外気温が低くなる時間帯などは、空調をとめて外気の取り入れをすることで省エネにつながります。</t>
    <rPh sb="0" eb="3">
      <t>レイボウジ</t>
    </rPh>
    <rPh sb="5" eb="8">
      <t>ガイキオン</t>
    </rPh>
    <rPh sb="9" eb="10">
      <t>ヒク</t>
    </rPh>
    <rPh sb="13" eb="16">
      <t>ジカンタイ</t>
    </rPh>
    <rPh sb="20" eb="22">
      <t>クウチョウ</t>
    </rPh>
    <rPh sb="26" eb="28">
      <t>ガイキ</t>
    </rPh>
    <rPh sb="29" eb="30">
      <t>ト</t>
    </rPh>
    <rPh sb="31" eb="32">
      <t>イ</t>
    </rPh>
    <rPh sb="39" eb="40">
      <t>ショウ</t>
    </rPh>
    <phoneticPr fontId="2"/>
  </si>
  <si>
    <t>ガラスは熱伝導率が高く、暖気が窓から逃げる割合が大きくなっています。少しでも熱のロスを減らすため、また照明の効率を高めるためにも、夕方以降はブラインドを閉めることが有効です。</t>
    <rPh sb="4" eb="7">
      <t>ネツデンドウ</t>
    </rPh>
    <rPh sb="7" eb="8">
      <t>リツ</t>
    </rPh>
    <rPh sb="9" eb="10">
      <t>タカ</t>
    </rPh>
    <rPh sb="12" eb="14">
      <t>ダンキ</t>
    </rPh>
    <rPh sb="15" eb="16">
      <t>マド</t>
    </rPh>
    <rPh sb="18" eb="19">
      <t>ニ</t>
    </rPh>
    <rPh sb="21" eb="23">
      <t>ワリアイ</t>
    </rPh>
    <rPh sb="24" eb="25">
      <t>オオ</t>
    </rPh>
    <rPh sb="34" eb="35">
      <t>スコ</t>
    </rPh>
    <rPh sb="38" eb="39">
      <t>ネツ</t>
    </rPh>
    <rPh sb="43" eb="44">
      <t>ヘ</t>
    </rPh>
    <rPh sb="51" eb="53">
      <t>ショウメイ</t>
    </rPh>
    <rPh sb="54" eb="56">
      <t>コウリツ</t>
    </rPh>
    <rPh sb="57" eb="58">
      <t>タカ</t>
    </rPh>
    <rPh sb="65" eb="69">
      <t>ユウガタイコウ</t>
    </rPh>
    <rPh sb="76" eb="77">
      <t>シ</t>
    </rPh>
    <rPh sb="82" eb="84">
      <t>ユウコウ</t>
    </rPh>
    <phoneticPr fontId="2"/>
  </si>
  <si>
    <t>冷房の設定温度の目安は28℃です。クールビスや、扇風機の活用などにより、温度設定を低すぎないように調整してください。</t>
    <rPh sb="0" eb="2">
      <t>レイボウ</t>
    </rPh>
    <rPh sb="3" eb="5">
      <t>セッテイ</t>
    </rPh>
    <rPh sb="5" eb="7">
      <t>オンド</t>
    </rPh>
    <rPh sb="8" eb="10">
      <t>メヤス</t>
    </rPh>
    <rPh sb="24" eb="27">
      <t>センプウキ</t>
    </rPh>
    <rPh sb="28" eb="30">
      <t>カツヨウ</t>
    </rPh>
    <rPh sb="36" eb="40">
      <t>オンドセッテイ</t>
    </rPh>
    <rPh sb="41" eb="42">
      <t>ヒク</t>
    </rPh>
    <rPh sb="49" eb="51">
      <t>チョウセイ</t>
    </rPh>
    <phoneticPr fontId="2"/>
  </si>
  <si>
    <t>0ss</t>
    <phoneticPr fontId="2"/>
  </si>
  <si>
    <t>ws0</t>
    <phoneticPr fontId="2"/>
  </si>
  <si>
    <t>w00</t>
    <phoneticPr fontId="2"/>
  </si>
  <si>
    <t>0s0</t>
    <phoneticPr fontId="2"/>
  </si>
  <si>
    <t>水銀灯をLEDに取り替える</t>
    <rPh sb="0" eb="3">
      <t>スイギントウ</t>
    </rPh>
    <rPh sb="8" eb="9">
      <t>ト</t>
    </rPh>
    <rPh sb="10" eb="11">
      <t>カ</t>
    </rPh>
    <phoneticPr fontId="8"/>
  </si>
  <si>
    <t>従来型蛍光灯をHf型に付け替える</t>
    <rPh sb="0" eb="2">
      <t>ジュウライ</t>
    </rPh>
    <rPh sb="2" eb="3">
      <t>ガタ</t>
    </rPh>
    <rPh sb="3" eb="6">
      <t>ケイコウトウ</t>
    </rPh>
    <rPh sb="9" eb="10">
      <t>ガタ</t>
    </rPh>
    <rPh sb="11" eb="12">
      <t>ツ</t>
    </rPh>
    <rPh sb="13" eb="14">
      <t>カ</t>
    </rPh>
    <phoneticPr fontId="8"/>
  </si>
  <si>
    <t>mLIhf</t>
    <phoneticPr fontId="2"/>
  </si>
  <si>
    <t>mLImercu2LED</t>
    <phoneticPr fontId="2"/>
  </si>
  <si>
    <t>従来型蛍光灯をLEDに付け替える</t>
    <rPh sb="0" eb="2">
      <t>ジュウライ</t>
    </rPh>
    <rPh sb="2" eb="3">
      <t>ガタ</t>
    </rPh>
    <rPh sb="3" eb="6">
      <t>ケイコウトウ</t>
    </rPh>
    <rPh sb="11" eb="12">
      <t>ツ</t>
    </rPh>
    <rPh sb="13" eb="14">
      <t>カ</t>
    </rPh>
    <phoneticPr fontId="8"/>
  </si>
  <si>
    <t>Hf式蛍光灯</t>
    <rPh sb="2" eb="3">
      <t>シキ</t>
    </rPh>
    <rPh sb="3" eb="6">
      <t>ケイコウトウ</t>
    </rPh>
    <phoneticPr fontId="2"/>
  </si>
  <si>
    <t>水銀灯をLED化</t>
    <rPh sb="0" eb="3">
      <t>スイギントウ</t>
    </rPh>
    <rPh sb="7" eb="8">
      <t>カ</t>
    </rPh>
    <phoneticPr fontId="2"/>
  </si>
  <si>
    <t>mLIcull</t>
    <phoneticPr fontId="2"/>
  </si>
  <si>
    <t>水銀灯の代替ができるLEDが販売されています。寿命が長く、点灯させてからすぐに明るくなるのも特徴です。</t>
    <rPh sb="0" eb="3">
      <t>スイギントウ</t>
    </rPh>
    <rPh sb="4" eb="6">
      <t>ダイタイ</t>
    </rPh>
    <rPh sb="14" eb="16">
      <t>ハンバイ</t>
    </rPh>
    <rPh sb="23" eb="25">
      <t>ジュミョウ</t>
    </rPh>
    <rPh sb="26" eb="27">
      <t>ナガ</t>
    </rPh>
    <rPh sb="29" eb="31">
      <t>テントウ</t>
    </rPh>
    <rPh sb="39" eb="40">
      <t>アカ</t>
    </rPh>
    <rPh sb="46" eb="48">
      <t>トクチョウ</t>
    </rPh>
    <phoneticPr fontId="2"/>
  </si>
  <si>
    <t>蛍光管の太さが細いHf式の蛍光灯は、通常の蛍光灯よりも3割程度省エネとなっています。管だけをつけかることはできず、器具からのつけかえになります。</t>
    <rPh sb="0" eb="3">
      <t>ケイコウカン</t>
    </rPh>
    <rPh sb="4" eb="5">
      <t>フト</t>
    </rPh>
    <rPh sb="7" eb="8">
      <t>ホソ</t>
    </rPh>
    <rPh sb="11" eb="12">
      <t>シキ</t>
    </rPh>
    <rPh sb="13" eb="16">
      <t>ケイコウトウ</t>
    </rPh>
    <rPh sb="18" eb="20">
      <t>ツウジョウ</t>
    </rPh>
    <rPh sb="21" eb="24">
      <t>ケイコウトウ</t>
    </rPh>
    <rPh sb="28" eb="29">
      <t>ワ</t>
    </rPh>
    <rPh sb="29" eb="31">
      <t>テイド</t>
    </rPh>
    <rPh sb="31" eb="32">
      <t>ショウ</t>
    </rPh>
    <rPh sb="42" eb="43">
      <t>カン</t>
    </rPh>
    <rPh sb="57" eb="59">
      <t>キグ</t>
    </rPh>
    <phoneticPr fontId="2"/>
  </si>
  <si>
    <t>蛍光灯と同じサイズのLEDが販売されています。現在の蛍光管を取り替えるタイプもありましたが、安全のために器具から付け替えるものが望ましいです。</t>
    <rPh sb="0" eb="3">
      <t>ケイコウトウ</t>
    </rPh>
    <rPh sb="4" eb="5">
      <t>オナ</t>
    </rPh>
    <rPh sb="14" eb="16">
      <t>ハンバイ</t>
    </rPh>
    <rPh sb="23" eb="25">
      <t>ゲンザイ</t>
    </rPh>
    <rPh sb="26" eb="29">
      <t>ケイコウカン</t>
    </rPh>
    <rPh sb="30" eb="31">
      <t>ト</t>
    </rPh>
    <rPh sb="32" eb="33">
      <t>カ</t>
    </rPh>
    <rPh sb="46" eb="48">
      <t>アンゼン</t>
    </rPh>
    <rPh sb="52" eb="54">
      <t>キグ</t>
    </rPh>
    <rPh sb="56" eb="57">
      <t>ツ</t>
    </rPh>
    <rPh sb="58" eb="59">
      <t>カ</t>
    </rPh>
    <rPh sb="64" eb="65">
      <t>ノゾ</t>
    </rPh>
    <phoneticPr fontId="2"/>
  </si>
  <si>
    <t>照度が十分にある場所については、蛍光灯の間引きをすることで省エネになります。ただし、2管セットの照明器具の場合には、片方を取り外すと点灯しなかったり、消費電力が結果的に減らない場合もあります。回路を考慮した上で、実施してください。</t>
    <rPh sb="0" eb="2">
      <t>ショウド</t>
    </rPh>
    <rPh sb="3" eb="5">
      <t>ジュウブン</t>
    </rPh>
    <rPh sb="8" eb="10">
      <t>バショ</t>
    </rPh>
    <rPh sb="16" eb="19">
      <t>ケイコウトウ</t>
    </rPh>
    <rPh sb="20" eb="22">
      <t>マビ</t>
    </rPh>
    <rPh sb="29" eb="30">
      <t>ショウ</t>
    </rPh>
    <rPh sb="43" eb="44">
      <t>カン</t>
    </rPh>
    <rPh sb="48" eb="52">
      <t>ショウメイキグ</t>
    </rPh>
    <rPh sb="53" eb="55">
      <t>バアイ</t>
    </rPh>
    <rPh sb="58" eb="60">
      <t>カタホウ</t>
    </rPh>
    <rPh sb="61" eb="62">
      <t>ト</t>
    </rPh>
    <rPh sb="63" eb="64">
      <t>ハズ</t>
    </rPh>
    <rPh sb="66" eb="68">
      <t>テントウ</t>
    </rPh>
    <rPh sb="75" eb="79">
      <t>ショウヒデンリョク</t>
    </rPh>
    <rPh sb="80" eb="82">
      <t>ケッカ</t>
    </rPh>
    <rPh sb="82" eb="83">
      <t>テキ</t>
    </rPh>
    <rPh sb="84" eb="85">
      <t>ヘ</t>
    </rPh>
    <rPh sb="88" eb="90">
      <t>バアイ</t>
    </rPh>
    <rPh sb="96" eb="98">
      <t>カイロ</t>
    </rPh>
    <rPh sb="99" eb="101">
      <t>コウリョ</t>
    </rPh>
    <rPh sb="103" eb="104">
      <t>ウエ</t>
    </rPh>
    <rPh sb="106" eb="108">
      <t>ジッシ</t>
    </rPh>
    <phoneticPr fontId="2"/>
  </si>
  <si>
    <t>日射が入ると、冷房の効率が落ちます。冷房時にはブラインドを閉めて、日射が入らないようにしてください。また、窓から冷気が逃げることがあるため、ブラインドで遮蔽する意味でも有効です。</t>
    <rPh sb="0" eb="2">
      <t>ニッシャ</t>
    </rPh>
    <rPh sb="3" eb="4">
      <t>ハイ</t>
    </rPh>
    <rPh sb="7" eb="9">
      <t>レイボウ</t>
    </rPh>
    <rPh sb="10" eb="12">
      <t>コウリツ</t>
    </rPh>
    <rPh sb="13" eb="14">
      <t>オ</t>
    </rPh>
    <rPh sb="18" eb="21">
      <t>レイボウジ</t>
    </rPh>
    <rPh sb="29" eb="30">
      <t>シ</t>
    </rPh>
    <rPh sb="33" eb="35">
      <t>ニッシャ</t>
    </rPh>
    <rPh sb="36" eb="37">
      <t>ハイ</t>
    </rPh>
    <rPh sb="53" eb="54">
      <t>マド</t>
    </rPh>
    <rPh sb="56" eb="58">
      <t>レイキ</t>
    </rPh>
    <rPh sb="59" eb="60">
      <t>ニ</t>
    </rPh>
    <rPh sb="76" eb="78">
      <t>シャヘイ</t>
    </rPh>
    <rPh sb="80" eb="82">
      <t>イミ</t>
    </rPh>
    <rPh sb="84" eb="86">
      <t>ユウコウ</t>
    </rPh>
    <phoneticPr fontId="2"/>
  </si>
  <si>
    <t>１機種目</t>
  </si>
  <si>
    <t>定格消費電力</t>
    <rPh sb="0" eb="2">
      <t>テイカク</t>
    </rPh>
    <rPh sb="2" eb="6">
      <t>ショウヒデンリョク</t>
    </rPh>
    <phoneticPr fontId="2"/>
  </si>
  <si>
    <t>機種名</t>
    <rPh sb="0" eb="3">
      <t>キシュメイ</t>
    </rPh>
    <phoneticPr fontId="2"/>
  </si>
  <si>
    <t>開始時</t>
    <rPh sb="0" eb="2">
      <t>カイシ</t>
    </rPh>
    <rPh sb="2" eb="3">
      <t>ジ</t>
    </rPh>
    <phoneticPr fontId="2"/>
  </si>
  <si>
    <t>終了時</t>
    <rPh sb="0" eb="2">
      <t>シュウリョウ</t>
    </rPh>
    <rPh sb="2" eb="3">
      <t>ジ</t>
    </rPh>
    <phoneticPr fontId="2"/>
  </si>
  <si>
    <t>単体消費電力</t>
    <rPh sb="0" eb="2">
      <t>タンタイ</t>
    </rPh>
    <rPh sb="2" eb="6">
      <t>ショウヒデンリョク</t>
    </rPh>
    <phoneticPr fontId="2"/>
  </si>
  <si>
    <t>アコーディオン式</t>
    <rPh sb="7" eb="8">
      <t>シキ</t>
    </rPh>
    <phoneticPr fontId="2"/>
  </si>
  <si>
    <t>入力済み</t>
    <rPh sb="0" eb="2">
      <t>ニュウリョク</t>
    </rPh>
    <rPh sb="2" eb="3">
      <t>ズ</t>
    </rPh>
    <phoneticPr fontId="2"/>
  </si>
  <si>
    <t>消費電力</t>
    <rPh sb="0" eb="4">
      <t>ショウヒデンリョク</t>
    </rPh>
    <phoneticPr fontId="2"/>
  </si>
  <si>
    <t>稼働数</t>
    <rPh sb="0" eb="2">
      <t>カドウ</t>
    </rPh>
    <rPh sb="2" eb="3">
      <t>スウ</t>
    </rPh>
    <phoneticPr fontId="2"/>
  </si>
  <si>
    <t>稼働数</t>
    <rPh sb="0" eb="3">
      <t>カドウスウ</t>
    </rPh>
    <phoneticPr fontId="2"/>
  </si>
  <si>
    <t>開始時</t>
    <rPh sb="0" eb="3">
      <t>カイシジ</t>
    </rPh>
    <phoneticPr fontId="2"/>
  </si>
  <si>
    <t>終了時</t>
    <rPh sb="0" eb="3">
      <t>シュウリョウジ</t>
    </rPh>
    <phoneticPr fontId="2"/>
  </si>
  <si>
    <t>冷蔵庫追加、エアコン追加</t>
    <rPh sb="0" eb="3">
      <t>レイゾウコ</t>
    </rPh>
    <rPh sb="3" eb="5">
      <t>ツイカ</t>
    </rPh>
    <rPh sb="10" eb="12">
      <t>ツイカ</t>
    </rPh>
    <phoneticPr fontId="2"/>
  </si>
  <si>
    <t>i056</t>
    <phoneticPr fontId="2"/>
  </si>
  <si>
    <t>consElecTime</t>
    <phoneticPr fontId="2"/>
  </si>
  <si>
    <t>時間帯電気消費量</t>
    <rPh sb="0" eb="3">
      <t>ジカンタイ</t>
    </rPh>
    <rPh sb="3" eb="5">
      <t>デンキ</t>
    </rPh>
    <rPh sb="5" eb="8">
      <t>ショウヒリョウ</t>
    </rPh>
    <phoneticPr fontId="2"/>
  </si>
  <si>
    <t>台</t>
    <phoneticPr fontId="2"/>
  </si>
  <si>
    <t>kWｈ/時</t>
    <rPh sb="4" eb="5">
      <t>ジ</t>
    </rPh>
    <phoneticPr fontId="2"/>
  </si>
  <si>
    <t>i815</t>
    <phoneticPr fontId="2"/>
  </si>
  <si>
    <t>使用開始時刻</t>
    <rPh sb="0" eb="4">
      <t>シヨウカイシ</t>
    </rPh>
    <rPh sb="4" eb="6">
      <t>ジコク</t>
    </rPh>
    <phoneticPr fontId="2"/>
  </si>
  <si>
    <t>i816</t>
    <phoneticPr fontId="2"/>
  </si>
  <si>
    <t>使用終了時刻</t>
    <rPh sb="0" eb="2">
      <t>シヨウ</t>
    </rPh>
    <rPh sb="2" eb="4">
      <t>シュウリョウ</t>
    </rPh>
    <rPh sb="4" eb="6">
      <t>ジコク</t>
    </rPh>
    <phoneticPr fontId="2"/>
  </si>
  <si>
    <t>demand</t>
    <phoneticPr fontId="2"/>
  </si>
  <si>
    <t>demand</t>
    <phoneticPr fontId="2"/>
  </si>
  <si>
    <t>電気消費 1kW,2W,3基数,4名前,5開始,6終了</t>
    <rPh sb="0" eb="2">
      <t>デンキ</t>
    </rPh>
    <rPh sb="2" eb="4">
      <t>ショウヒ</t>
    </rPh>
    <rPh sb="13" eb="15">
      <t>キスウ</t>
    </rPh>
    <rPh sb="17" eb="19">
      <t>ナマエ</t>
    </rPh>
    <rPh sb="21" eb="23">
      <t>カイシ</t>
    </rPh>
    <rPh sb="25" eb="27">
      <t>シュウリョウ</t>
    </rPh>
    <phoneticPr fontId="2"/>
  </si>
  <si>
    <t>i516</t>
    <phoneticPr fontId="2"/>
  </si>
  <si>
    <t>i517</t>
    <phoneticPr fontId="2"/>
  </si>
  <si>
    <t>冷房をしない</t>
    <rPh sb="0" eb="2">
      <t>レイボウ</t>
    </rPh>
    <phoneticPr fontId="3"/>
  </si>
  <si>
    <t>consCO</t>
    <phoneticPr fontId="2"/>
  </si>
  <si>
    <t>consCO</t>
    <phoneticPr fontId="2"/>
  </si>
  <si>
    <t>consHT</t>
    <phoneticPr fontId="2"/>
  </si>
  <si>
    <t>consACsum</t>
    <phoneticPr fontId="2"/>
  </si>
  <si>
    <t>consAC</t>
    <phoneticPr fontId="2"/>
  </si>
  <si>
    <t>関連消費クラス</t>
    <rPh sb="0" eb="2">
      <t>カンレン</t>
    </rPh>
    <rPh sb="2" eb="4">
      <t>ショウヒ</t>
    </rPh>
    <phoneticPr fontId="2"/>
  </si>
  <si>
    <t>(auto)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</si>
</sst>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6">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u/>
      <sz val="11"/>
      <color indexed="36"/>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sz val="6"/>
      <name val="ＭＳ Ｐゴシック"/>
      <family val="3"/>
      <charset val="128"/>
    </font>
    <font>
      <sz val="11"/>
      <color theme="1"/>
      <name val="ＭＳ Ｐゴシック"/>
      <family val="3"/>
      <charset val="128"/>
    </font>
    <font>
      <b/>
      <sz val="11"/>
      <name val="ＭＳ Ｐゴシック"/>
      <family val="3"/>
      <charset val="128"/>
    </font>
  </fonts>
  <fills count="2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8" tint="0.79998168889431442"/>
        <bgColor indexed="64"/>
      </patternFill>
    </fill>
    <fill>
      <patternFill patternType="solid">
        <fgColor rgb="FF00FFFF"/>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34"/>
      </patternFill>
    </fill>
    <fill>
      <patternFill patternType="solid">
        <fgColor theme="8" tint="0.79998168889431442"/>
        <bgColor indexed="26"/>
      </patternFill>
    </fill>
    <fill>
      <patternFill patternType="solid">
        <fgColor theme="8" tint="0.79998168889431442"/>
        <bgColor indexed="22"/>
      </patternFill>
    </fill>
    <fill>
      <patternFill patternType="solid">
        <fgColor theme="6" tint="0.59999389629810485"/>
        <bgColor indexed="26"/>
      </patternFill>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style="thin">
        <color indexed="58"/>
      </right>
      <top/>
      <bottom/>
      <diagonal/>
    </border>
    <border>
      <left style="thin">
        <color indexed="58"/>
      </left>
      <right/>
      <top style="thin">
        <color indexed="58"/>
      </top>
      <bottom style="thin">
        <color indexed="58"/>
      </bottom>
      <diagonal/>
    </border>
    <border>
      <left style="thin">
        <color indexed="58"/>
      </left>
      <right style="thin">
        <color indexed="58"/>
      </right>
      <top/>
      <bottom style="thin">
        <color indexed="58"/>
      </bottom>
      <diagonal/>
    </border>
    <border>
      <left style="dotted">
        <color indexed="58"/>
      </left>
      <right style="dotted">
        <color indexed="58"/>
      </right>
      <top style="dotted">
        <color indexed="58"/>
      </top>
      <bottom style="dotted">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58"/>
      </left>
      <right style="thin">
        <color indexed="58"/>
      </right>
      <top style="thin">
        <color indexed="58"/>
      </top>
      <bottom/>
      <diagonal/>
    </border>
    <border>
      <left style="thin">
        <color indexed="58"/>
      </left>
      <right/>
      <top style="thin">
        <color indexed="58"/>
      </top>
      <bottom/>
      <diagonal/>
    </border>
    <border>
      <left/>
      <right style="thin">
        <color indexed="58"/>
      </right>
      <top/>
      <bottom/>
      <diagonal/>
    </border>
    <border>
      <left style="thin">
        <color indexed="58"/>
      </left>
      <right/>
      <top/>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94">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6"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7" fillId="0" borderId="0" xfId="0" applyFont="1" applyFill="1" applyAlignment="1">
      <alignment vertical="top" wrapText="1"/>
    </xf>
    <xf numFmtId="0" fontId="7"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8" fillId="0" borderId="0" xfId="0" applyFont="1" applyFill="1" applyAlignment="1">
      <alignment vertical="top" wrapText="1"/>
    </xf>
    <xf numFmtId="0" fontId="8" fillId="0" borderId="0" xfId="0" applyFont="1" applyFill="1" applyAlignment="1">
      <alignment horizontal="justify" vertical="top" wrapText="1"/>
    </xf>
    <xf numFmtId="0" fontId="9"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0" fillId="19" borderId="0" xfId="0" applyFill="1"/>
    <xf numFmtId="0" fontId="0" fillId="10" borderId="0" xfId="0" applyFont="1" applyFill="1" applyAlignment="1">
      <alignment horizontal="right"/>
    </xf>
    <xf numFmtId="0" fontId="10" fillId="0" borderId="0" xfId="0" applyFont="1" applyFill="1"/>
    <xf numFmtId="0" fontId="0" fillId="12" borderId="0" xfId="0" applyFont="1" applyFill="1"/>
    <xf numFmtId="0" fontId="10" fillId="12" borderId="0" xfId="0" applyFont="1" applyFill="1"/>
    <xf numFmtId="0" fontId="0" fillId="12" borderId="11" xfId="0" applyFont="1" applyFill="1" applyBorder="1"/>
    <xf numFmtId="0" fontId="0" fillId="12" borderId="12" xfId="0" applyFont="1" applyFill="1" applyBorder="1"/>
    <xf numFmtId="0" fontId="0" fillId="0" borderId="13" xfId="0" applyFont="1" applyFill="1" applyBorder="1"/>
    <xf numFmtId="0" fontId="10" fillId="17" borderId="0" xfId="0" applyFont="1" applyFill="1" applyAlignment="1">
      <alignment wrapText="1"/>
    </xf>
    <xf numFmtId="0" fontId="0" fillId="17" borderId="10" xfId="0" applyFont="1" applyFill="1" applyBorder="1"/>
    <xf numFmtId="0" fontId="0" fillId="0" borderId="14" xfId="0" applyFont="1" applyFill="1" applyBorder="1" applyAlignment="1">
      <alignment vertical="top" wrapText="1"/>
    </xf>
    <xf numFmtId="0" fontId="0" fillId="0" borderId="14" xfId="0" applyFont="1" applyBorder="1" applyAlignment="1">
      <alignment vertical="top" wrapText="1"/>
    </xf>
    <xf numFmtId="0" fontId="0" fillId="0" borderId="0" xfId="0" applyFont="1" applyFill="1" applyBorder="1" applyAlignment="1">
      <alignment vertical="top" wrapText="1"/>
    </xf>
    <xf numFmtId="0" fontId="7" fillId="0" borderId="14" xfId="0" applyFont="1" applyBorder="1" applyAlignment="1">
      <alignment horizontal="justify" vertical="top" wrapText="1"/>
    </xf>
    <xf numFmtId="0" fontId="0" fillId="0" borderId="14" xfId="0" applyFill="1" applyBorder="1" applyAlignment="1">
      <alignment wrapText="1"/>
    </xf>
    <xf numFmtId="0" fontId="0" fillId="18" borderId="12" xfId="0" applyFill="1" applyBorder="1"/>
    <xf numFmtId="0" fontId="0" fillId="18" borderId="15" xfId="0" applyFill="1" applyBorder="1"/>
    <xf numFmtId="0" fontId="0" fillId="18" borderId="16" xfId="0" applyFont="1" applyFill="1" applyBorder="1"/>
    <xf numFmtId="0" fontId="0" fillId="10" borderId="12" xfId="0" applyFont="1" applyFill="1" applyBorder="1"/>
    <xf numFmtId="0" fontId="0" fillId="10" borderId="15" xfId="0" applyFill="1" applyBorder="1"/>
    <xf numFmtId="0" fontId="0" fillId="10" borderId="16" xfId="0" applyFill="1" applyBorder="1"/>
    <xf numFmtId="0" fontId="0" fillId="16" borderId="12" xfId="0" applyFont="1" applyFill="1" applyBorder="1"/>
    <xf numFmtId="0" fontId="0" fillId="16" borderId="15" xfId="0" applyFill="1" applyBorder="1"/>
    <xf numFmtId="0" fontId="0" fillId="16" borderId="16" xfId="0" applyFill="1" applyBorder="1"/>
    <xf numFmtId="0" fontId="0" fillId="18" borderId="0" xfId="0" applyFont="1" applyFill="1"/>
    <xf numFmtId="0" fontId="0" fillId="6" borderId="0" xfId="0" applyFill="1"/>
    <xf numFmtId="0" fontId="0" fillId="6" borderId="0" xfId="0" applyFont="1" applyFill="1" applyAlignment="1">
      <alignment vertical="top" wrapText="1"/>
    </xf>
    <xf numFmtId="0" fontId="0" fillId="6" borderId="14" xfId="0" applyFont="1" applyFill="1" applyBorder="1" applyAlignment="1">
      <alignment vertical="top" wrapText="1"/>
    </xf>
    <xf numFmtId="0" fontId="0" fillId="0" borderId="0" xfId="0" applyFill="1" applyAlignment="1">
      <alignment vertical="top"/>
    </xf>
    <xf numFmtId="0" fontId="0" fillId="12" borderId="10" xfId="0" applyFont="1" applyFill="1" applyBorder="1" applyAlignment="1">
      <alignment vertical="top"/>
    </xf>
    <xf numFmtId="0" fontId="0" fillId="0" borderId="14" xfId="0" applyFont="1" applyFill="1" applyBorder="1" applyAlignment="1">
      <alignment vertical="top"/>
    </xf>
    <xf numFmtId="0" fontId="0" fillId="17" borderId="12" xfId="0" applyFont="1" applyFill="1" applyBorder="1" applyAlignment="1">
      <alignment vertical="top"/>
    </xf>
    <xf numFmtId="0" fontId="0" fillId="17" borderId="17" xfId="0" applyFill="1" applyBorder="1" applyAlignment="1">
      <alignment vertical="top"/>
    </xf>
    <xf numFmtId="0" fontId="0" fillId="17" borderId="15" xfId="0" applyFill="1" applyBorder="1" applyAlignment="1">
      <alignment vertical="top"/>
    </xf>
    <xf numFmtId="0" fontId="0" fillId="17" borderId="16" xfId="0" applyFill="1" applyBorder="1" applyAlignment="1">
      <alignment vertical="top"/>
    </xf>
    <xf numFmtId="0" fontId="0" fillId="17" borderId="18" xfId="0" applyFill="1" applyBorder="1" applyAlignment="1">
      <alignment vertical="top"/>
    </xf>
    <xf numFmtId="0" fontId="0" fillId="17" borderId="13" xfId="0" applyFill="1" applyBorder="1" applyAlignment="1">
      <alignment vertical="top"/>
    </xf>
    <xf numFmtId="0" fontId="0" fillId="0" borderId="0" xfId="0" applyAlignment="1">
      <alignment vertical="top"/>
    </xf>
    <xf numFmtId="0" fontId="0" fillId="6" borderId="0" xfId="0" applyFill="1" applyAlignment="1">
      <alignment vertical="top"/>
    </xf>
    <xf numFmtId="0" fontId="10" fillId="0" borderId="0" xfId="0" applyFont="1" applyFill="1" applyAlignment="1">
      <alignment vertical="top" wrapText="1"/>
    </xf>
    <xf numFmtId="0" fontId="0" fillId="17" borderId="10" xfId="0" applyFont="1" applyFill="1" applyBorder="1" applyAlignment="1">
      <alignment vertical="top" wrapText="1"/>
    </xf>
    <xf numFmtId="0" fontId="0" fillId="19" borderId="9" xfId="0" applyFill="1" applyBorder="1"/>
    <xf numFmtId="0" fontId="0" fillId="20" borderId="1" xfId="0" applyFill="1" applyBorder="1" applyAlignment="1">
      <alignment vertical="top" wrapText="1"/>
    </xf>
    <xf numFmtId="0" fontId="0" fillId="20" borderId="0" xfId="0" applyFill="1" applyBorder="1" applyAlignment="1">
      <alignment vertical="top" wrapText="1"/>
    </xf>
    <xf numFmtId="0" fontId="0" fillId="21" borderId="0" xfId="0" applyFill="1"/>
    <xf numFmtId="0" fontId="0" fillId="0" borderId="0" xfId="0" applyFont="1" applyBorder="1" applyAlignment="1">
      <alignment vertical="top" wrapText="1"/>
    </xf>
    <xf numFmtId="0" fontId="0" fillId="0" borderId="14" xfId="0" quotePrefix="1" applyFont="1" applyBorder="1" applyAlignment="1">
      <alignment vertical="top" wrapText="1"/>
    </xf>
    <xf numFmtId="0" fontId="0" fillId="22" borderId="0" xfId="0" applyFill="1" applyAlignment="1">
      <alignment vertical="top" wrapText="1"/>
    </xf>
    <xf numFmtId="0" fontId="0" fillId="22" borderId="0" xfId="0" applyFill="1"/>
    <xf numFmtId="0" fontId="0" fillId="22" borderId="0" xfId="0" applyFont="1" applyFill="1" applyAlignment="1">
      <alignment wrapText="1"/>
    </xf>
    <xf numFmtId="0" fontId="0" fillId="22" borderId="14" xfId="0" applyFont="1" applyFill="1" applyBorder="1" applyAlignment="1">
      <alignment vertical="top" wrapText="1"/>
    </xf>
    <xf numFmtId="0" fontId="0" fillId="22" borderId="14" xfId="0" applyFill="1" applyBorder="1" applyAlignment="1">
      <alignment vertical="top"/>
    </xf>
    <xf numFmtId="0" fontId="0" fillId="22" borderId="14" xfId="0" applyFill="1" applyBorder="1" applyAlignment="1">
      <alignment vertical="top" wrapText="1"/>
    </xf>
    <xf numFmtId="0" fontId="0" fillId="22" borderId="0" xfId="0" applyFont="1" applyFill="1" applyBorder="1" applyAlignment="1">
      <alignment vertical="top" wrapText="1"/>
    </xf>
    <xf numFmtId="0" fontId="0" fillId="22" borderId="14" xfId="0" applyFont="1" applyFill="1" applyBorder="1" applyAlignment="1">
      <alignment vertical="top"/>
    </xf>
    <xf numFmtId="0" fontId="0" fillId="0" borderId="14" xfId="0" applyFill="1" applyBorder="1" applyAlignment="1">
      <alignment vertical="top" wrapText="1"/>
    </xf>
    <xf numFmtId="0" fontId="0" fillId="0" borderId="0" xfId="0" applyFill="1" applyBorder="1" applyAlignment="1">
      <alignment wrapText="1"/>
    </xf>
    <xf numFmtId="0" fontId="0" fillId="0" borderId="14" xfId="0" applyBorder="1"/>
    <xf numFmtId="0" fontId="0" fillId="0" borderId="0" xfId="0" applyFont="1" applyFill="1" applyAlignment="1">
      <alignment wrapText="1"/>
    </xf>
    <xf numFmtId="0" fontId="14" fillId="0" borderId="14" xfId="0" applyFont="1" applyBorder="1"/>
    <xf numFmtId="0" fontId="0" fillId="0" borderId="0" xfId="0" applyBorder="1"/>
    <xf numFmtId="0" fontId="0" fillId="0" borderId="0" xfId="0" applyFont="1" applyFill="1" applyBorder="1" applyAlignment="1">
      <alignment vertical="top"/>
    </xf>
    <xf numFmtId="0" fontId="0" fillId="0" borderId="0" xfId="0" applyFill="1" applyBorder="1" applyAlignment="1">
      <alignment vertical="top"/>
    </xf>
    <xf numFmtId="0" fontId="0" fillId="19" borderId="0" xfId="0" applyFill="1" applyBorder="1" applyAlignment="1">
      <alignment vertical="top" wrapText="1"/>
    </xf>
    <xf numFmtId="0" fontId="0" fillId="19" borderId="0" xfId="0" applyFill="1" applyBorder="1" applyAlignment="1">
      <alignment vertical="top"/>
    </xf>
    <xf numFmtId="0" fontId="0" fillId="19" borderId="0" xfId="0" applyFill="1" applyBorder="1"/>
    <xf numFmtId="0" fontId="11" fillId="23" borderId="0" xfId="0" applyFont="1" applyFill="1" applyAlignment="1">
      <alignment vertical="top" wrapText="1"/>
    </xf>
    <xf numFmtId="0" fontId="11" fillId="0" borderId="0" xfId="0" applyFont="1" applyFill="1" applyAlignment="1">
      <alignment vertical="top" wrapText="1"/>
    </xf>
    <xf numFmtId="0" fontId="11" fillId="17" borderId="0" xfId="0" applyFont="1" applyFill="1" applyAlignment="1">
      <alignment vertical="top" wrapText="1"/>
    </xf>
    <xf numFmtId="0" fontId="11" fillId="18" borderId="0" xfId="0" applyFont="1" applyFill="1" applyAlignment="1">
      <alignment vertical="top" wrapText="1"/>
    </xf>
    <xf numFmtId="0" fontId="11" fillId="10" borderId="0" xfId="0" applyFont="1" applyFill="1" applyAlignment="1">
      <alignment vertical="top" wrapText="1"/>
    </xf>
    <xf numFmtId="0" fontId="11" fillId="0" borderId="0" xfId="0" applyFont="1" applyAlignment="1">
      <alignment vertical="top" wrapText="1"/>
    </xf>
    <xf numFmtId="0" fontId="11" fillId="0" borderId="0" xfId="0" applyFont="1" applyBorder="1" applyAlignment="1">
      <alignment vertical="top" wrapText="1"/>
    </xf>
    <xf numFmtId="0" fontId="11" fillId="0" borderId="0" xfId="0" applyFont="1" applyFill="1" applyBorder="1" applyAlignment="1">
      <alignment vertical="top" wrapText="1"/>
    </xf>
    <xf numFmtId="0" fontId="11" fillId="19" borderId="0" xfId="0" applyFont="1" applyFill="1" applyBorder="1" applyAlignment="1">
      <alignment vertical="top" wrapText="1"/>
    </xf>
    <xf numFmtId="0" fontId="11" fillId="19" borderId="0" xfId="0" applyFont="1" applyFill="1" applyAlignment="1">
      <alignment vertical="top" wrapText="1"/>
    </xf>
    <xf numFmtId="0" fontId="11" fillId="24" borderId="0" xfId="0" applyFont="1" applyFill="1" applyAlignment="1">
      <alignment vertical="top" wrapText="1"/>
    </xf>
    <xf numFmtId="0" fontId="11" fillId="12" borderId="10" xfId="0" applyFont="1" applyFill="1" applyBorder="1" applyAlignment="1">
      <alignment vertical="top" wrapText="1"/>
    </xf>
    <xf numFmtId="0" fontId="11" fillId="12" borderId="11" xfId="0" applyFont="1" applyFill="1" applyBorder="1" applyAlignment="1">
      <alignment vertical="top" wrapText="1"/>
    </xf>
    <xf numFmtId="0" fontId="11" fillId="12" borderId="12" xfId="0" applyFont="1" applyFill="1" applyBorder="1" applyAlignment="1">
      <alignment vertical="top" wrapText="1"/>
    </xf>
    <xf numFmtId="0" fontId="11" fillId="18" borderId="12" xfId="0" applyFont="1" applyFill="1" applyBorder="1" applyAlignment="1">
      <alignment vertical="top" wrapText="1"/>
    </xf>
    <xf numFmtId="0" fontId="11" fillId="18" borderId="15" xfId="0" applyFont="1" applyFill="1" applyBorder="1" applyAlignment="1">
      <alignment vertical="top" wrapText="1"/>
    </xf>
    <xf numFmtId="0" fontId="11" fillId="18" borderId="16" xfId="0" applyFont="1" applyFill="1" applyBorder="1" applyAlignment="1">
      <alignment vertical="top" wrapText="1"/>
    </xf>
    <xf numFmtId="0" fontId="11" fillId="10" borderId="12" xfId="0" applyFont="1" applyFill="1" applyBorder="1" applyAlignment="1">
      <alignment vertical="top" wrapText="1"/>
    </xf>
    <xf numFmtId="0" fontId="11" fillId="10" borderId="15" xfId="0" applyFont="1" applyFill="1" applyBorder="1" applyAlignment="1">
      <alignment vertical="top" wrapText="1"/>
    </xf>
    <xf numFmtId="0" fontId="11" fillId="10" borderId="16" xfId="0" applyFont="1" applyFill="1" applyBorder="1" applyAlignment="1">
      <alignment vertical="top" wrapText="1"/>
    </xf>
    <xf numFmtId="0" fontId="11" fillId="20" borderId="0" xfId="0" applyFont="1" applyFill="1" applyAlignment="1">
      <alignment vertical="top" wrapText="1"/>
    </xf>
    <xf numFmtId="0" fontId="11" fillId="0" borderId="1" xfId="0" applyFont="1" applyBorder="1" applyAlignment="1">
      <alignment vertical="top" wrapText="1"/>
    </xf>
    <xf numFmtId="0" fontId="11" fillId="2" borderId="0" xfId="0" applyFont="1" applyFill="1" applyBorder="1" applyAlignment="1">
      <alignment vertical="top" wrapText="1"/>
    </xf>
    <xf numFmtId="0" fontId="11" fillId="28" borderId="1" xfId="0" applyFont="1" applyFill="1" applyBorder="1" applyAlignment="1">
      <alignment vertical="top" wrapText="1"/>
    </xf>
    <xf numFmtId="0" fontId="11" fillId="0" borderId="1" xfId="0" applyFont="1" applyFill="1" applyBorder="1" applyAlignment="1">
      <alignment vertical="top" wrapText="1"/>
    </xf>
    <xf numFmtId="0" fontId="11" fillId="28" borderId="0" xfId="0" applyFont="1" applyFill="1" applyAlignment="1">
      <alignment vertical="top" wrapText="1"/>
    </xf>
    <xf numFmtId="0" fontId="11" fillId="5" borderId="0" xfId="0" applyFont="1" applyFill="1" applyAlignment="1">
      <alignment vertical="top" wrapText="1"/>
    </xf>
    <xf numFmtId="0" fontId="11" fillId="5" borderId="1" xfId="0" applyFont="1" applyFill="1" applyBorder="1" applyAlignment="1">
      <alignment vertical="top" wrapText="1"/>
    </xf>
    <xf numFmtId="0" fontId="11" fillId="17" borderId="0" xfId="0" applyFont="1" applyFill="1" applyAlignment="1">
      <alignment vertical="top"/>
    </xf>
    <xf numFmtId="0" fontId="11" fillId="18" borderId="0" xfId="0" applyFont="1" applyFill="1" applyAlignment="1">
      <alignment vertical="top"/>
    </xf>
    <xf numFmtId="0" fontId="11" fillId="0" borderId="0" xfId="0" applyFont="1" applyFill="1" applyAlignment="1">
      <alignment vertical="top"/>
    </xf>
    <xf numFmtId="0" fontId="11" fillId="0" borderId="0" xfId="0" applyFont="1" applyAlignment="1">
      <alignment vertical="top"/>
    </xf>
    <xf numFmtId="0" fontId="15" fillId="0" borderId="0" xfId="0" applyNumberFormat="1" applyFont="1" applyAlignment="1">
      <alignment vertical="top" wrapText="1"/>
    </xf>
    <xf numFmtId="0" fontId="0" fillId="0" borderId="0" xfId="0" applyNumberFormat="1" applyAlignment="1">
      <alignment vertical="top" wrapText="1"/>
    </xf>
    <xf numFmtId="0" fontId="0" fillId="0" borderId="20" xfId="0" applyNumberFormat="1" applyBorder="1" applyAlignment="1">
      <alignment vertical="top" wrapText="1"/>
    </xf>
    <xf numFmtId="0" fontId="0" fillId="0" borderId="19" xfId="0" applyNumberFormat="1" applyBorder="1" applyAlignment="1">
      <alignment vertical="top" wrapText="1"/>
    </xf>
    <xf numFmtId="0" fontId="0" fillId="0" borderId="23" xfId="0" applyNumberFormat="1" applyBorder="1" applyAlignment="1">
      <alignment vertical="top" wrapText="1"/>
    </xf>
    <xf numFmtId="0" fontId="0" fillId="0" borderId="22" xfId="0" applyNumberFormat="1" applyBorder="1" applyAlignment="1">
      <alignment vertical="top" wrapText="1"/>
    </xf>
    <xf numFmtId="0" fontId="0" fillId="0" borderId="25" xfId="0" applyNumberFormat="1" applyBorder="1" applyAlignment="1">
      <alignment vertical="top" wrapText="1"/>
    </xf>
    <xf numFmtId="0" fontId="0" fillId="0" borderId="26" xfId="0" applyNumberFormat="1" applyBorder="1" applyAlignment="1">
      <alignment vertical="top" wrapText="1"/>
    </xf>
    <xf numFmtId="0" fontId="15"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9"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2" xfId="0" applyNumberFormat="1" applyBorder="1" applyAlignment="1">
      <alignment horizontal="center" vertical="top" wrapText="1"/>
    </xf>
    <xf numFmtId="0" fontId="3" fillId="0" borderId="22" xfId="1" quotePrefix="1" applyNumberFormat="1" applyBorder="1" applyAlignment="1" applyProtection="1">
      <alignment horizontal="center" vertical="top" wrapText="1"/>
    </xf>
    <xf numFmtId="0" fontId="0" fillId="0" borderId="24" xfId="0" applyNumberFormat="1" applyBorder="1" applyAlignment="1">
      <alignment horizontal="center" vertical="top" wrapText="1"/>
    </xf>
    <xf numFmtId="0" fontId="0" fillId="0" borderId="26" xfId="0" applyNumberFormat="1" applyBorder="1" applyAlignment="1">
      <alignment horizontal="center" vertical="top" wrapText="1"/>
    </xf>
    <xf numFmtId="0" fontId="0" fillId="0" borderId="27" xfId="0" applyNumberFormat="1" applyBorder="1" applyAlignment="1">
      <alignment horizontal="center" vertical="top" wrapText="1"/>
    </xf>
    <xf numFmtId="0" fontId="0" fillId="0" borderId="9" xfId="0" applyBorder="1"/>
    <xf numFmtId="0" fontId="0" fillId="0" borderId="0" xfId="0" applyFill="1" applyBorder="1" applyAlignment="1">
      <alignment horizontal="right"/>
    </xf>
    <xf numFmtId="0" fontId="11" fillId="20" borderId="7" xfId="0" applyFont="1" applyFill="1" applyBorder="1" applyAlignment="1">
      <alignment vertical="top" wrapText="1"/>
    </xf>
    <xf numFmtId="0" fontId="11" fillId="25" borderId="28" xfId="0" applyFont="1" applyFill="1" applyBorder="1" applyAlignment="1">
      <alignment vertical="top"/>
    </xf>
    <xf numFmtId="0" fontId="11" fillId="26" borderId="12" xfId="0" applyFont="1" applyFill="1" applyBorder="1" applyAlignment="1">
      <alignment vertical="top"/>
    </xf>
    <xf numFmtId="0" fontId="11" fillId="26" borderId="15" xfId="0" applyFont="1" applyFill="1" applyBorder="1" applyAlignment="1">
      <alignment vertical="top"/>
    </xf>
    <xf numFmtId="0" fontId="11" fillId="26" borderId="16" xfId="0" applyFont="1" applyFill="1" applyBorder="1" applyAlignment="1">
      <alignment vertical="top"/>
    </xf>
    <xf numFmtId="0" fontId="11" fillId="27" borderId="29" xfId="0" applyFont="1" applyFill="1" applyBorder="1" applyAlignment="1">
      <alignment vertical="top"/>
    </xf>
    <xf numFmtId="0" fontId="11" fillId="27" borderId="17" xfId="0" applyFont="1" applyFill="1" applyBorder="1" applyAlignment="1">
      <alignment vertical="top"/>
    </xf>
    <xf numFmtId="0" fontId="11" fillId="27" borderId="18" xfId="0" applyFont="1" applyFill="1" applyBorder="1" applyAlignment="1">
      <alignment vertical="top"/>
    </xf>
    <xf numFmtId="0" fontId="11" fillId="20" borderId="6" xfId="0" applyFont="1" applyFill="1" applyBorder="1" applyAlignment="1">
      <alignment vertical="top"/>
    </xf>
    <xf numFmtId="0" fontId="11" fillId="20" borderId="30" xfId="0" applyFont="1" applyFill="1" applyBorder="1" applyAlignment="1">
      <alignment vertical="top"/>
    </xf>
    <xf numFmtId="0" fontId="11" fillId="20" borderId="11" xfId="0" applyFont="1" applyFill="1" applyBorder="1" applyAlignment="1">
      <alignment vertical="top"/>
    </xf>
    <xf numFmtId="0" fontId="11" fillId="20" borderId="31" xfId="0" applyFont="1" applyFill="1" applyBorder="1" applyAlignment="1">
      <alignment vertical="top"/>
    </xf>
    <xf numFmtId="0" fontId="11" fillId="27" borderId="6" xfId="0" applyFont="1" applyFill="1" applyBorder="1" applyAlignment="1">
      <alignment vertical="top"/>
    </xf>
    <xf numFmtId="0" fontId="11" fillId="17" borderId="28" xfId="0" applyFont="1" applyFill="1" applyBorder="1" applyAlignment="1">
      <alignment vertical="top" wrapText="1"/>
    </xf>
    <xf numFmtId="0" fontId="11" fillId="0" borderId="1" xfId="0" applyFont="1" applyFill="1" applyBorder="1" applyAlignment="1">
      <alignment vertical="top"/>
    </xf>
    <xf numFmtId="0" fontId="11" fillId="22" borderId="1" xfId="0" applyFont="1" applyFill="1" applyBorder="1" applyAlignment="1">
      <alignment vertical="top" wrapText="1"/>
    </xf>
    <xf numFmtId="0" fontId="12" fillId="0" borderId="1" xfId="0" applyFont="1" applyFill="1" applyBorder="1" applyAlignment="1">
      <alignment horizontal="justify" vertical="top" wrapText="1"/>
    </xf>
  </cellXfs>
  <cellStyles count="3">
    <cellStyle name="ハイパーリンク" xfId="1" builtinId="8"/>
    <cellStyle name="桁区切り" xfId="2" builtinId="6"/>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34364"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34365"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34366"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34367"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34368"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34369"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34370"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34371"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34372"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34373"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34374"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34375"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34376"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34377"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34378"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34379"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34380"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34381"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34382"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34383"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34384"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34385"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34386"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34387"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34388"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34389"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34390"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34391"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34392"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34393"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34394"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34395"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34396"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34397"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34398"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34399"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6091"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6092"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6093"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6094"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6095"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6096"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6098"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6099"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6100"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6101"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6102"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6103"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6104"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6105"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6106"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6107"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6108"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6109"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6110"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6111"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6112"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6113"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6114"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6115"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B40" sqref="B40"/>
    </sheetView>
  </sheetViews>
  <sheetFormatPr defaultRowHeight="13.5"/>
  <sheetData>
    <row r="2" spans="1:3">
      <c r="B2" t="s">
        <v>1685</v>
      </c>
    </row>
    <row r="3" spans="1:3">
      <c r="C3" t="s">
        <v>1686</v>
      </c>
    </row>
    <row r="5" spans="1:3">
      <c r="B5" t="s">
        <v>1687</v>
      </c>
    </row>
    <row r="6" spans="1:3">
      <c r="C6" t="s">
        <v>1688</v>
      </c>
    </row>
    <row r="8" spans="1:3">
      <c r="B8" t="s">
        <v>1689</v>
      </c>
    </row>
    <row r="10" spans="1:3">
      <c r="B10">
        <v>1</v>
      </c>
      <c r="C10" t="s">
        <v>1690</v>
      </c>
    </row>
    <row r="11" spans="1:3">
      <c r="B11">
        <v>2</v>
      </c>
      <c r="C11" t="s">
        <v>1691</v>
      </c>
    </row>
    <row r="12" spans="1:3">
      <c r="B12">
        <v>3</v>
      </c>
      <c r="C12" t="s">
        <v>1692</v>
      </c>
    </row>
    <row r="14" spans="1:3">
      <c r="A14" t="s">
        <v>1736</v>
      </c>
    </row>
    <row r="15" spans="1:3">
      <c r="A15" t="s">
        <v>1735</v>
      </c>
    </row>
    <row r="16" spans="1:3">
      <c r="A16" t="s">
        <v>1737</v>
      </c>
    </row>
    <row r="19" spans="1:4">
      <c r="A19" t="s">
        <v>1731</v>
      </c>
    </row>
    <row r="20" spans="1:4">
      <c r="B20" t="s">
        <v>1732</v>
      </c>
    </row>
    <row r="21" spans="1:4">
      <c r="B21" t="s">
        <v>1727</v>
      </c>
    </row>
    <row r="22" spans="1:4">
      <c r="A22" t="s">
        <v>1729</v>
      </c>
    </row>
    <row r="23" spans="1:4">
      <c r="B23" t="s">
        <v>1728</v>
      </c>
    </row>
    <row r="24" spans="1:4">
      <c r="B24" t="s">
        <v>1727</v>
      </c>
    </row>
    <row r="25" spans="1:4">
      <c r="B25" t="s">
        <v>1730</v>
      </c>
    </row>
    <row r="26" spans="1:4">
      <c r="B26" t="s">
        <v>1733</v>
      </c>
      <c r="D26" t="s">
        <v>1734</v>
      </c>
    </row>
    <row r="31" spans="1:4">
      <c r="A31" t="s">
        <v>1741</v>
      </c>
    </row>
    <row r="33" spans="2:2">
      <c r="B33" t="s">
        <v>2038</v>
      </c>
    </row>
    <row r="37" spans="2:2" ht="14.25" thickBot="1"/>
    <row r="38" spans="2:2" ht="14.25" thickBot="1">
      <c r="B38" s="101" t="s">
        <v>2113</v>
      </c>
    </row>
    <row r="40" spans="2:2">
      <c r="B40" t="s">
        <v>2108</v>
      </c>
    </row>
    <row r="41" spans="2:2">
      <c r="B41" t="s">
        <v>2109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workbookViewId="0">
      <selection activeCell="B22" sqref="B22"/>
    </sheetView>
  </sheetViews>
  <sheetFormatPr defaultRowHeight="13.5"/>
  <cols>
    <col min="2" max="2" width="11.125" customWidth="1"/>
    <col min="4" max="4" width="13.625" customWidth="1"/>
    <col min="6" max="6" width="13.875" customWidth="1"/>
    <col min="8" max="8" width="11.75" customWidth="1"/>
  </cols>
  <sheetData>
    <row r="1" spans="1:16">
      <c r="A1" t="s">
        <v>1684</v>
      </c>
      <c r="H1" s="42" t="s">
        <v>69</v>
      </c>
    </row>
    <row r="2" spans="1:16">
      <c r="H2" s="42"/>
    </row>
    <row r="3" spans="1:16">
      <c r="B3" t="s">
        <v>63</v>
      </c>
      <c r="D3" t="s">
        <v>64</v>
      </c>
    </row>
    <row r="4" spans="1:16" ht="14.25" thickBot="1">
      <c r="E4" t="s">
        <v>66</v>
      </c>
      <c r="P4" t="s">
        <v>1319</v>
      </c>
    </row>
    <row r="5" spans="1:16" ht="14.25" thickBot="1">
      <c r="B5" s="43" t="s">
        <v>27</v>
      </c>
      <c r="D5" s="43" t="s">
        <v>35</v>
      </c>
      <c r="F5" s="44" t="s">
        <v>33</v>
      </c>
      <c r="H5" s="44" t="s">
        <v>32</v>
      </c>
      <c r="P5" t="s">
        <v>160</v>
      </c>
    </row>
    <row r="6" spans="1:16" ht="14.25" thickBot="1">
      <c r="E6" t="s">
        <v>66</v>
      </c>
      <c r="P6" t="s">
        <v>1317</v>
      </c>
    </row>
    <row r="7" spans="1:16" ht="14.25" thickBot="1">
      <c r="D7" s="12" t="s">
        <v>36</v>
      </c>
      <c r="F7" s="44" t="s">
        <v>34</v>
      </c>
      <c r="H7" t="s">
        <v>70</v>
      </c>
      <c r="P7" t="s">
        <v>1318</v>
      </c>
    </row>
    <row r="8" spans="1:16">
      <c r="P8" t="s">
        <v>1320</v>
      </c>
    </row>
    <row r="9" spans="1:16">
      <c r="E9" t="s">
        <v>258</v>
      </c>
      <c r="P9" t="s">
        <v>1321</v>
      </c>
    </row>
    <row r="10" spans="1:16" ht="14.25" thickBot="1"/>
    <row r="11" spans="1:16" ht="14.25" thickBot="1">
      <c r="D11" s="12" t="s">
        <v>614</v>
      </c>
      <c r="F11" s="44" t="s">
        <v>42</v>
      </c>
      <c r="I11" t="s">
        <v>640</v>
      </c>
      <c r="K11" s="46" t="s">
        <v>639</v>
      </c>
      <c r="M11" s="46" t="s">
        <v>641</v>
      </c>
    </row>
    <row r="12" spans="1:16" ht="14.25" thickBot="1">
      <c r="M12" t="s">
        <v>642</v>
      </c>
    </row>
    <row r="13" spans="1:16" ht="14.25" thickBot="1">
      <c r="D13" s="12" t="s">
        <v>615</v>
      </c>
      <c r="F13" s="44" t="s">
        <v>44</v>
      </c>
      <c r="M13" t="s">
        <v>643</v>
      </c>
    </row>
    <row r="14" spans="1:16" ht="14.25" thickBot="1"/>
    <row r="15" spans="1:16" ht="14.25" thickBot="1">
      <c r="D15" s="12" t="s">
        <v>616</v>
      </c>
      <c r="F15" s="44" t="s">
        <v>46</v>
      </c>
      <c r="G15" t="s">
        <v>65</v>
      </c>
      <c r="M15" t="s">
        <v>644</v>
      </c>
    </row>
    <row r="17" spans="4:8">
      <c r="D17" s="43" t="s">
        <v>48</v>
      </c>
      <c r="F17" s="43" t="s">
        <v>57</v>
      </c>
      <c r="G17" t="s">
        <v>268</v>
      </c>
    </row>
    <row r="18" spans="4:8">
      <c r="H18" t="s">
        <v>67</v>
      </c>
    </row>
    <row r="19" spans="4:8">
      <c r="F19" s="43" t="s">
        <v>58</v>
      </c>
    </row>
    <row r="21" spans="4:8">
      <c r="F21" s="43" t="s">
        <v>59</v>
      </c>
    </row>
    <row r="23" spans="4:8">
      <c r="D23" s="12" t="s">
        <v>50</v>
      </c>
      <c r="F23" s="43" t="s">
        <v>52</v>
      </c>
    </row>
    <row r="25" spans="4:8">
      <c r="F25" s="43" t="s">
        <v>53</v>
      </c>
      <c r="H25" t="s">
        <v>71</v>
      </c>
    </row>
    <row r="27" spans="4:8">
      <c r="D27" s="43" t="s">
        <v>594</v>
      </c>
    </row>
    <row r="29" spans="4:8">
      <c r="D29" s="12" t="s">
        <v>597</v>
      </c>
      <c r="F29" s="43" t="s">
        <v>604</v>
      </c>
    </row>
    <row r="31" spans="4:8">
      <c r="F31" s="43" t="s">
        <v>599</v>
      </c>
    </row>
    <row r="33" spans="4:7">
      <c r="F33" s="43" t="s">
        <v>600</v>
      </c>
    </row>
    <row r="35" spans="4:7">
      <c r="F35" s="43" t="s">
        <v>601</v>
      </c>
    </row>
    <row r="37" spans="4:7" ht="14.25" thickBot="1"/>
    <row r="38" spans="4:7" ht="14.25" thickBot="1">
      <c r="D38" s="43" t="s">
        <v>605</v>
      </c>
      <c r="F38" s="44" t="s">
        <v>608</v>
      </c>
      <c r="G38" t="s">
        <v>269</v>
      </c>
    </row>
    <row r="39" spans="4:7" ht="14.25" thickBot="1">
      <c r="G39" t="s">
        <v>70</v>
      </c>
    </row>
    <row r="40" spans="4:7" ht="14.25" thickBot="1">
      <c r="F40" s="44" t="s">
        <v>610</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1743</v>
      </c>
    </row>
    <row r="2" spans="1:21">
      <c r="I2" t="s">
        <v>1744</v>
      </c>
      <c r="K2" t="s">
        <v>1745</v>
      </c>
    </row>
    <row r="3" spans="1:21">
      <c r="I3" t="s">
        <v>1746</v>
      </c>
      <c r="M3" t="s">
        <v>1747</v>
      </c>
    </row>
    <row r="6" spans="1:21">
      <c r="A6" s="58"/>
      <c r="B6" s="58"/>
      <c r="C6" s="61" t="s">
        <v>1748</v>
      </c>
      <c r="E6" t="s">
        <v>1749</v>
      </c>
      <c r="J6" t="s">
        <v>1750</v>
      </c>
      <c r="K6" t="s">
        <v>1751</v>
      </c>
      <c r="L6" t="s">
        <v>1752</v>
      </c>
      <c r="M6" t="s">
        <v>1753</v>
      </c>
      <c r="N6" t="s">
        <v>1754</v>
      </c>
      <c r="O6" t="s">
        <v>1755</v>
      </c>
      <c r="P6" t="s">
        <v>1756</v>
      </c>
    </row>
    <row r="7" spans="1:21" s="1" customFormat="1" ht="27">
      <c r="E7" s="1" t="s">
        <v>1757</v>
      </c>
      <c r="F7" s="1" t="s">
        <v>1758</v>
      </c>
      <c r="G7" s="1" t="s">
        <v>1759</v>
      </c>
      <c r="H7" s="1" t="s">
        <v>1760</v>
      </c>
      <c r="I7" s="1" t="s">
        <v>1761</v>
      </c>
      <c r="J7" s="1" t="s">
        <v>1762</v>
      </c>
      <c r="K7" s="1" t="s">
        <v>1763</v>
      </c>
      <c r="L7" s="1" t="s">
        <v>1764</v>
      </c>
      <c r="M7" s="1" t="s">
        <v>1765</v>
      </c>
      <c r="N7" s="1" t="s">
        <v>1766</v>
      </c>
      <c r="O7" s="1" t="s">
        <v>1767</v>
      </c>
      <c r="P7" s="1" t="s">
        <v>1768</v>
      </c>
    </row>
    <row r="8" spans="1:21" s="59" customFormat="1">
      <c r="C8" s="59" t="str">
        <f>IF(消費量クラス!$R$1="AS","","$this-&gt;")&amp;"defEquipment['"&amp;E8&amp;"'] = [ '"&amp;E8&amp;"', '"&amp;F8&amp;"', '"&amp;H8&amp;"', '"&amp;I8&amp;"']; "&amp;"defEquipmentSize['"&amp;E8&amp;"'] = new Array();"</f>
        <v>defEquipment['TV'] = [ 'TV', 'テレビ', 'インチ', 'kWh/年']; defEquipmentSize['TV'] = new Array();</v>
      </c>
      <c r="E8" s="59" t="s">
        <v>1769</v>
      </c>
      <c r="F8" s="59" t="s">
        <v>1770</v>
      </c>
      <c r="G8" s="59" t="s">
        <v>1771</v>
      </c>
      <c r="H8" s="59" t="s">
        <v>1772</v>
      </c>
      <c r="I8" s="59" t="s">
        <v>1773</v>
      </c>
      <c r="R8" s="59" t="s">
        <v>1774</v>
      </c>
      <c r="T8" s="59" t="s">
        <v>1775</v>
      </c>
    </row>
    <row r="9" spans="1:21">
      <c r="C9" s="2" t="str">
        <f>IF(消費量クラス!$R$1="AS","","$this-&gt;")&amp;"defEquipment['"&amp;E9&amp;"'] = [ '"&amp;E9&amp;"', '"&amp;F9&amp;"', '"&amp;H9&amp;"', '"&amp;I9&amp;"']; "&amp;"defEquipmentSize['"&amp;E9&amp;"'] = new Array();"</f>
        <v>defEquipment['TV'] = [ 'TV', '', '', '']; defEquipmentSize['TV'] = new Array();</v>
      </c>
      <c r="E9" t="s">
        <v>1769</v>
      </c>
      <c r="J9" s="58">
        <f>IF(J8="",0,J8+1)</f>
        <v>0</v>
      </c>
      <c r="K9" s="58">
        <v>20</v>
      </c>
      <c r="L9" s="58">
        <v>100</v>
      </c>
      <c r="M9" s="58">
        <v>40</v>
      </c>
      <c r="N9" s="58"/>
      <c r="O9" s="58">
        <v>60</v>
      </c>
      <c r="P9" s="58"/>
      <c r="R9" t="s">
        <v>1776</v>
      </c>
      <c r="S9" t="str">
        <f>F7</f>
        <v>機器名</v>
      </c>
      <c r="T9" t="s">
        <v>1776</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1769</v>
      </c>
      <c r="J10" s="58">
        <f>IF(J9="",0,J9+1)</f>
        <v>1</v>
      </c>
      <c r="K10" s="58">
        <v>30</v>
      </c>
      <c r="L10" s="58">
        <v>160</v>
      </c>
      <c r="M10" s="58">
        <v>60</v>
      </c>
      <c r="N10" s="58"/>
      <c r="O10" s="58">
        <v>100</v>
      </c>
      <c r="P10" s="58"/>
      <c r="R10" t="s">
        <v>1777</v>
      </c>
      <c r="S10" t="str">
        <f>G7</f>
        <v>所属消費クラス</v>
      </c>
      <c r="T10" t="s">
        <v>1777</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1769</v>
      </c>
      <c r="J11" s="58">
        <f>IF(J10="",0,J10+1)</f>
        <v>2</v>
      </c>
      <c r="K11" s="58">
        <v>40</v>
      </c>
      <c r="L11" s="58">
        <v>250</v>
      </c>
      <c r="M11" s="58">
        <v>100</v>
      </c>
      <c r="N11" s="58"/>
      <c r="O11" s="58">
        <v>150</v>
      </c>
      <c r="P11" s="58"/>
      <c r="R11" t="s">
        <v>1778</v>
      </c>
      <c r="S11" t="str">
        <f>H7</f>
        <v>ランク単位</v>
      </c>
      <c r="T11" t="s">
        <v>1778</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1769</v>
      </c>
      <c r="J12" s="58">
        <f>IF(J11="",0,J11+1)</f>
        <v>3</v>
      </c>
      <c r="K12" s="58">
        <v>50</v>
      </c>
      <c r="L12" s="58">
        <v>400</v>
      </c>
      <c r="M12" s="58">
        <v>150</v>
      </c>
      <c r="N12" s="58"/>
      <c r="O12" s="58">
        <v>250</v>
      </c>
      <c r="P12" s="58"/>
      <c r="R12" t="s">
        <v>1779</v>
      </c>
      <c r="S12" t="str">
        <f>I7</f>
        <v>性能単位</v>
      </c>
      <c r="T12" t="s">
        <v>1779</v>
      </c>
      <c r="U12" t="str">
        <f>N7</f>
        <v>省エネ型価格</v>
      </c>
    </row>
    <row r="13" spans="1:21" s="59" customFormat="1">
      <c r="C13" s="59" t="str">
        <f>IF(消費量クラス!$R$1="AS","","$this-&gt;")&amp;"defEquipment['"&amp;E13&amp;"'] = [ '"&amp;E13&amp;"', '"&amp;F13&amp;"', '"&amp;H13&amp;"', '"&amp;I13&amp;"']; "&amp;"defEquipmentSize['"&amp;E13&amp;"'] = new Array();"</f>
        <v>defEquipment['LI_FB'] = [ 'LI_FB', '電球型蛍光灯', '型', 'W']; defEquipmentSize['LI_FB'] = new Array();</v>
      </c>
      <c r="E13" s="59" t="s">
        <v>1780</v>
      </c>
      <c r="F13" s="59" t="s">
        <v>1130</v>
      </c>
      <c r="G13" s="59" t="s">
        <v>1781</v>
      </c>
      <c r="H13" s="59" t="s">
        <v>1782</v>
      </c>
      <c r="I13" s="59" t="s">
        <v>1783</v>
      </c>
      <c r="R13" t="s">
        <v>1784</v>
      </c>
      <c r="T13" t="s">
        <v>1784</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1780</v>
      </c>
      <c r="J14" s="58">
        <f>IF(J13="",0,J13+1)</f>
        <v>0</v>
      </c>
      <c r="K14" s="58">
        <v>20</v>
      </c>
      <c r="L14" s="58"/>
      <c r="M14" s="58">
        <v>6</v>
      </c>
      <c r="N14" s="58">
        <v>1000</v>
      </c>
      <c r="O14" s="58"/>
      <c r="P14" s="58"/>
      <c r="R14" t="s">
        <v>1785</v>
      </c>
      <c r="T14" t="s">
        <v>1785</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1780</v>
      </c>
      <c r="J15" s="58">
        <f>IF(J14="",0,J14+1)</f>
        <v>1</v>
      </c>
      <c r="K15" s="58">
        <v>40</v>
      </c>
      <c r="L15" s="58"/>
      <c r="M15" s="58">
        <v>12</v>
      </c>
      <c r="N15" s="58">
        <v>1000</v>
      </c>
      <c r="O15" s="58"/>
      <c r="P15" s="58"/>
    </row>
    <row r="16" spans="1:21">
      <c r="C16" s="2" t="str">
        <f>IF(消費量クラス!$R$1="AS","","$this-&gt;")&amp;"defEquipment['"&amp;E16&amp;"'] = [ '"&amp;E16&amp;"', '"&amp;F16&amp;"', '"&amp;H16&amp;"', '"&amp;I16&amp;"']; "&amp;"defEquipmentSize['"&amp;E16&amp;"'] = new Array();"</f>
        <v>defEquipment['LI_FB'] = [ 'LI_FB', '', '', '']; defEquipmentSize['LI_FB'] = new Array();</v>
      </c>
      <c r="E16" t="s">
        <v>1780</v>
      </c>
      <c r="J16" s="58">
        <f>IF(J15="",0,J15+1)</f>
        <v>2</v>
      </c>
      <c r="K16" s="58">
        <v>60</v>
      </c>
      <c r="L16" s="58"/>
      <c r="M16" s="58">
        <v>17</v>
      </c>
      <c r="N16" s="58">
        <v>1000</v>
      </c>
      <c r="O16" s="58"/>
      <c r="P16" s="58"/>
    </row>
    <row r="17" spans="2:16">
      <c r="C17" s="2" t="str">
        <f>IF(消費量クラス!$R$1="AS","","$this-&gt;")&amp;"defEquipment['"&amp;E17&amp;"'] = [ '"&amp;E17&amp;"', '"&amp;F17&amp;"', '"&amp;H17&amp;"', '"&amp;I17&amp;"']; "&amp;"defEquipmentSize['"&amp;E17&amp;"'] = new Array();"</f>
        <v>defEquipment['LI_FB'] = [ 'LI_FB', '', '', '']; defEquipmentSize['LI_FB'] = new Array();</v>
      </c>
      <c r="E17" t="s">
        <v>1780</v>
      </c>
      <c r="J17" s="58">
        <f>IF(J16="",0,J16+1)</f>
        <v>3</v>
      </c>
      <c r="K17" s="58">
        <v>100</v>
      </c>
      <c r="L17" s="58"/>
      <c r="M17" s="58">
        <v>23</v>
      </c>
      <c r="N17" s="58">
        <v>1500</v>
      </c>
      <c r="O17" s="58"/>
      <c r="P17" s="58"/>
    </row>
    <row r="18" spans="2:16" s="59" customFormat="1">
      <c r="C18" s="59" t="str">
        <f>IF(消費量クラス!$R$1="AS","","$this-&gt;")&amp;"defEquipment['"&amp;E18&amp;"'] = [ '"&amp;E18&amp;"', '"&amp;F18&amp;"', '"&amp;H18&amp;"', '"&amp;I18&amp;"']; "&amp;"defEquipmentSize['"&amp;E18&amp;"'] = new Array();"</f>
        <v>defEquipment['LI_LED'] = [ 'LI_LED', 'LED電球', '型', 'W']; defEquipmentSize['LI_LED'] = new Array();</v>
      </c>
      <c r="E18" s="59" t="s">
        <v>1786</v>
      </c>
      <c r="F18" s="59" t="s">
        <v>1787</v>
      </c>
      <c r="G18" s="59" t="s">
        <v>1781</v>
      </c>
      <c r="H18" s="59" t="s">
        <v>1782</v>
      </c>
      <c r="I18" s="59" t="s">
        <v>1783</v>
      </c>
    </row>
    <row r="19" spans="2:16">
      <c r="C19" s="2" t="str">
        <f>IF(消費量クラス!$R$1="AS","","$this-&gt;")&amp;"defEquipment['"&amp;E19&amp;"'] = [ '"&amp;E19&amp;"', '"&amp;F19&amp;"', '"&amp;H19&amp;"', '"&amp;I19&amp;"']; "&amp;"defEquipmentSize['"&amp;E19&amp;"'] = new Array();"</f>
        <v>defEquipment['LI_LED'] = [ 'LI_LED', '', '', '']; defEquipmentSize['LI_LED'] = new Array();</v>
      </c>
      <c r="E19" t="s">
        <v>1786</v>
      </c>
      <c r="J19" s="58">
        <f>IF(J18="",0,J18+1)</f>
        <v>0</v>
      </c>
      <c r="K19" s="58">
        <v>20</v>
      </c>
      <c r="L19" s="58"/>
      <c r="M19" s="58">
        <v>6</v>
      </c>
      <c r="N19" s="58">
        <v>1000</v>
      </c>
      <c r="O19" s="58"/>
      <c r="P19" s="58"/>
    </row>
    <row r="20" spans="2:16">
      <c r="C20" s="2" t="str">
        <f>IF(消費量クラス!$R$1="AS","","$this-&gt;")&amp;"defEquipment['"&amp;E20&amp;"'] = [ '"&amp;E20&amp;"', '"&amp;F20&amp;"', '"&amp;H20&amp;"', '"&amp;I20&amp;"']; "&amp;"defEquipmentSize['"&amp;E20&amp;"'] = new Array();"</f>
        <v>defEquipment['LI_LED'] = [ 'LI_LED', '', '', '']; defEquipmentSize['LI_LED'] = new Array();</v>
      </c>
      <c r="E20" t="s">
        <v>1786</v>
      </c>
      <c r="J20" s="58">
        <f>IF(J19="",0,J19+1)</f>
        <v>1</v>
      </c>
      <c r="K20" s="58">
        <v>40</v>
      </c>
      <c r="L20" s="58"/>
      <c r="M20" s="58">
        <v>10</v>
      </c>
      <c r="N20" s="58">
        <v>1500</v>
      </c>
      <c r="O20" s="58"/>
      <c r="P20" s="58"/>
    </row>
    <row r="21" spans="2:16">
      <c r="C21" s="2" t="str">
        <f>IF(消費量クラス!$R$1="AS","","$this-&gt;")&amp;"defEquipment['"&amp;E21&amp;"'] = [ '"&amp;E21&amp;"', '"&amp;F21&amp;"', '"&amp;H21&amp;"', '"&amp;I21&amp;"']; "&amp;"defEquipmentSize['"&amp;E21&amp;"'] = new Array();"</f>
        <v>defEquipment['LI_LED'] = [ 'LI_LED', '', '', '']; defEquipmentSize['LI_LED'] = new Array();</v>
      </c>
      <c r="E21" t="s">
        <v>1786</v>
      </c>
      <c r="J21" s="58">
        <f>IF(J20="",0,J20+1)</f>
        <v>2</v>
      </c>
      <c r="K21" s="58">
        <v>60</v>
      </c>
      <c r="L21" s="58"/>
      <c r="M21" s="58">
        <v>13</v>
      </c>
      <c r="N21" s="58">
        <v>2000</v>
      </c>
      <c r="O21" s="58"/>
      <c r="P21" s="58"/>
    </row>
    <row r="23" spans="2:16">
      <c r="B23" t="s">
        <v>1788</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9"/>
  <sheetViews>
    <sheetView zoomScale="80" zoomScaleNormal="80" workbookViewId="0">
      <pane ySplit="7" topLeftCell="A8" activePane="bottomLeft" state="frozen"/>
      <selection pane="bottomLeft" activeCell="C8" sqref="C8"/>
    </sheetView>
  </sheetViews>
  <sheetFormatPr defaultRowHeight="13.5"/>
  <cols>
    <col min="1" max="2" width="3.375" style="2" customWidth="1"/>
    <col min="3" max="3" width="17.75" style="62" customWidth="1"/>
    <col min="4" max="4" width="3.25" style="2" customWidth="1"/>
    <col min="5" max="5" width="6" style="2" customWidth="1"/>
    <col min="6" max="6" width="8.625" style="88" customWidth="1"/>
    <col min="7" max="7" width="17.125" style="2" customWidth="1"/>
    <col min="8" max="8" width="8.125" style="2" customWidth="1"/>
    <col min="9" max="9" width="27.375" style="2" customWidth="1"/>
    <col min="10" max="10" width="10" style="2" customWidth="1"/>
    <col min="11" max="11" width="7.125" style="2" customWidth="1"/>
    <col min="12" max="12" width="6.75" style="2" customWidth="1"/>
    <col min="13" max="13" width="7.125" style="2" customWidth="1"/>
    <col min="14" max="14" width="12.125" style="2" customWidth="1"/>
    <col min="15" max="16" width="6.625" style="2" customWidth="1"/>
    <col min="17" max="17" width="7.125" style="2" customWidth="1"/>
    <col min="18" max="19" width="8.5" style="2" customWidth="1"/>
    <col min="20" max="16384" width="9" style="2"/>
  </cols>
  <sheetData>
    <row r="1" spans="1:49">
      <c r="A1" s="2" t="s">
        <v>1789</v>
      </c>
      <c r="F1" s="122"/>
      <c r="G1" s="11"/>
      <c r="H1" s="11"/>
      <c r="N1" s="2" t="s">
        <v>1790</v>
      </c>
    </row>
    <row r="2" spans="1:49">
      <c r="F2" s="122"/>
      <c r="G2" s="11"/>
      <c r="H2" s="11"/>
      <c r="I2" s="11"/>
      <c r="N2" s="2" t="s">
        <v>1791</v>
      </c>
    </row>
    <row r="3" spans="1:49">
      <c r="F3" s="122"/>
      <c r="G3" s="11"/>
      <c r="H3" s="11"/>
      <c r="I3" s="11" t="s">
        <v>1792</v>
      </c>
      <c r="L3" s="2" t="s">
        <v>1791</v>
      </c>
      <c r="N3" s="2" t="s">
        <v>1793</v>
      </c>
    </row>
    <row r="4" spans="1:49">
      <c r="E4" s="60" t="s">
        <v>2130</v>
      </c>
      <c r="F4" s="124" t="s">
        <v>2128</v>
      </c>
      <c r="G4" s="125" t="s">
        <v>2126</v>
      </c>
      <c r="H4" s="125" t="s">
        <v>2127</v>
      </c>
      <c r="I4" s="125" t="s">
        <v>2129</v>
      </c>
      <c r="J4" s="60" t="s">
        <v>1794</v>
      </c>
      <c r="K4" s="60" t="s">
        <v>1795</v>
      </c>
      <c r="L4" s="60" t="s">
        <v>1796</v>
      </c>
      <c r="M4" s="60" t="s">
        <v>1797</v>
      </c>
      <c r="N4" s="60" t="s">
        <v>1798</v>
      </c>
      <c r="O4" s="60" t="s">
        <v>1799</v>
      </c>
      <c r="P4" s="60" t="s">
        <v>1800</v>
      </c>
      <c r="Q4" s="60" t="s">
        <v>2252</v>
      </c>
    </row>
    <row r="5" spans="1:49">
      <c r="E5" s="2">
        <v>0</v>
      </c>
      <c r="F5" s="122"/>
      <c r="G5" s="11">
        <v>1</v>
      </c>
      <c r="H5" s="11">
        <v>2</v>
      </c>
      <c r="I5" s="11">
        <v>3</v>
      </c>
      <c r="J5" s="2">
        <v>4</v>
      </c>
      <c r="K5" s="2">
        <v>5</v>
      </c>
      <c r="L5" s="2">
        <v>6</v>
      </c>
      <c r="M5" s="2">
        <v>7</v>
      </c>
      <c r="N5" s="2">
        <v>8</v>
      </c>
      <c r="O5" s="2">
        <v>9</v>
      </c>
      <c r="P5" s="2">
        <v>10</v>
      </c>
      <c r="Q5" s="2">
        <v>11</v>
      </c>
    </row>
    <row r="6" spans="1:49">
      <c r="A6" s="63"/>
      <c r="B6" s="63"/>
      <c r="C6" s="64" t="s">
        <v>1801</v>
      </c>
      <c r="E6" s="53"/>
      <c r="F6" s="89"/>
      <c r="G6" s="53" t="s">
        <v>1802</v>
      </c>
      <c r="H6" s="53" t="s">
        <v>1803</v>
      </c>
      <c r="I6" s="65" t="s">
        <v>1804</v>
      </c>
      <c r="J6" s="53" t="s">
        <v>1805</v>
      </c>
      <c r="K6" s="53" t="s">
        <v>1806</v>
      </c>
      <c r="L6" s="53" t="s">
        <v>1807</v>
      </c>
      <c r="M6" s="53" t="s">
        <v>1807</v>
      </c>
      <c r="N6" s="53" t="s">
        <v>1808</v>
      </c>
      <c r="O6" s="66" t="s">
        <v>1809</v>
      </c>
      <c r="P6" s="66"/>
      <c r="Q6" s="66"/>
    </row>
    <row r="7" spans="1:49" s="18" customFormat="1" ht="40.5">
      <c r="C7" s="99"/>
      <c r="E7" s="100" t="s">
        <v>1810</v>
      </c>
      <c r="F7" s="100" t="s">
        <v>1811</v>
      </c>
      <c r="G7" s="100" t="s">
        <v>1812</v>
      </c>
      <c r="H7" s="100" t="s">
        <v>1813</v>
      </c>
      <c r="I7" s="100" t="s">
        <v>1804</v>
      </c>
      <c r="J7" s="100" t="s">
        <v>1814</v>
      </c>
      <c r="K7" s="100" t="s">
        <v>1815</v>
      </c>
      <c r="L7" s="100" t="s">
        <v>1816</v>
      </c>
      <c r="M7" s="100" t="s">
        <v>1817</v>
      </c>
      <c r="N7" s="100" t="s">
        <v>1818</v>
      </c>
      <c r="O7" s="100" t="s">
        <v>1826</v>
      </c>
      <c r="P7" s="100" t="s">
        <v>1827</v>
      </c>
      <c r="Q7" s="100" t="s">
        <v>1819</v>
      </c>
    </row>
    <row r="8" spans="1:49" ht="50.25" customHeight="1">
      <c r="A8" s="59"/>
      <c r="B8" s="59"/>
      <c r="C8" s="68" t="str">
        <f>IF(消費量クラス!$R$1="AS","defInput['"&amp;F8&amp;"'] = {  "&amp;E$4&amp;":'"&amp;E8&amp;"',  "&amp;G$4&amp;":'"&amp;G8&amp;"',  "&amp;H$4&amp;":'"&amp;H8&amp;"',  "&amp;I$4&amp;":'"&amp;I8&amp;"', "&amp;J$4&amp;":'"&amp;J8&amp;"', "&amp;K$4&amp;":'"&amp;K8&amp;"', "&amp;L$4&amp;":'"&amp;L8&amp;"', "&amp;M$4&amp;":'"&amp;M8&amp;"', "&amp;N$4&amp;":'"&amp;N8&amp;"', "&amp;O$4&amp;":'"&amp;O8&amp;"', "&amp;P$4&amp;":'"&amp;P8&amp;"', "&amp;Q$4&amp;":'"&amp;Q8&amp;"'}; ","$this-&gt;defInput['"&amp;F8&amp;"'] = [  '"&amp;E$4&amp;"'=&gt;'"&amp;E8&amp;"',  '"&amp;G$4&amp;"'=&gt;'"&amp;G8&amp;"',  '"&amp;H$4&amp;"'=&gt;'"&amp;H8&amp;"',  '"&amp;I$4&amp;"'=&gt;'"&amp;I8&amp;"', '"&amp;J$4&amp;"'=&gt;'"&amp;J8&amp;"', '"&amp;K$4&amp;"'=&gt;'"&amp;K8&amp;"', '"&amp;L$4&amp;"'=&gt;'"&amp;L8&amp;"', '"&amp;M$4&amp;"'=&gt;'"&amp;M8&amp;"', '"&amp;N$4&amp;"'=&gt;'"&amp;N8&amp;"', '"&amp;O$4&amp;"'=&gt;'"&amp;O8&amp;"', '"&amp;P$4&amp;"'=&gt;'"&amp;P8&amp;"', '"&amp;Q$4&amp;"'=&gt;'"&amp;Q8&amp;"']; ")</f>
        <v xml:space="preserve">defInput['i001'] = {  cons:'consTotal',  title:'家族人数',  unit:'人',  text:'あなたを含めて、いっしょに住んでいる人数を選んで下さい。', inputType:'sel001', right:'', postfix:'', nodata:'', varType:'Number', min:'', max:'', defaultValue:'-1'}; </v>
      </c>
      <c r="E8" s="18" t="s">
        <v>1831</v>
      </c>
      <c r="F8" s="18" t="s">
        <v>1832</v>
      </c>
      <c r="G8" s="18" t="s">
        <v>1833</v>
      </c>
      <c r="H8" s="18" t="s">
        <v>1834</v>
      </c>
      <c r="I8" s="18" t="s">
        <v>2307</v>
      </c>
      <c r="J8" s="18" t="s">
        <v>1835</v>
      </c>
      <c r="N8" s="18" t="s">
        <v>1791</v>
      </c>
      <c r="Q8" s="18">
        <v>-1</v>
      </c>
    </row>
    <row r="9" spans="1:49" ht="84">
      <c r="C9" s="68" t="str">
        <f>IF(消費量クラス!$R$1="AS","defInput['"&amp;F9&amp;"'] = {  "&amp;E$4&amp;":'"&amp;E9&amp;"',  "&amp;G$4&amp;":'"&amp;G9&amp;"',  "&amp;H$4&amp;":'"&amp;H9&amp;"',  "&amp;I$4&amp;":'"&amp;I9&amp;"', "&amp;J$4&amp;":'"&amp;J9&amp;"', "&amp;K$4&amp;":'"&amp;K9&amp;"', "&amp;L$4&amp;":'"&amp;L9&amp;"', "&amp;M$4&amp;":'"&amp;M9&amp;"', "&amp;N$4&amp;":'"&amp;N9&amp;"', "&amp;O$4&amp;":'"&amp;O9&amp;"', "&amp;P$4&amp;":'"&amp;P9&amp;"', "&amp;Q$4&amp;":'"&amp;Q9&amp;"'}; ","$this-&gt;defInput['"&amp;F9&amp;"'] = [  '"&amp;E$4&amp;"'=&gt;'"&amp;E9&amp;"',  '"&amp;G$4&amp;"'=&gt;'"&amp;G9&amp;"',  '"&amp;H$4&amp;"'=&gt;'"&amp;H9&amp;"',  '"&amp;I$4&amp;"'=&gt;'"&amp;I9&amp;"', '"&amp;J$4&amp;"'=&gt;'"&amp;J9&amp;"', '"&amp;K$4&amp;"'=&gt;'"&amp;K9&amp;"', '"&amp;L$4&amp;"'=&gt;'"&amp;L9&amp;"', '"&amp;M$4&amp;"'=&gt;'"&amp;M9&amp;"', '"&amp;N$4&amp;"'=&gt;'"&amp;N9&amp;"', '"&amp;O$4&amp;"'=&gt;'"&amp;O9&amp;"', '"&amp;P$4&amp;"'=&gt;'"&amp;P9&amp;"', '"&amp;Q$4&amp;"'=&gt;'"&amp;Q9&amp;"']; ")</f>
        <v xml:space="preserve">defInput['i009'] = {  cons:'consTotal',  title:'都道府県',  unit:'',  text:'お住まいの都道府県を選んで下さい。', inputType:'sel009', right:'', postfix:'', nodata:'', varType:'Number', min:'', max:'', defaultValue:'11'}; </v>
      </c>
      <c r="E9" s="18" t="s">
        <v>1831</v>
      </c>
      <c r="F9" s="18" t="s">
        <v>1828</v>
      </c>
      <c r="G9" s="18" t="s">
        <v>1829</v>
      </c>
      <c r="I9" s="118" t="s">
        <v>2359</v>
      </c>
      <c r="J9" s="18" t="s">
        <v>1830</v>
      </c>
      <c r="N9" s="18" t="s">
        <v>1791</v>
      </c>
      <c r="Q9" s="18">
        <v>11</v>
      </c>
    </row>
    <row r="10" spans="1:49" ht="50.25" customHeight="1">
      <c r="A10" s="59"/>
      <c r="B10" s="59"/>
      <c r="C10" s="68" t="str">
        <f>IF(消費量クラス!$R$1="AS","defInput['"&amp;F10&amp;"'] = {  "&amp;E$4&amp;":'"&amp;E10&amp;"',  "&amp;G$4&amp;":'"&amp;G10&amp;"',  "&amp;H$4&amp;":'"&amp;H10&amp;"',  "&amp;I$4&amp;":'"&amp;I10&amp;"', "&amp;J$4&amp;":'"&amp;J10&amp;"', "&amp;K$4&amp;":'"&amp;K10&amp;"', "&amp;L$4&amp;":'"&amp;L10&amp;"', "&amp;M$4&amp;":'"&amp;M10&amp;"', "&amp;N$4&amp;":'"&amp;N10&amp;"', "&amp;O$4&amp;":'"&amp;O10&amp;"', "&amp;P$4&amp;":'"&amp;P10&amp;"', "&amp;Q$4&amp;":'"&amp;Q10&amp;"'}; ","$this-&gt;defInput['"&amp;F10&amp;"'] = [  '"&amp;E$4&amp;"'=&gt;'"&amp;E10&amp;"',  '"&amp;G$4&amp;"'=&gt;'"&amp;G10&amp;"',  '"&amp;H$4&amp;"'=&gt;'"&amp;H10&amp;"',  '"&amp;I$4&amp;"'=&gt;'"&amp;I10&amp;"', '"&amp;J$4&amp;"'=&gt;'"&amp;J10&amp;"', '"&amp;K$4&amp;"'=&gt;'"&amp;K10&amp;"', '"&amp;L$4&amp;"'=&gt;'"&amp;L10&amp;"', '"&amp;M$4&amp;"'=&gt;'"&amp;M10&amp;"', '"&amp;N$4&amp;"'=&gt;'"&amp;N10&amp;"', '"&amp;O$4&amp;"'=&gt;'"&amp;O10&amp;"', '"&amp;P$4&amp;"'=&gt;'"&amp;P10&amp;"', '"&amp;Q$4&amp;"'=&gt;'"&amp;Q10&amp;"']; ")</f>
        <v xml:space="preserve">defInput['i002'] = {  cons:'consTotal',  title:'家の建て方',  unit:'',  text:'お住いは、戸建てですか、集合住宅ですか', inputType:'sel002', right:'', postfix:'', nodata:'', varType:'Number', min:'', max:'', defaultValue:'-1'}; </v>
      </c>
      <c r="E10" s="18" t="s">
        <v>1831</v>
      </c>
      <c r="F10" s="18" t="s">
        <v>2308</v>
      </c>
      <c r="G10" s="18" t="s">
        <v>2274</v>
      </c>
      <c r="H10" s="18"/>
      <c r="I10" s="18" t="s">
        <v>2275</v>
      </c>
      <c r="J10" s="18" t="s">
        <v>1836</v>
      </c>
      <c r="N10" s="18" t="s">
        <v>1791</v>
      </c>
      <c r="Q10" s="18">
        <v>-1</v>
      </c>
    </row>
    <row r="11" spans="1:49" ht="50.25" customHeight="1">
      <c r="A11" s="59"/>
      <c r="B11" s="59"/>
      <c r="C11" s="68" t="str">
        <f>IF(消費量クラス!$R$1="AS","defInput['"&amp;F11&amp;"'] = {  "&amp;E$4&amp;":'"&amp;E11&amp;"',  "&amp;G$4&amp;":'"&amp;G11&amp;"',  "&amp;H$4&amp;":'"&amp;H11&amp;"',  "&amp;I$4&amp;":'"&amp;I11&amp;"', "&amp;J$4&amp;":'"&amp;J11&amp;"', "&amp;K$4&amp;":'"&amp;K11&amp;"', "&amp;L$4&amp;":'"&amp;L11&amp;"', "&amp;M$4&amp;":'"&amp;M11&amp;"', "&amp;N$4&amp;":'"&amp;N11&amp;"', "&amp;O$4&amp;":'"&amp;O11&amp;"', "&amp;P$4&amp;":'"&amp;P11&amp;"', "&amp;Q$4&amp;":'"&amp;Q11&amp;"'}; ","$this-&gt;defInput['"&amp;F11&amp;"'] = [  '"&amp;E$4&amp;"'=&gt;'"&amp;E11&amp;"',  '"&amp;G$4&amp;"'=&gt;'"&amp;G11&amp;"',  '"&amp;H$4&amp;"'=&gt;'"&amp;H11&amp;"',  '"&amp;I$4&amp;"'=&gt;'"&amp;I11&amp;"', '"&amp;J$4&amp;"'=&gt;'"&amp;J11&amp;"', '"&amp;K$4&amp;"'=&gt;'"&amp;K11&amp;"', '"&amp;L$4&amp;"'=&gt;'"&amp;L11&amp;"', '"&amp;M$4&amp;"'=&gt;'"&amp;M11&amp;"', '"&amp;N$4&amp;"'=&gt;'"&amp;N11&amp;"', '"&amp;O$4&amp;"'=&gt;'"&amp;O11&amp;"', '"&amp;P$4&amp;"'=&gt;'"&amp;P11&amp;"', '"&amp;Q$4&amp;"'=&gt;'"&amp;Q11&amp;"']; ")</f>
        <v xml:space="preserve">defInput['i003'] = {  cons:'consTotal',  title:'家の広さ',  unit:'m2',  text:'家の延べ床面積で、いちばん近い数値を選んで下さい。', inputType:'sel003', right:'', postfix:'', nodata:'', varType:'Number', min:'', max:'', defaultValue:'-1'}; </v>
      </c>
      <c r="E11" s="18" t="s">
        <v>1831</v>
      </c>
      <c r="F11" s="18" t="s">
        <v>1837</v>
      </c>
      <c r="G11" s="18" t="s">
        <v>1838</v>
      </c>
      <c r="H11" s="18" t="s">
        <v>1839</v>
      </c>
      <c r="I11" s="18" t="s">
        <v>1840</v>
      </c>
      <c r="J11" s="18" t="s">
        <v>1841</v>
      </c>
      <c r="N11" s="18" t="s">
        <v>1791</v>
      </c>
      <c r="Q11" s="18">
        <v>-1</v>
      </c>
    </row>
    <row r="12" spans="1:49" ht="50.25" customHeight="1">
      <c r="A12" s="59"/>
      <c r="B12" s="59"/>
      <c r="C12" s="68"/>
      <c r="E12" s="18" t="s">
        <v>1831</v>
      </c>
      <c r="F12" s="18" t="s">
        <v>2526</v>
      </c>
      <c r="G12" s="18" t="s">
        <v>2527</v>
      </c>
      <c r="H12" s="18"/>
      <c r="I12" s="18" t="s">
        <v>2528</v>
      </c>
      <c r="J12" s="18" t="s">
        <v>1841</v>
      </c>
      <c r="N12" s="18" t="s">
        <v>1791</v>
      </c>
      <c r="Q12" s="18">
        <v>-1</v>
      </c>
    </row>
    <row r="13" spans="1:49" ht="27" customHeight="1">
      <c r="A13" s="59"/>
      <c r="B13" s="59"/>
      <c r="C13" s="68" t="str">
        <f>IF(消費量クラス!$R$1="AS","defInput['"&amp;F13&amp;"'] = {  "&amp;E$4&amp;":'"&amp;E13&amp;"',  "&amp;G$4&amp;":'"&amp;G13&amp;"',  "&amp;H$4&amp;":'"&amp;H13&amp;"',  "&amp;I$4&amp;":'"&amp;I13&amp;"', "&amp;J$4&amp;":'"&amp;J13&amp;"', "&amp;K$4&amp;":'"&amp;K13&amp;"', "&amp;L$4&amp;":'"&amp;L13&amp;"', "&amp;M$4&amp;":'"&amp;M13&amp;"', "&amp;N$4&amp;":'"&amp;N13&amp;"', "&amp;O$4&amp;":'"&amp;O13&amp;"', "&amp;P$4&amp;":'"&amp;P13&amp;"', "&amp;Q$4&amp;":'"&amp;Q13&amp;"'}; ","$this-&gt;defInput['"&amp;F13&amp;"'] = [  '"&amp;E$4&amp;"'=&gt;'"&amp;E13&amp;"',  '"&amp;G$4&amp;"'=&gt;'"&amp;G13&amp;"',  '"&amp;H$4&amp;"'=&gt;'"&amp;H13&amp;"',  '"&amp;I$4&amp;"'=&gt;'"&amp;I13&amp;"', '"&amp;J$4&amp;"'=&gt;'"&amp;J13&amp;"', '"&amp;K$4&amp;"'=&gt;'"&amp;K13&amp;"', '"&amp;L$4&amp;"'=&gt;'"&amp;L13&amp;"', '"&amp;M$4&amp;"'=&gt;'"&amp;M13&amp;"', '"&amp;N$4&amp;"'=&gt;'"&amp;N13&amp;"', '"&amp;O$4&amp;"'=&gt;'"&amp;O13&amp;"', '"&amp;P$4&amp;"'=&gt;'"&amp;P13&amp;"', '"&amp;Q$4&amp;"'=&gt;'"&amp;Q13&amp;"']; ")</f>
        <v xml:space="preserve">defInput['i037'] = {  cons:'consTotal',  title:'天井が屋根面（最上階）か',  unit:'',  text:'天井が屋根面（最上階）ですか', inputType:'sel037', right:'', postfix:'', nodata:'', varType:'Number', min:'', max:'', defaultValue:'1'}; </v>
      </c>
      <c r="D13" s="11"/>
      <c r="E13" s="18" t="s">
        <v>1831</v>
      </c>
      <c r="F13" s="70" t="s">
        <v>2402</v>
      </c>
      <c r="G13" s="71" t="s">
        <v>2403</v>
      </c>
      <c r="H13" s="71"/>
      <c r="I13" s="71" t="s">
        <v>2522</v>
      </c>
      <c r="J13" s="18" t="str">
        <f t="shared" ref="J13:J22" si="0">"sel"&amp;MID(F13,2,5)</f>
        <v>sel037</v>
      </c>
      <c r="N13" s="18" t="s">
        <v>1791</v>
      </c>
      <c r="Q13" s="18">
        <v>1</v>
      </c>
      <c r="S13" s="71"/>
      <c r="T13" s="71"/>
      <c r="U13" s="71"/>
      <c r="V13" s="71"/>
      <c r="W13" s="71"/>
      <c r="X13" s="71"/>
      <c r="Y13" s="71"/>
      <c r="Z13" s="71"/>
      <c r="AA13" s="71"/>
      <c r="AB13" s="71"/>
      <c r="AC13" s="71"/>
      <c r="AD13" s="71"/>
      <c r="AE13" s="71"/>
      <c r="AF13" s="71"/>
      <c r="AG13" s="105"/>
      <c r="AH13" s="1"/>
      <c r="AI13" s="1"/>
      <c r="AJ13" s="1"/>
      <c r="AK13" s="1"/>
      <c r="AL13" s="1"/>
      <c r="AM13" s="1"/>
      <c r="AN13" s="1"/>
      <c r="AO13" s="1"/>
      <c r="AP13" s="1"/>
      <c r="AQ13" s="1"/>
      <c r="AR13" s="1"/>
      <c r="AS13" s="1"/>
      <c r="AT13" s="1"/>
      <c r="AU13" s="1"/>
      <c r="AV13" s="1"/>
      <c r="AW13" s="1"/>
    </row>
    <row r="14" spans="1:49" ht="27" customHeight="1">
      <c r="A14" s="59"/>
      <c r="B14" s="59"/>
      <c r="C14" s="68"/>
      <c r="D14" s="11"/>
      <c r="E14" s="18"/>
      <c r="F14" s="72" t="s">
        <v>2523</v>
      </c>
      <c r="G14" s="105" t="s">
        <v>2524</v>
      </c>
      <c r="H14" s="105"/>
      <c r="I14" s="105" t="s">
        <v>2525</v>
      </c>
      <c r="J14" s="18" t="str">
        <f t="shared" si="0"/>
        <v>sel048</v>
      </c>
      <c r="N14" s="18" t="s">
        <v>1791</v>
      </c>
      <c r="Q14" s="18">
        <v>-1</v>
      </c>
      <c r="S14" s="105"/>
      <c r="T14" s="105"/>
      <c r="U14" s="105"/>
      <c r="V14" s="105"/>
      <c r="W14" s="105"/>
      <c r="X14" s="105"/>
      <c r="Y14" s="105"/>
      <c r="Z14" s="105"/>
      <c r="AA14" s="105"/>
      <c r="AB14" s="105"/>
      <c r="AC14" s="105"/>
      <c r="AD14" s="105"/>
      <c r="AE14" s="105"/>
      <c r="AF14" s="105"/>
      <c r="AG14" s="105"/>
      <c r="AH14" s="1"/>
      <c r="AI14" s="1"/>
      <c r="AJ14" s="1"/>
      <c r="AK14" s="1"/>
      <c r="AL14" s="1"/>
      <c r="AM14" s="1"/>
      <c r="AN14" s="1"/>
      <c r="AO14" s="1"/>
      <c r="AP14" s="1"/>
      <c r="AQ14" s="1"/>
      <c r="AR14" s="1"/>
      <c r="AS14" s="1"/>
      <c r="AT14" s="1"/>
      <c r="AU14" s="1"/>
      <c r="AV14" s="1"/>
      <c r="AW14" s="1"/>
    </row>
    <row r="15" spans="1:49" ht="27" customHeight="1">
      <c r="A15" s="59"/>
      <c r="B15" s="59"/>
      <c r="C15" s="68" t="str">
        <f>IF(消費量クラス!$R$1="AS","defInput['"&amp;F15&amp;"'] = {  "&amp;E$4&amp;":'"&amp;E15&amp;"',  "&amp;G$4&amp;":'"&amp;G15&amp;"',  "&amp;H$4&amp;":'"&amp;H15&amp;"',  "&amp;I$4&amp;":'"&amp;I15&amp;"', "&amp;J$4&amp;":'"&amp;J15&amp;"', "&amp;K$4&amp;":'"&amp;K15&amp;"', "&amp;L$4&amp;":'"&amp;L15&amp;"', "&amp;M$4&amp;":'"&amp;M15&amp;"', "&amp;N$4&amp;":'"&amp;N15&amp;"', "&amp;O$4&amp;":'"&amp;O15&amp;"', "&amp;P$4&amp;":'"&amp;P15&amp;"', "&amp;Q$4&amp;":'"&amp;Q15&amp;"'}; ","$this-&gt;defInput['"&amp;F15&amp;"'] = [  '"&amp;E$4&amp;"'=&gt;'"&amp;E15&amp;"',  '"&amp;G$4&amp;"'=&gt;'"&amp;G15&amp;"',  '"&amp;H$4&amp;"'=&gt;'"&amp;H15&amp;"',  '"&amp;I$4&amp;"'=&gt;'"&amp;I15&amp;"', '"&amp;J$4&amp;"'=&gt;'"&amp;J15&amp;"', '"&amp;K$4&amp;"'=&gt;'"&amp;K15&amp;"', '"&amp;L$4&amp;"'=&gt;'"&amp;L15&amp;"', '"&amp;M$4&amp;"'=&gt;'"&amp;M15&amp;"', '"&amp;N$4&amp;"'=&gt;'"&amp;N15&amp;"', '"&amp;O$4&amp;"'=&gt;'"&amp;O15&amp;"', '"&amp;P$4&amp;"'=&gt;'"&amp;P15&amp;"', '"&amp;Q$4&amp;"'=&gt;'"&amp;Q15&amp;"']; ")</f>
        <v xml:space="preserve">defInput['i039'] = {  cons:'consTotal',  title:'居室数',  unit:'部屋',  text:'居室数', inputType:'sel039', right:'', postfix:'', nodata:'', varType:'Number', min:'', max:'', defaultValue:'-1'}; </v>
      </c>
      <c r="D15" s="11"/>
      <c r="E15" s="18" t="s">
        <v>1831</v>
      </c>
      <c r="F15" s="70" t="s">
        <v>2404</v>
      </c>
      <c r="G15" s="71" t="s">
        <v>2405</v>
      </c>
      <c r="H15" s="71" t="s">
        <v>2406</v>
      </c>
      <c r="I15" s="71" t="s">
        <v>2405</v>
      </c>
      <c r="J15" s="18" t="str">
        <f t="shared" si="0"/>
        <v>sel039</v>
      </c>
      <c r="N15" s="18" t="s">
        <v>1791</v>
      </c>
      <c r="Q15" s="18">
        <v>-1</v>
      </c>
      <c r="S15" s="71"/>
      <c r="T15" s="71"/>
      <c r="U15" s="71"/>
      <c r="V15" s="71"/>
      <c r="W15" s="71"/>
      <c r="X15" s="71"/>
      <c r="Y15" s="71"/>
      <c r="Z15" s="71"/>
      <c r="AA15" s="71"/>
      <c r="AB15" s="71"/>
      <c r="AC15" s="71"/>
      <c r="AD15" s="71"/>
      <c r="AE15" s="71"/>
      <c r="AF15" s="71"/>
      <c r="AG15" s="105"/>
      <c r="AH15" s="1"/>
      <c r="AI15" s="1"/>
      <c r="AJ15" s="1"/>
      <c r="AK15" s="1"/>
      <c r="AL15" s="1"/>
      <c r="AM15" s="1"/>
      <c r="AN15" s="1"/>
      <c r="AO15" s="1"/>
      <c r="AP15" s="1"/>
      <c r="AQ15" s="1"/>
      <c r="AR15" s="1"/>
      <c r="AS15" s="1"/>
      <c r="AT15" s="1"/>
      <c r="AU15" s="1"/>
      <c r="AV15" s="1"/>
      <c r="AW15" s="1"/>
    </row>
    <row r="16" spans="1:49" ht="27" customHeight="1">
      <c r="A16" s="59"/>
      <c r="B16" s="59"/>
      <c r="C16" s="68" t="str">
        <f>IF(消費量クラス!$R$1="AS","defInput['"&amp;F16&amp;"'] = {  "&amp;E$4&amp;":'"&amp;E16&amp;"',  "&amp;G$4&amp;":'"&amp;G16&amp;"',  "&amp;H$4&amp;":'"&amp;H16&amp;"',  "&amp;I$4&amp;":'"&amp;I16&amp;"', "&amp;J$4&amp;":'"&amp;J16&amp;"', "&amp;K$4&amp;":'"&amp;K16&amp;"', "&amp;L$4&amp;":'"&amp;L16&amp;"', "&amp;M$4&amp;":'"&amp;M16&amp;"', "&amp;N$4&amp;":'"&amp;N16&amp;"', "&amp;O$4&amp;":'"&amp;O16&amp;"', "&amp;P$4&amp;":'"&amp;P16&amp;"', "&amp;Q$4&amp;":'"&amp;Q16&amp;"'}; ","$this-&gt;defInput['"&amp;F16&amp;"'] = [  '"&amp;E$4&amp;"'=&gt;'"&amp;E16&amp;"',  '"&amp;G$4&amp;"'=&gt;'"&amp;G16&amp;"',  '"&amp;H$4&amp;"'=&gt;'"&amp;H16&amp;"',  '"&amp;I$4&amp;"'=&gt;'"&amp;I16&amp;"', '"&amp;J$4&amp;"'=&gt;'"&amp;J16&amp;"', '"&amp;K$4&amp;"'=&gt;'"&amp;K16&amp;"', '"&amp;L$4&amp;"'=&gt;'"&amp;L16&amp;"', '"&amp;M$4&amp;"'=&gt;'"&amp;M16&amp;"', '"&amp;N$4&amp;"'=&gt;'"&amp;N16&amp;"', '"&amp;O$4&amp;"'=&gt;'"&amp;O16&amp;"', '"&amp;P$4&amp;"'=&gt;'"&amp;P16&amp;"', '"&amp;Q$4&amp;"'=&gt;'"&amp;Q16&amp;"']; ")</f>
        <v xml:space="preserve">defInput['i040'] = {  cons:'consTotal',  title:'築年数',  unit:'年',  text:'建築年代', inputType:'sel040', right:'', postfix:'', nodata:'', varType:'Number', min:'', max:'', defaultValue:'-1'}; </v>
      </c>
      <c r="D16" s="11"/>
      <c r="E16" s="18" t="s">
        <v>1831</v>
      </c>
      <c r="F16" s="70" t="s">
        <v>2407</v>
      </c>
      <c r="G16" s="71" t="s">
        <v>2408</v>
      </c>
      <c r="H16" s="71" t="s">
        <v>812</v>
      </c>
      <c r="I16" s="71" t="s">
        <v>2409</v>
      </c>
      <c r="J16" s="18" t="str">
        <f t="shared" si="0"/>
        <v>sel040</v>
      </c>
      <c r="N16" s="18" t="s">
        <v>1791</v>
      </c>
      <c r="Q16" s="18">
        <v>-1</v>
      </c>
      <c r="S16" s="71"/>
      <c r="T16" s="71"/>
      <c r="U16" s="71"/>
      <c r="V16" s="71"/>
      <c r="W16" s="71"/>
      <c r="X16" s="71"/>
      <c r="Y16" s="71"/>
      <c r="Z16" s="71"/>
      <c r="AA16" s="71"/>
      <c r="AB16" s="71"/>
      <c r="AC16" s="71"/>
      <c r="AD16" s="71"/>
      <c r="AE16" s="71"/>
      <c r="AF16" s="71"/>
      <c r="AG16" s="105"/>
      <c r="AH16" s="1"/>
      <c r="AI16" s="1"/>
      <c r="AJ16" s="1"/>
      <c r="AK16" s="1"/>
      <c r="AL16" s="1"/>
      <c r="AM16" s="1"/>
      <c r="AN16" s="1"/>
      <c r="AO16" s="1"/>
      <c r="AP16" s="1"/>
      <c r="AQ16" s="1"/>
      <c r="AR16" s="1"/>
      <c r="AS16" s="1"/>
      <c r="AT16" s="1"/>
      <c r="AU16" s="1"/>
      <c r="AV16" s="1"/>
      <c r="AW16" s="1"/>
    </row>
    <row r="17" spans="1:49" ht="27" customHeight="1">
      <c r="A17" s="59"/>
      <c r="B17" s="59"/>
      <c r="C17" s="68" t="str">
        <f>IF(消費量クラス!$R$1="AS","defInput['"&amp;F17&amp;"'] = {  "&amp;E$4&amp;":'"&amp;E17&amp;"',  "&amp;G$4&amp;":'"&amp;G17&amp;"',  "&amp;H$4&amp;":'"&amp;H17&amp;"',  "&amp;I$4&amp;":'"&amp;I17&amp;"', "&amp;J$4&amp;":'"&amp;J17&amp;"', "&amp;K$4&amp;":'"&amp;K17&amp;"', "&amp;L$4&amp;":'"&amp;L17&amp;"', "&amp;M$4&amp;":'"&amp;M17&amp;"', "&amp;N$4&amp;":'"&amp;N17&amp;"', "&amp;O$4&amp;":'"&amp;O17&amp;"', "&amp;P$4&amp;":'"&amp;P17&amp;"', "&amp;Q$4&amp;":'"&amp;Q17&amp;"'}; ","$this-&gt;defInput['"&amp;F17&amp;"'] = [  '"&amp;E$4&amp;"'=&gt;'"&amp;E17&amp;"',  '"&amp;G$4&amp;"'=&gt;'"&amp;G17&amp;"',  '"&amp;H$4&amp;"'=&gt;'"&amp;H17&amp;"',  '"&amp;I$4&amp;"'=&gt;'"&amp;I17&amp;"', '"&amp;J$4&amp;"'=&gt;'"&amp;J17&amp;"', '"&amp;K$4&amp;"'=&gt;'"&amp;K17&amp;"', '"&amp;L$4&amp;"'=&gt;'"&amp;L17&amp;"', '"&amp;M$4&amp;"'=&gt;'"&amp;M17&amp;"', '"&amp;N$4&amp;"'=&gt;'"&amp;N17&amp;"', '"&amp;O$4&amp;"'=&gt;'"&amp;O17&amp;"', '"&amp;P$4&amp;"'=&gt;'"&amp;P17&amp;"', '"&amp;Q$4&amp;"'=&gt;'"&amp;Q17&amp;"']; ")</f>
        <v xml:space="preserve">defInput['i041'] = {  cons:'consTotal',  title:'窓の断熱性能',  unit:'',  text:'窓の断熱性能', inputType:'sel041', right:'', postfix:'', nodata:'', varType:'Number', min:'2', max:'4', defaultValue:'4'}; </v>
      </c>
      <c r="D17" s="11"/>
      <c r="E17" s="18" t="s">
        <v>1831</v>
      </c>
      <c r="F17" s="70" t="s">
        <v>2410</v>
      </c>
      <c r="G17" s="71" t="s">
        <v>2411</v>
      </c>
      <c r="H17" s="71"/>
      <c r="I17" s="71" t="s">
        <v>2411</v>
      </c>
      <c r="J17" s="18" t="str">
        <f t="shared" si="0"/>
        <v>sel041</v>
      </c>
      <c r="N17" s="18" t="s">
        <v>1791</v>
      </c>
      <c r="O17" s="2">
        <v>2</v>
      </c>
      <c r="P17" s="2">
        <v>4</v>
      </c>
      <c r="Q17" s="18">
        <v>4</v>
      </c>
      <c r="S17" s="71"/>
      <c r="T17" s="71"/>
      <c r="U17" s="71"/>
      <c r="V17" s="71"/>
      <c r="W17" s="71"/>
      <c r="X17" s="71"/>
      <c r="Y17" s="71"/>
      <c r="Z17" s="71"/>
      <c r="AA17" s="71"/>
      <c r="AB17" s="71"/>
      <c r="AC17" s="71"/>
      <c r="AD17" s="71"/>
      <c r="AE17" s="71"/>
      <c r="AF17" s="71"/>
      <c r="AG17" s="105"/>
      <c r="AH17" s="1"/>
      <c r="AI17" s="1"/>
      <c r="AJ17" s="1"/>
      <c r="AK17" s="1"/>
      <c r="AL17" s="1"/>
      <c r="AM17" s="1"/>
      <c r="AN17" s="1"/>
      <c r="AO17" s="1"/>
      <c r="AP17" s="1"/>
      <c r="AQ17" s="1"/>
      <c r="AR17" s="1"/>
      <c r="AS17" s="1"/>
      <c r="AT17" s="1"/>
      <c r="AU17" s="1"/>
      <c r="AV17" s="1"/>
      <c r="AW17" s="1"/>
    </row>
    <row r="18" spans="1:49" ht="27" customHeight="1">
      <c r="A18" s="59"/>
      <c r="B18" s="59"/>
      <c r="C18" s="68"/>
      <c r="D18" s="11"/>
      <c r="E18" s="18"/>
      <c r="F18" s="72" t="s">
        <v>2534</v>
      </c>
      <c r="G18" s="105" t="s">
        <v>2536</v>
      </c>
      <c r="H18" s="105"/>
      <c r="I18" s="105" t="s">
        <v>2535</v>
      </c>
      <c r="J18" s="18" t="str">
        <f t="shared" si="0"/>
        <v>sel050</v>
      </c>
      <c r="N18" s="18" t="s">
        <v>1791</v>
      </c>
      <c r="Q18" s="18">
        <v>-1</v>
      </c>
      <c r="S18" s="105"/>
      <c r="T18" s="105"/>
      <c r="U18" s="105"/>
      <c r="V18" s="105"/>
      <c r="W18" s="105"/>
      <c r="X18" s="105"/>
      <c r="Y18" s="105"/>
      <c r="Z18" s="105"/>
      <c r="AA18" s="105"/>
      <c r="AB18" s="105"/>
      <c r="AC18" s="105"/>
      <c r="AD18" s="105"/>
      <c r="AE18" s="105"/>
      <c r="AF18" s="105"/>
      <c r="AG18" s="105"/>
      <c r="AH18" s="1"/>
      <c r="AI18" s="1"/>
      <c r="AJ18" s="1"/>
      <c r="AK18" s="1"/>
      <c r="AL18" s="1"/>
      <c r="AM18" s="1"/>
      <c r="AN18" s="1"/>
      <c r="AO18" s="1"/>
      <c r="AP18" s="1"/>
      <c r="AQ18" s="1"/>
      <c r="AR18" s="1"/>
      <c r="AS18" s="1"/>
      <c r="AT18" s="1"/>
      <c r="AU18" s="1"/>
      <c r="AV18" s="1"/>
      <c r="AW18" s="1"/>
    </row>
    <row r="19" spans="1:49" ht="27" customHeight="1">
      <c r="A19" s="59"/>
      <c r="B19" s="59"/>
      <c r="C19" s="68"/>
      <c r="D19" s="11"/>
      <c r="E19" s="18"/>
      <c r="F19" s="72" t="s">
        <v>2547</v>
      </c>
      <c r="G19" s="105" t="s">
        <v>2542</v>
      </c>
      <c r="H19" s="105"/>
      <c r="I19" s="105" t="s">
        <v>2543</v>
      </c>
      <c r="J19" s="18" t="str">
        <f t="shared" si="0"/>
        <v>sel051</v>
      </c>
      <c r="N19" s="18" t="s">
        <v>1791</v>
      </c>
      <c r="Q19" s="18">
        <v>-1</v>
      </c>
      <c r="S19" s="105"/>
      <c r="T19" s="105"/>
      <c r="U19" s="105"/>
      <c r="V19" s="105"/>
      <c r="W19" s="105"/>
      <c r="X19" s="105"/>
      <c r="Y19" s="105"/>
      <c r="Z19" s="105"/>
      <c r="AA19" s="105"/>
      <c r="AB19" s="105"/>
      <c r="AC19" s="105"/>
      <c r="AD19" s="105"/>
      <c r="AE19" s="105"/>
      <c r="AF19" s="105"/>
      <c r="AG19" s="105"/>
      <c r="AH19" s="1"/>
      <c r="AI19" s="1"/>
      <c r="AJ19" s="1"/>
      <c r="AK19" s="1"/>
      <c r="AL19" s="1"/>
      <c r="AM19" s="1"/>
      <c r="AN19" s="1"/>
      <c r="AO19" s="1"/>
      <c r="AP19" s="1"/>
      <c r="AQ19" s="1"/>
      <c r="AR19" s="1"/>
      <c r="AS19" s="1"/>
      <c r="AT19" s="1"/>
      <c r="AU19" s="1"/>
      <c r="AV19" s="1"/>
      <c r="AW19" s="1"/>
    </row>
    <row r="20" spans="1:49" ht="27" customHeight="1">
      <c r="A20" s="59"/>
      <c r="B20" s="59"/>
      <c r="C20" s="68"/>
      <c r="D20" s="11"/>
      <c r="E20" s="18"/>
      <c r="F20" s="72" t="s">
        <v>2548</v>
      </c>
      <c r="G20" s="105" t="s">
        <v>2544</v>
      </c>
      <c r="H20" s="105"/>
      <c r="I20" s="105" t="s">
        <v>2545</v>
      </c>
      <c r="J20" s="18" t="str">
        <f t="shared" si="0"/>
        <v>sel052</v>
      </c>
      <c r="N20" s="18" t="s">
        <v>1791</v>
      </c>
      <c r="Q20" s="18">
        <v>-1</v>
      </c>
      <c r="S20" s="105"/>
      <c r="T20" s="105"/>
      <c r="U20" s="105"/>
      <c r="V20" s="105"/>
      <c r="W20" s="105"/>
      <c r="X20" s="105"/>
      <c r="Y20" s="105"/>
      <c r="Z20" s="105"/>
      <c r="AA20" s="105"/>
      <c r="AB20" s="105"/>
      <c r="AC20" s="105"/>
      <c r="AD20" s="105"/>
      <c r="AE20" s="105"/>
      <c r="AF20" s="105"/>
      <c r="AG20" s="105"/>
      <c r="AH20" s="1"/>
      <c r="AI20" s="1"/>
      <c r="AJ20" s="1"/>
      <c r="AK20" s="1"/>
      <c r="AL20" s="1"/>
      <c r="AM20" s="1"/>
      <c r="AN20" s="1"/>
      <c r="AO20" s="1"/>
      <c r="AP20" s="1"/>
      <c r="AQ20" s="1"/>
      <c r="AR20" s="1"/>
      <c r="AS20" s="1"/>
      <c r="AT20" s="1"/>
      <c r="AU20" s="1"/>
      <c r="AV20" s="1"/>
      <c r="AW20" s="1"/>
    </row>
    <row r="21" spans="1:49" ht="50.25" customHeight="1">
      <c r="A21" s="59"/>
      <c r="B21" s="59"/>
      <c r="C21" s="68" t="str">
        <f>IF(消費量クラス!$R$1="AS","defInput['"&amp;F21&amp;"'] = {  "&amp;E$4&amp;":'"&amp;E21&amp;"',  "&amp;G$4&amp;":'"&amp;G21&amp;"',  "&amp;H$4&amp;":'"&amp;H21&amp;"',  "&amp;I$4&amp;":'"&amp;I21&amp;"', "&amp;J$4&amp;":'"&amp;J21&amp;"', "&amp;K$4&amp;":'"&amp;K21&amp;"', "&amp;L$4&amp;":'"&amp;L21&amp;"', "&amp;M$4&amp;":'"&amp;M21&amp;"', "&amp;N$4&amp;":'"&amp;N21&amp;"', "&amp;O$4&amp;":'"&amp;O21&amp;"', "&amp;P$4&amp;":'"&amp;P21&amp;"', "&amp;Q$4&amp;":'"&amp;Q21&amp;"'}; ","$this-&gt;defInput['"&amp;F21&amp;"'] = [  '"&amp;E$4&amp;"'=&gt;'"&amp;E21&amp;"',  '"&amp;G$4&amp;"'=&gt;'"&amp;G21&amp;"',  '"&amp;H$4&amp;"'=&gt;'"&amp;H21&amp;"',  '"&amp;I$4&amp;"'=&gt;'"&amp;I21&amp;"', '"&amp;J$4&amp;"'=&gt;'"&amp;J21&amp;"', '"&amp;K$4&amp;"'=&gt;'"&amp;K21&amp;"', '"&amp;L$4&amp;"'=&gt;'"&amp;L21&amp;"', '"&amp;M$4&amp;"'=&gt;'"&amp;M21&amp;"', '"&amp;N$4&amp;"'=&gt;'"&amp;N21&amp;"', '"&amp;O$4&amp;"'=&gt;'"&amp;O21&amp;"', '"&amp;P$4&amp;"'=&gt;'"&amp;P21&amp;"', '"&amp;Q$4&amp;"'=&gt;'"&amp;Q21&amp;"']; ")</f>
        <v xml:space="preserve">defInput['i004'] = {  cons:'consTotal',  title:'太陽光の設置',  unit:'kW',  text:'自宅に太陽光発電装置を設置していますか。設置している場合には、そのサイズも選んで下さい。', inputType:'sel004', right:'', postfix:'', nodata:'', varType:'Number', min:'', max:'', defaultValue:'-1'}; </v>
      </c>
      <c r="D21" s="11"/>
      <c r="E21" s="18" t="s">
        <v>1831</v>
      </c>
      <c r="F21" s="18" t="s">
        <v>1842</v>
      </c>
      <c r="G21" s="18" t="s">
        <v>1843</v>
      </c>
      <c r="H21" s="18" t="s">
        <v>1844</v>
      </c>
      <c r="I21" s="18" t="s">
        <v>1845</v>
      </c>
      <c r="J21" s="18" t="str">
        <f t="shared" si="0"/>
        <v>sel004</v>
      </c>
      <c r="N21" s="18" t="s">
        <v>1791</v>
      </c>
      <c r="Q21" s="18">
        <v>-1</v>
      </c>
    </row>
    <row r="22" spans="1:49" ht="50.25" customHeight="1">
      <c r="A22" s="59"/>
      <c r="B22" s="59"/>
      <c r="C22" s="68"/>
      <c r="D22" s="11"/>
      <c r="E22" s="18"/>
      <c r="F22" s="21" t="s">
        <v>2531</v>
      </c>
      <c r="G22" s="21" t="s">
        <v>2529</v>
      </c>
      <c r="H22" s="21"/>
      <c r="I22" s="18" t="s">
        <v>2530</v>
      </c>
      <c r="J22" s="18" t="str">
        <f t="shared" si="0"/>
        <v>sel049</v>
      </c>
      <c r="N22" s="18" t="s">
        <v>1791</v>
      </c>
      <c r="Q22" s="18">
        <v>-1</v>
      </c>
    </row>
    <row r="23" spans="1:49" ht="50.25" customHeight="1">
      <c r="A23" s="59"/>
      <c r="B23" s="59"/>
      <c r="C23" s="68" t="str">
        <f>IF(消費量クラス!$R$1="AS","defInput['"&amp;F23&amp;"'] = {  "&amp;E$4&amp;":'"&amp;E23&amp;"',  "&amp;G$4&amp;":'"&amp;G23&amp;"',  "&amp;H$4&amp;":'"&amp;H23&amp;"',  "&amp;I$4&amp;":'"&amp;I23&amp;"', "&amp;J$4&amp;":'"&amp;J23&amp;"', "&amp;K$4&amp;":'"&amp;K23&amp;"', "&amp;L$4&amp;":'"&amp;L23&amp;"', "&amp;M$4&amp;":'"&amp;M23&amp;"', "&amp;N$4&amp;":'"&amp;N23&amp;"', "&amp;O$4&amp;":'"&amp;O23&amp;"', "&amp;P$4&amp;":'"&amp;P23&amp;"', "&amp;Q$4&amp;":'"&amp;Q23&amp;"'}; ","$this-&gt;defInput['"&amp;F23&amp;"'] = [  '"&amp;E$4&amp;"'=&gt;'"&amp;E23&amp;"',  '"&amp;G$4&amp;"'=&gt;'"&amp;G23&amp;"',  '"&amp;H$4&amp;"'=&gt;'"&amp;H23&amp;"',  '"&amp;I$4&amp;"'=&gt;'"&amp;I23&amp;"', '"&amp;J$4&amp;"'=&gt;'"&amp;J23&amp;"', '"&amp;K$4&amp;"'=&gt;'"&amp;K23&amp;"', '"&amp;L$4&amp;"'=&gt;'"&amp;L23&amp;"', '"&amp;M$4&amp;"'=&gt;'"&amp;M23&amp;"', '"&amp;N$4&amp;"'=&gt;'"&amp;N23&amp;"', '"&amp;O$4&amp;"'=&gt;'"&amp;O23&amp;"', '"&amp;P$4&amp;"'=&gt;'"&amp;P23&amp;"', '"&amp;Q$4&amp;"'=&gt;'"&amp;Q23&amp;"']; ")</f>
        <v xml:space="preserve">defInput['i012'] = {  cons:'consTotal',  title:'春秋の電気代',  unit:'',  text:'春秋の頃（4-6月、10-11月）の、1ヶ月のおおよその電気代を選んでください。', inputType:'sel012', right:'', postfix:'', nodata:'', varType:'Number', min:'', max:'', defaultValue:'-1'}; </v>
      </c>
      <c r="D23" s="11"/>
      <c r="E23" s="18" t="s">
        <v>1831</v>
      </c>
      <c r="F23" s="70" t="s">
        <v>2309</v>
      </c>
      <c r="G23" s="71" t="s">
        <v>2310</v>
      </c>
      <c r="H23" s="71"/>
      <c r="I23" s="18" t="s">
        <v>2231</v>
      </c>
      <c r="J23" s="18" t="s">
        <v>2311</v>
      </c>
      <c r="N23" s="18" t="s">
        <v>1791</v>
      </c>
      <c r="Q23" s="18">
        <v>-1</v>
      </c>
    </row>
    <row r="24" spans="1:49" ht="27" customHeight="1">
      <c r="A24" s="59"/>
      <c r="B24" s="59"/>
      <c r="C24" s="68" t="str">
        <f>IF(消費量クラス!$R$1="AS","defInput['"&amp;F24&amp;"'] = {  "&amp;E$4&amp;":'"&amp;E24&amp;"',  "&amp;G$4&amp;":'"&amp;G24&amp;"',  "&amp;H$4&amp;":'"&amp;H24&amp;"',  "&amp;I$4&amp;":'"&amp;I24&amp;"', "&amp;J$4&amp;":'"&amp;J24&amp;"', "&amp;K$4&amp;":'"&amp;K24&amp;"', "&amp;L$4&amp;":'"&amp;L24&amp;"', "&amp;M$4&amp;":'"&amp;M24&amp;"', "&amp;N$4&amp;":'"&amp;N24&amp;"', "&amp;O$4&amp;":'"&amp;O24&amp;"', "&amp;P$4&amp;":'"&amp;P24&amp;"', "&amp;Q$4&amp;":'"&amp;Q24&amp;"'}; ","$this-&gt;defInput['"&amp;F24&amp;"'] = [  '"&amp;E$4&amp;"'=&gt;'"&amp;E24&amp;"',  '"&amp;G$4&amp;"'=&gt;'"&amp;G24&amp;"',  '"&amp;H$4&amp;"'=&gt;'"&amp;H24&amp;"',  '"&amp;I$4&amp;"'=&gt;'"&amp;I24&amp;"', '"&amp;J$4&amp;"'=&gt;'"&amp;J24&amp;"', '"&amp;K$4&amp;"'=&gt;'"&amp;K24&amp;"', '"&amp;L$4&amp;"'=&gt;'"&amp;L24&amp;"', '"&amp;M$4&amp;"'=&gt;'"&amp;M24&amp;"', '"&amp;N$4&amp;"'=&gt;'"&amp;N24&amp;"', '"&amp;O$4&amp;"'=&gt;'"&amp;O24&amp;"', '"&amp;P$4&amp;"'=&gt;'"&amp;P24&amp;"', '"&amp;Q$4&amp;"'=&gt;'"&amp;Q24&amp;"']; ")</f>
        <v xml:space="preserve">defInput['i013'] = {  cons:'consTotal',  title:'夏の電気代',  unit:'円',  text:'夏の頃（7-9月）の、1ヶ月のおおよその電気代を選んでください。', inputType:'sel013', right:'', postfix:'', nodata:'', varType:'Number', min:'', max:'', defaultValue:'-1'}; </v>
      </c>
      <c r="D24" s="11"/>
      <c r="E24" s="18" t="s">
        <v>1831</v>
      </c>
      <c r="F24" s="70" t="s">
        <v>2380</v>
      </c>
      <c r="G24" s="71" t="s">
        <v>2381</v>
      </c>
      <c r="H24" s="71" t="s">
        <v>1847</v>
      </c>
      <c r="I24" s="115" t="s">
        <v>2232</v>
      </c>
      <c r="J24" s="18" t="s">
        <v>2382</v>
      </c>
      <c r="N24" s="18" t="s">
        <v>1791</v>
      </c>
      <c r="Q24" s="18">
        <v>-1</v>
      </c>
    </row>
    <row r="25" spans="1:49" ht="50.25" customHeight="1">
      <c r="A25" s="59"/>
      <c r="B25" s="59"/>
      <c r="C25" s="68" t="str">
        <f>IF(消費量クラス!$R$1="AS","defInput['"&amp;F25&amp;"'] = {  "&amp;E$4&amp;":'"&amp;E25&amp;"',  "&amp;G$4&amp;":'"&amp;G25&amp;"',  "&amp;H$4&amp;":'"&amp;H25&amp;"',  "&amp;I$4&amp;":'"&amp;I25&amp;"', "&amp;J$4&amp;":'"&amp;J25&amp;"', "&amp;K$4&amp;":'"&amp;K25&amp;"', "&amp;L$4&amp;":'"&amp;L25&amp;"', "&amp;M$4&amp;":'"&amp;M25&amp;"', "&amp;N$4&amp;":'"&amp;N25&amp;"', "&amp;O$4&amp;":'"&amp;O25&amp;"', "&amp;P$4&amp;":'"&amp;P25&amp;"', "&amp;Q$4&amp;":'"&amp;Q25&amp;"'}; ","$this-&gt;defInput['"&amp;F25&amp;"'] = [  '"&amp;E$4&amp;"'=&gt;'"&amp;E25&amp;"',  '"&amp;G$4&amp;"'=&gt;'"&amp;G25&amp;"',  '"&amp;H$4&amp;"'=&gt;'"&amp;H25&amp;"',  '"&amp;I$4&amp;"'=&gt;'"&amp;I25&amp;"', '"&amp;J$4&amp;"'=&gt;'"&amp;J25&amp;"', '"&amp;K$4&amp;"'=&gt;'"&amp;K25&amp;"', '"&amp;L$4&amp;"'=&gt;'"&amp;L25&amp;"', '"&amp;M$4&amp;"'=&gt;'"&amp;M25&amp;"', '"&amp;N$4&amp;"'=&gt;'"&amp;N25&amp;"', '"&amp;O$4&amp;"'=&gt;'"&amp;O25&amp;"', '"&amp;P$4&amp;"'=&gt;'"&amp;P25&amp;"', '"&amp;Q$4&amp;"'=&gt;'"&amp;Q25&amp;"']; ")</f>
        <v xml:space="preserve">defInput['i014'] = {  cons:'consTotal',  title:'冬の電気代',  unit:'',  text:'冬の頃（12-3月）の、1ヶ月のおおよその電気代を選んでください。', inputType:'sel014', right:'', postfix:'', nodata:'', varType:'Number', min:'', max:'', defaultValue:'-1'}; </v>
      </c>
      <c r="D25" s="11"/>
      <c r="E25" s="18" t="s">
        <v>1831</v>
      </c>
      <c r="F25" s="70" t="s">
        <v>2312</v>
      </c>
      <c r="G25" s="71" t="s">
        <v>2313</v>
      </c>
      <c r="H25" s="71"/>
      <c r="I25" s="18" t="s">
        <v>2233</v>
      </c>
      <c r="J25" s="18" t="s">
        <v>2314</v>
      </c>
      <c r="N25" s="18" t="s">
        <v>1791</v>
      </c>
      <c r="Q25" s="18">
        <v>-1</v>
      </c>
      <c r="S25" s="71"/>
      <c r="T25" s="71"/>
      <c r="U25" s="71"/>
      <c r="V25" s="71"/>
      <c r="W25" s="71"/>
      <c r="X25" s="71"/>
      <c r="Y25" s="71"/>
      <c r="Z25" s="71"/>
      <c r="AA25" s="71"/>
      <c r="AB25" s="71"/>
      <c r="AC25" s="71"/>
      <c r="AD25" s="71"/>
      <c r="AE25" s="71"/>
      <c r="AF25" s="71"/>
      <c r="AG25" s="71"/>
      <c r="AH25" s="1"/>
      <c r="AI25" s="1"/>
      <c r="AJ25" s="1"/>
      <c r="AK25" s="1"/>
      <c r="AL25" s="1"/>
      <c r="AM25" s="1"/>
      <c r="AN25" s="1" t="e">
        <f>VALUE(LEFT(X25,LEN(X25)-1))</f>
        <v>#VALUE!</v>
      </c>
      <c r="AO25" s="1" t="e">
        <f>VALUE(LEFT(Y25,LEN(Y25)-1))</f>
        <v>#VALUE!</v>
      </c>
      <c r="AP25" s="1">
        <v>10000</v>
      </c>
      <c r="AQ25" s="1">
        <v>12000</v>
      </c>
      <c r="AR25" s="1">
        <v>15000</v>
      </c>
      <c r="AS25" s="1">
        <v>20000</v>
      </c>
      <c r="AT25" s="1">
        <v>30000</v>
      </c>
      <c r="AU25" s="1">
        <v>40000</v>
      </c>
      <c r="AV25" s="1"/>
      <c r="AW25" s="1">
        <v>-999</v>
      </c>
    </row>
    <row r="26" spans="1:49" ht="105">
      <c r="C26" s="68" t="str">
        <f>IF(消費量クラス!$R$1="AS","defInput['"&amp;F26&amp;"'] = {  "&amp;E$4&amp;":'"&amp;E26&amp;"',  "&amp;G$4&amp;":'"&amp;G26&amp;"',  "&amp;H$4&amp;":'"&amp;H26&amp;"',  "&amp;I$4&amp;":'"&amp;I26&amp;"', "&amp;J$4&amp;":'"&amp;J26&amp;"', "&amp;K$4&amp;":'"&amp;K26&amp;"', "&amp;L$4&amp;":'"&amp;L26&amp;"', "&amp;M$4&amp;":'"&amp;M26&amp;"', "&amp;N$4&amp;":'"&amp;N26&amp;"', "&amp;O$4&amp;":'"&amp;O26&amp;"', "&amp;P$4&amp;":'"&amp;P26&amp;"', "&amp;Q$4&amp;":'"&amp;Q26&amp;"'}; ","$this-&gt;defInput['"&amp;F26&amp;"'] = [  '"&amp;E$4&amp;"'=&gt;'"&amp;E26&amp;"',  '"&amp;G$4&amp;"'=&gt;'"&amp;G26&amp;"',  '"&amp;H$4&amp;"'=&gt;'"&amp;H26&amp;"',  '"&amp;I$4&amp;"'=&gt;'"&amp;I26&amp;"', '"&amp;J$4&amp;"'=&gt;'"&amp;J26&amp;"', '"&amp;K$4&amp;"'=&gt;'"&amp;K26&amp;"', '"&amp;L$4&amp;"'=&gt;'"&amp;L26&amp;"', '"&amp;M$4&amp;"'=&gt;'"&amp;M26&amp;"', '"&amp;N$4&amp;"'=&gt;'"&amp;N26&amp;"', '"&amp;O$4&amp;"'=&gt;'"&amp;O26&amp;"', '"&amp;P$4&amp;"'=&gt;'"&amp;P26&amp;"', '"&amp;Q$4&amp;"'=&gt;'"&amp;Q26&amp;"']; ")</f>
        <v xml:space="preserve">defInput['i010'] = {  cons:'consTotal',  title:'平均1ヶ月の売電金額',  unit:'円',  text:'太陽光発電で1ヶ月あたりどのくらい電気を売ることができますか。年間を通じた平均です。', inputType:'sel010', right:'', postfix:'', nodata:'', varType:'Number', min:'', max:'', defaultValue:'-1'}; </v>
      </c>
      <c r="E26" s="107" t="s">
        <v>1831</v>
      </c>
      <c r="F26" s="110" t="s">
        <v>1846</v>
      </c>
      <c r="G26" s="110" t="s">
        <v>2041</v>
      </c>
      <c r="H26" s="110" t="s">
        <v>1847</v>
      </c>
      <c r="I26" s="107" t="s">
        <v>1848</v>
      </c>
      <c r="J26" s="107" t="str">
        <f>"sel"&amp;MID(F26,2,5)</f>
        <v>sel010</v>
      </c>
      <c r="K26" s="108"/>
      <c r="L26" s="108"/>
      <c r="M26" s="108"/>
      <c r="N26" s="107" t="s">
        <v>1791</v>
      </c>
      <c r="Q26" s="18">
        <v>-1</v>
      </c>
      <c r="S26" s="74"/>
      <c r="T26" s="74"/>
      <c r="U26" s="74"/>
      <c r="V26" s="74"/>
      <c r="W26" s="74"/>
      <c r="X26" s="74"/>
      <c r="Y26" s="74"/>
      <c r="Z26" s="74"/>
      <c r="AA26" s="71"/>
      <c r="AB26" s="71"/>
      <c r="AC26" s="71"/>
      <c r="AD26" s="71"/>
      <c r="AE26" s="71"/>
      <c r="AF26" s="71"/>
      <c r="AG26" s="71"/>
      <c r="AH26" s="1"/>
      <c r="AN26" s="2">
        <v>30</v>
      </c>
      <c r="AO26" s="2">
        <v>40</v>
      </c>
      <c r="AP26" s="2">
        <v>60</v>
      </c>
      <c r="AQ26" s="1"/>
      <c r="AR26" s="1"/>
      <c r="AS26" s="1"/>
      <c r="AT26" s="1"/>
      <c r="AU26" s="1"/>
      <c r="AV26" s="1"/>
      <c r="AW26" s="1"/>
    </row>
    <row r="27" spans="1:49" ht="50.25" customHeight="1">
      <c r="A27" s="59"/>
      <c r="B27" s="59"/>
      <c r="C27" s="68" t="str">
        <f>IF(消費量クラス!$R$1="AS","defInput['"&amp;F27&amp;"'] = {  "&amp;E$4&amp;":'"&amp;E27&amp;"',  "&amp;G$4&amp;":'"&amp;G27&amp;"',  "&amp;H$4&amp;":'"&amp;H27&amp;"',  "&amp;I$4&amp;":'"&amp;I27&amp;"', "&amp;J$4&amp;":'"&amp;J27&amp;"', "&amp;K$4&amp;":'"&amp;K27&amp;"', "&amp;L$4&amp;":'"&amp;L27&amp;"', "&amp;M$4&amp;":'"&amp;M27&amp;"', "&amp;N$4&amp;":'"&amp;N27&amp;"', "&amp;O$4&amp;":'"&amp;O27&amp;"', "&amp;P$4&amp;":'"&amp;P27&amp;"', "&amp;Q$4&amp;":'"&amp;Q27&amp;"'}; ","$this-&gt;defInput['"&amp;F27&amp;"'] = [  '"&amp;E$4&amp;"'=&gt;'"&amp;E27&amp;"',  '"&amp;G$4&amp;"'=&gt;'"&amp;G27&amp;"',  '"&amp;H$4&amp;"'=&gt;'"&amp;H27&amp;"',  '"&amp;I$4&amp;"'=&gt;'"&amp;I27&amp;"', '"&amp;J$4&amp;"'=&gt;'"&amp;J27&amp;"', '"&amp;K$4&amp;"'=&gt;'"&amp;K27&amp;"', '"&amp;L$4&amp;"'=&gt;'"&amp;L27&amp;"', '"&amp;M$4&amp;"'=&gt;'"&amp;M27&amp;"', '"&amp;N$4&amp;"'=&gt;'"&amp;N27&amp;"', '"&amp;O$4&amp;"'=&gt;'"&amp;O27&amp;"', '"&amp;P$4&amp;"'=&gt;'"&amp;P27&amp;"', '"&amp;Q$4&amp;"'=&gt;'"&amp;Q27&amp;"']; ")</f>
        <v xml:space="preserve">defInput['i006'] = {  cons:'consTotal',  title:'春秋のガス代',  unit:'円',  text:'春秋の頃（4-6月、10-11月）の、1ヶ月のおおよそのガス代を選んで下さい。', inputType:'sel006', right:'', postfix:'', nodata:'', varType:'Number', min:'', max:'', defaultValue:'-1'}; </v>
      </c>
      <c r="D27" s="11"/>
      <c r="E27" s="18" t="s">
        <v>1831</v>
      </c>
      <c r="F27" s="70" t="s">
        <v>1851</v>
      </c>
      <c r="G27" s="71" t="s">
        <v>2315</v>
      </c>
      <c r="H27" s="71" t="s">
        <v>1847</v>
      </c>
      <c r="I27" s="72" t="s">
        <v>2316</v>
      </c>
      <c r="J27" s="18" t="str">
        <f>"sel"&amp;MID(F27,2,5)</f>
        <v>sel006</v>
      </c>
      <c r="N27" s="18" t="s">
        <v>1791</v>
      </c>
      <c r="Q27" s="18">
        <v>-1</v>
      </c>
      <c r="S27" s="71"/>
      <c r="T27" s="71"/>
      <c r="U27" s="71"/>
      <c r="V27" s="71"/>
      <c r="W27" s="71"/>
      <c r="X27" s="71"/>
      <c r="Y27" s="71"/>
      <c r="Z27" s="71"/>
      <c r="AA27" s="71"/>
      <c r="AB27" s="71"/>
      <c r="AC27" s="71"/>
      <c r="AD27" s="71"/>
      <c r="AE27" s="71"/>
      <c r="AF27" s="71"/>
      <c r="AG27" s="71"/>
      <c r="AH27" s="1"/>
      <c r="AI27" s="1"/>
      <c r="AJ27" s="1"/>
      <c r="AK27" s="1"/>
      <c r="AL27" s="1"/>
      <c r="AM27" s="1"/>
      <c r="AN27" s="1" t="e">
        <f>VALUE(LEFT(X27,LEN(X27)-1))</f>
        <v>#VALUE!</v>
      </c>
      <c r="AO27" s="1" t="e">
        <f>VALUE(LEFT(Y27,LEN(Y27)-1))</f>
        <v>#VALUE!</v>
      </c>
      <c r="AP27" s="1">
        <v>10000</v>
      </c>
      <c r="AQ27" s="1">
        <v>12000</v>
      </c>
      <c r="AR27" s="1">
        <v>15000</v>
      </c>
      <c r="AS27" s="1">
        <v>20000</v>
      </c>
      <c r="AT27" s="1">
        <v>30000</v>
      </c>
      <c r="AU27" s="1">
        <v>40000</v>
      </c>
      <c r="AV27" s="1"/>
      <c r="AW27" s="1">
        <v>-999</v>
      </c>
    </row>
    <row r="28" spans="1:49" ht="27" customHeight="1">
      <c r="A28" s="59"/>
      <c r="B28" s="59"/>
      <c r="C28" s="68" t="str">
        <f>IF(消費量クラス!$R$1="AS","defInput['"&amp;F28&amp;"'] = {  "&amp;E$4&amp;":'"&amp;E28&amp;"',  "&amp;G$4&amp;":'"&amp;G28&amp;"',  "&amp;H$4&amp;":'"&amp;H28&amp;"',  "&amp;I$4&amp;":'"&amp;I28&amp;"', "&amp;J$4&amp;":'"&amp;J28&amp;"', "&amp;K$4&amp;":'"&amp;K28&amp;"', "&amp;L$4&amp;":'"&amp;L28&amp;"', "&amp;M$4&amp;":'"&amp;M28&amp;"', "&amp;N$4&amp;":'"&amp;N28&amp;"', "&amp;O$4&amp;":'"&amp;O28&amp;"', "&amp;P$4&amp;":'"&amp;P28&amp;"', "&amp;Q$4&amp;":'"&amp;Q28&amp;"'}; ","$this-&gt;defInput['"&amp;F28&amp;"'] = [  '"&amp;E$4&amp;"'=&gt;'"&amp;E28&amp;"',  '"&amp;G$4&amp;"'=&gt;'"&amp;G28&amp;"',  '"&amp;H$4&amp;"'=&gt;'"&amp;H28&amp;"',  '"&amp;I$4&amp;"'=&gt;'"&amp;I28&amp;"', '"&amp;J$4&amp;"'=&gt;'"&amp;J28&amp;"', '"&amp;K$4&amp;"'=&gt;'"&amp;K28&amp;"', '"&amp;L$4&amp;"'=&gt;'"&amp;L28&amp;"', '"&amp;M$4&amp;"'=&gt;'"&amp;M28&amp;"', '"&amp;N$4&amp;"'=&gt;'"&amp;N28&amp;"', '"&amp;O$4&amp;"'=&gt;'"&amp;O28&amp;"', '"&amp;P$4&amp;"'=&gt;'"&amp;P28&amp;"', '"&amp;Q$4&amp;"'=&gt;'"&amp;Q28&amp;"']; ")</f>
        <v xml:space="preserve">defInput['i046'] = {  cons:'consTotal',  title:'夏のガス代',  unit:'円',  text:'夏の頃（7-9月）の、1ヶ月のおおよそのガス代を選んでください。', inputType:'sel046', right:'', postfix:'', nodata:'', varType:'Number', min:'', max:'', defaultValue:'-1'}; </v>
      </c>
      <c r="D28" s="11"/>
      <c r="E28" s="18" t="s">
        <v>1831</v>
      </c>
      <c r="F28" s="70" t="s">
        <v>2383</v>
      </c>
      <c r="G28" s="71" t="s">
        <v>2384</v>
      </c>
      <c r="H28" s="71" t="s">
        <v>1847</v>
      </c>
      <c r="I28" s="115" t="s">
        <v>2385</v>
      </c>
      <c r="J28" s="18" t="s">
        <v>2386</v>
      </c>
      <c r="N28" s="18" t="s">
        <v>1791</v>
      </c>
      <c r="Q28" s="18">
        <v>-1</v>
      </c>
    </row>
    <row r="29" spans="1:49" ht="50.25" customHeight="1">
      <c r="A29" s="59"/>
      <c r="B29" s="59"/>
      <c r="C29" s="68" t="str">
        <f>IF(消費量クラス!$R$1="AS","defInput['"&amp;F29&amp;"'] = {  "&amp;E$4&amp;":'"&amp;E29&amp;"',  "&amp;G$4&amp;":'"&amp;G29&amp;"',  "&amp;H$4&amp;":'"&amp;H29&amp;"',  "&amp;I$4&amp;":'"&amp;I29&amp;"', "&amp;J$4&amp;":'"&amp;J29&amp;"', "&amp;K$4&amp;":'"&amp;K29&amp;"', "&amp;L$4&amp;":'"&amp;L29&amp;"', "&amp;M$4&amp;":'"&amp;M29&amp;"', "&amp;N$4&amp;":'"&amp;N29&amp;"', "&amp;O$4&amp;":'"&amp;O29&amp;"', "&amp;P$4&amp;":'"&amp;P29&amp;"', "&amp;Q$4&amp;":'"&amp;Q29&amp;"'}; ","$this-&gt;defInput['"&amp;F29&amp;"'] = [  '"&amp;E$4&amp;"'=&gt;'"&amp;E29&amp;"',  '"&amp;G$4&amp;"'=&gt;'"&amp;G29&amp;"',  '"&amp;H$4&amp;"'=&gt;'"&amp;H29&amp;"',  '"&amp;I$4&amp;"'=&gt;'"&amp;I29&amp;"', '"&amp;J$4&amp;"'=&gt;'"&amp;J29&amp;"', '"&amp;K$4&amp;"'=&gt;'"&amp;K29&amp;"', '"&amp;L$4&amp;"'=&gt;'"&amp;L29&amp;"', '"&amp;M$4&amp;"'=&gt;'"&amp;M29&amp;"', '"&amp;N$4&amp;"'=&gt;'"&amp;N29&amp;"', '"&amp;O$4&amp;"'=&gt;'"&amp;O29&amp;"', '"&amp;P$4&amp;"'=&gt;'"&amp;P29&amp;"', '"&amp;Q$4&amp;"'=&gt;'"&amp;Q29&amp;"']; ")</f>
        <v xml:space="preserve">defInput['i015'] = {  cons:'consTotal',  title:'冬のガス代',  unit:'',  text:'冬の頃（12-3月）の、1ヶ月のおおよそのガス代を選んでください。', inputType:'sel015', right:'', postfix:'', nodata:'', varType:'Number', min:'', max:'', defaultValue:'-1'}; </v>
      </c>
      <c r="D29" s="11"/>
      <c r="E29" s="18" t="s">
        <v>1831</v>
      </c>
      <c r="F29" s="70" t="s">
        <v>2317</v>
      </c>
      <c r="G29" s="71" t="s">
        <v>2318</v>
      </c>
      <c r="H29" s="71"/>
      <c r="I29" s="21" t="s">
        <v>2237</v>
      </c>
      <c r="J29" s="18" t="s">
        <v>2319</v>
      </c>
      <c r="N29" s="18" t="s">
        <v>2320</v>
      </c>
      <c r="Q29" s="18">
        <v>-1</v>
      </c>
      <c r="S29" s="71"/>
      <c r="T29" s="71"/>
      <c r="U29" s="71"/>
      <c r="V29" s="71"/>
      <c r="W29" s="71"/>
      <c r="X29" s="71"/>
      <c r="Y29" s="71"/>
      <c r="Z29" s="71"/>
      <c r="AA29" s="71"/>
      <c r="AB29" s="71"/>
      <c r="AC29" s="71"/>
      <c r="AD29" s="71"/>
      <c r="AE29" s="71"/>
      <c r="AF29" s="71"/>
      <c r="AG29" s="105"/>
      <c r="AH29" s="1"/>
      <c r="AI29" s="1"/>
      <c r="AJ29" s="1"/>
      <c r="AK29" s="1"/>
      <c r="AL29" s="1"/>
      <c r="AM29" s="1"/>
      <c r="AN29" s="1"/>
      <c r="AO29" s="1"/>
      <c r="AP29" s="1"/>
      <c r="AQ29" s="1"/>
      <c r="AR29" s="1"/>
      <c r="AS29" s="1"/>
      <c r="AT29" s="1"/>
      <c r="AU29" s="1"/>
      <c r="AV29" s="1"/>
      <c r="AW29" s="1"/>
    </row>
    <row r="30" spans="1:49" ht="50.25" customHeight="1">
      <c r="A30" s="59"/>
      <c r="B30" s="59"/>
      <c r="C30" s="68"/>
      <c r="D30" s="11"/>
      <c r="E30" s="18"/>
      <c r="F30" s="70" t="s">
        <v>2566</v>
      </c>
      <c r="G30" s="71" t="s">
        <v>2579</v>
      </c>
      <c r="H30" s="71"/>
      <c r="I30" s="18"/>
      <c r="J30" s="18"/>
      <c r="N30" s="18" t="s">
        <v>188</v>
      </c>
      <c r="Q30" s="18">
        <v>-1</v>
      </c>
      <c r="S30" s="71"/>
      <c r="T30" s="71"/>
      <c r="U30" s="71"/>
      <c r="V30" s="71"/>
      <c r="W30" s="71"/>
      <c r="X30" s="71"/>
      <c r="Y30" s="71"/>
      <c r="Z30" s="71"/>
      <c r="AA30" s="71"/>
      <c r="AB30" s="71"/>
      <c r="AC30" s="71"/>
      <c r="AD30" s="71"/>
      <c r="AE30" s="71"/>
      <c r="AF30" s="71"/>
      <c r="AG30" s="105"/>
      <c r="AH30" s="1"/>
      <c r="AI30" s="1"/>
      <c r="AJ30" s="1"/>
      <c r="AK30" s="1"/>
      <c r="AL30" s="1"/>
      <c r="AM30" s="1"/>
      <c r="AN30" s="1"/>
      <c r="AO30" s="1"/>
      <c r="AP30" s="1"/>
      <c r="AQ30" s="1"/>
      <c r="AR30" s="1"/>
      <c r="AS30" s="1"/>
      <c r="AT30" s="1"/>
      <c r="AU30" s="1"/>
      <c r="AV30" s="1"/>
      <c r="AW30" s="1"/>
    </row>
    <row r="31" spans="1:49" ht="27" customHeight="1">
      <c r="A31" s="59"/>
      <c r="B31" s="59"/>
      <c r="C31" s="68" t="str">
        <f>IF(消費量クラス!$R$1="AS","defInput['"&amp;F31&amp;"'] = {  "&amp;E$4&amp;":'"&amp;E31&amp;"',  "&amp;G$4&amp;":'"&amp;G31&amp;"',  "&amp;H$4&amp;":'"&amp;H31&amp;"',  "&amp;I$4&amp;":'"&amp;I31&amp;"', "&amp;J$4&amp;":'"&amp;J31&amp;"', "&amp;K$4&amp;":'"&amp;K31&amp;"', "&amp;L$4&amp;":'"&amp;L31&amp;"', "&amp;M$4&amp;":'"&amp;M31&amp;"', "&amp;N$4&amp;":'"&amp;N31&amp;"', "&amp;O$4&amp;":'"&amp;O31&amp;"', "&amp;P$4&amp;":'"&amp;P31&amp;"', "&amp;Q$4&amp;":'"&amp;Q31&amp;"'}; ","$this-&gt;defInput['"&amp;F31&amp;"'] = [  '"&amp;E$4&amp;"'=&gt;'"&amp;E31&amp;"',  '"&amp;G$4&amp;"'=&gt;'"&amp;G31&amp;"',  '"&amp;H$4&amp;"'=&gt;'"&amp;H31&amp;"',  '"&amp;I$4&amp;"'=&gt;'"&amp;I31&amp;"', '"&amp;J$4&amp;"'=&gt;'"&amp;J31&amp;"', '"&amp;K$4&amp;"'=&gt;'"&amp;K31&amp;"', '"&amp;L$4&amp;"'=&gt;'"&amp;L31&amp;"', '"&amp;M$4&amp;"'=&gt;'"&amp;M31&amp;"', '"&amp;N$4&amp;"'=&gt;'"&amp;N31&amp;"', '"&amp;O$4&amp;"'=&gt;'"&amp;O31&amp;"', '"&amp;P$4&amp;"'=&gt;'"&amp;P31&amp;"', '"&amp;Q$4&amp;"'=&gt;'"&amp;Q31&amp;"']; ")</f>
        <v xml:space="preserve">defInput['i047'] = {  cons:'consTotal',  title:'春秋の灯油使用量',  unit:'円',  text:'春秋の頃（4-6月、10-11月）の、おおよその灯油使用量を選んでください。', inputType:'sel047', right:'', postfix:'', nodata:'', varType:'Number', min:'', max:'', defaultValue:'-1'}; </v>
      </c>
      <c r="D31" s="11"/>
      <c r="E31" s="18" t="s">
        <v>1831</v>
      </c>
      <c r="F31" s="70" t="s">
        <v>2390</v>
      </c>
      <c r="G31" s="71" t="s">
        <v>2391</v>
      </c>
      <c r="H31" s="71" t="s">
        <v>1847</v>
      </c>
      <c r="I31" s="70" t="s">
        <v>2392</v>
      </c>
      <c r="J31" s="18" t="str">
        <f>"sel"&amp;MID(F31,2,5)</f>
        <v>sel047</v>
      </c>
      <c r="N31" s="18" t="s">
        <v>1791</v>
      </c>
      <c r="Q31" s="18">
        <v>-1</v>
      </c>
      <c r="S31" s="71"/>
      <c r="T31" s="71"/>
      <c r="U31" s="71"/>
      <c r="V31" s="71"/>
      <c r="W31" s="71"/>
      <c r="X31" s="71"/>
      <c r="Y31" s="71"/>
      <c r="Z31" s="71"/>
      <c r="AA31" s="71"/>
      <c r="AB31" s="71"/>
      <c r="AC31" s="71"/>
      <c r="AD31" s="71"/>
      <c r="AE31" s="71"/>
      <c r="AF31" s="71"/>
      <c r="AG31" s="71"/>
      <c r="AH31" s="1"/>
      <c r="AI31" s="1"/>
      <c r="AJ31" s="1"/>
      <c r="AK31" s="1"/>
      <c r="AL31" s="1"/>
      <c r="AM31" s="1"/>
      <c r="AN31" s="1" t="e">
        <f>VALUE(LEFT(X31,LEN(X31)-1))</f>
        <v>#VALUE!</v>
      </c>
      <c r="AO31" s="1" t="e">
        <f>VALUE(LEFT(Y31,LEN(Y31)-1))</f>
        <v>#VALUE!</v>
      </c>
      <c r="AP31" s="1">
        <v>10000</v>
      </c>
      <c r="AQ31" s="1">
        <v>12000</v>
      </c>
      <c r="AR31" s="1">
        <v>15000</v>
      </c>
      <c r="AS31" s="1">
        <v>20000</v>
      </c>
      <c r="AT31" s="1">
        <v>30000</v>
      </c>
      <c r="AU31" s="1">
        <v>40000</v>
      </c>
      <c r="AV31" s="1"/>
      <c r="AW31" s="1">
        <v>-999</v>
      </c>
    </row>
    <row r="32" spans="1:49" ht="27" customHeight="1">
      <c r="A32" s="59"/>
      <c r="B32" s="59"/>
      <c r="C32" s="68" t="str">
        <f>IF(消費量クラス!$R$1="AS","defInput['"&amp;F32&amp;"'] = {  "&amp;E$4&amp;":'"&amp;E32&amp;"',  "&amp;G$4&amp;":'"&amp;G32&amp;"',  "&amp;H$4&amp;":'"&amp;H32&amp;"',  "&amp;I$4&amp;":'"&amp;I32&amp;"', "&amp;J$4&amp;":'"&amp;J32&amp;"', "&amp;K$4&amp;":'"&amp;K32&amp;"', "&amp;L$4&amp;":'"&amp;L32&amp;"', "&amp;M$4&amp;":'"&amp;M32&amp;"', "&amp;N$4&amp;":'"&amp;N32&amp;"', "&amp;O$4&amp;":'"&amp;O32&amp;"', "&amp;P$4&amp;":'"&amp;P32&amp;"', "&amp;Q$4&amp;":'"&amp;Q32&amp;"'}; ","$this-&gt;defInput['"&amp;F32&amp;"'] = [  '"&amp;E$4&amp;"'=&gt;'"&amp;E32&amp;"',  '"&amp;G$4&amp;"'=&gt;'"&amp;G32&amp;"',  '"&amp;H$4&amp;"'=&gt;'"&amp;H32&amp;"',  '"&amp;I$4&amp;"'=&gt;'"&amp;I32&amp;"', '"&amp;J$4&amp;"'=&gt;'"&amp;J32&amp;"', '"&amp;K$4&amp;"'=&gt;'"&amp;K32&amp;"', '"&amp;L$4&amp;"'=&gt;'"&amp;L32&amp;"', '"&amp;M$4&amp;"'=&gt;'"&amp;M32&amp;"', '"&amp;N$4&amp;"'=&gt;'"&amp;N32&amp;"', '"&amp;O$4&amp;"'=&gt;'"&amp;O32&amp;"', '"&amp;P$4&amp;"'=&gt;'"&amp;P32&amp;"', '"&amp;Q$4&amp;"'=&gt;'"&amp;Q32&amp;"']; ")</f>
        <v xml:space="preserve">defInput['i031'] = {  cons:'consTotal',  title:'夏の灯油使用量',  unit:'円',  text:'夏の時期に、灯油を1ヶ月にどのくらい購入するか選んで下さい。', inputType:'sel031', right:'', postfix:'', nodata:'', varType:'Number', min:'', max:'', defaultValue:'-1'}; </v>
      </c>
      <c r="D32" s="11"/>
      <c r="E32" s="18" t="s">
        <v>1831</v>
      </c>
      <c r="F32" s="70" t="s">
        <v>2387</v>
      </c>
      <c r="G32" s="71" t="s">
        <v>2388</v>
      </c>
      <c r="H32" s="71" t="s">
        <v>1847</v>
      </c>
      <c r="I32" s="70" t="s">
        <v>2389</v>
      </c>
      <c r="J32" s="18" t="str">
        <f>"sel"&amp;MID(F32,2,5)</f>
        <v>sel031</v>
      </c>
      <c r="N32" s="18" t="s">
        <v>1791</v>
      </c>
      <c r="Q32" s="18">
        <v>-1</v>
      </c>
      <c r="S32" s="71"/>
      <c r="T32" s="71"/>
      <c r="U32" s="71"/>
      <c r="V32" s="71"/>
      <c r="W32" s="71"/>
      <c r="X32" s="71"/>
      <c r="Y32" s="71"/>
      <c r="Z32" s="71"/>
      <c r="AA32" s="71"/>
      <c r="AB32" s="71"/>
      <c r="AC32" s="71"/>
      <c r="AD32" s="71"/>
      <c r="AE32" s="71"/>
      <c r="AF32" s="71"/>
      <c r="AG32" s="105"/>
      <c r="AH32" s="1"/>
      <c r="AI32" s="1"/>
      <c r="AJ32" s="1"/>
      <c r="AK32" s="1"/>
      <c r="AL32" s="1"/>
      <c r="AM32" s="1"/>
      <c r="AN32" s="1"/>
      <c r="AO32" s="1"/>
      <c r="AP32" s="1"/>
      <c r="AQ32" s="1"/>
      <c r="AR32" s="1"/>
      <c r="AS32" s="1"/>
      <c r="AT32" s="1"/>
      <c r="AU32" s="1"/>
      <c r="AV32" s="1"/>
      <c r="AW32" s="1"/>
    </row>
    <row r="33" spans="1:49" ht="50.25" customHeight="1">
      <c r="A33" s="59"/>
      <c r="B33" s="59"/>
      <c r="C33" s="68" t="str">
        <f>IF(消費量クラス!$R$1="AS","defInput['"&amp;F33&amp;"'] = {  "&amp;E$4&amp;":'"&amp;E33&amp;"',  "&amp;G$4&amp;":'"&amp;G33&amp;"',  "&amp;H$4&amp;":'"&amp;H33&amp;"',  "&amp;I$4&amp;":'"&amp;I33&amp;"', "&amp;J$4&amp;":'"&amp;J33&amp;"', "&amp;K$4&amp;":'"&amp;K33&amp;"', "&amp;L$4&amp;":'"&amp;L33&amp;"', "&amp;M$4&amp;":'"&amp;M33&amp;"', "&amp;N$4&amp;":'"&amp;N33&amp;"', "&amp;O$4&amp;":'"&amp;O33&amp;"', "&amp;P$4&amp;":'"&amp;P33&amp;"', "&amp;Q$4&amp;":'"&amp;Q33&amp;"'}; ","$this-&gt;defInput['"&amp;F33&amp;"'] = [  '"&amp;E$4&amp;"'=&gt;'"&amp;E33&amp;"',  '"&amp;G$4&amp;"'=&gt;'"&amp;G33&amp;"',  '"&amp;H$4&amp;"'=&gt;'"&amp;H33&amp;"',  '"&amp;I$4&amp;"'=&gt;'"&amp;I33&amp;"', '"&amp;J$4&amp;"'=&gt;'"&amp;J33&amp;"', '"&amp;K$4&amp;"'=&gt;'"&amp;K33&amp;"', '"&amp;L$4&amp;"'=&gt;'"&amp;L33&amp;"', '"&amp;M$4&amp;"'=&gt;'"&amp;M33&amp;"', '"&amp;N$4&amp;"'=&gt;'"&amp;N33&amp;"', '"&amp;O$4&amp;"'=&gt;'"&amp;O33&amp;"', '"&amp;P$4&amp;"'=&gt;'"&amp;P33&amp;"', '"&amp;Q$4&amp;"'=&gt;'"&amp;Q33&amp;"']; ")</f>
        <v xml:space="preserve">defInput['i007'] = {  cons:'consTotal',  title:'冬の灯油使用量',  unit:'円',  text:'冬の寒い時期に、灯油を1ヶ月にどのくらい購入するか選んで下さい。', inputType:'sel007', right:'', postfix:'', nodata:'', varType:'Number', min:'', max:'', defaultValue:'-1'}; </v>
      </c>
      <c r="D33" s="11"/>
      <c r="E33" s="21" t="s">
        <v>1831</v>
      </c>
      <c r="F33" s="70" t="s">
        <v>1852</v>
      </c>
      <c r="G33" s="71" t="s">
        <v>2321</v>
      </c>
      <c r="H33" s="71" t="s">
        <v>1847</v>
      </c>
      <c r="I33" s="72" t="s">
        <v>2039</v>
      </c>
      <c r="J33" s="21" t="str">
        <f>"sel"&amp;MID(F33,2,5)</f>
        <v>sel007</v>
      </c>
      <c r="K33" s="11"/>
      <c r="L33" s="11"/>
      <c r="M33" s="11"/>
      <c r="N33" s="21" t="s">
        <v>1791</v>
      </c>
      <c r="O33" s="11"/>
      <c r="P33" s="11"/>
      <c r="Q33" s="21">
        <v>-1</v>
      </c>
      <c r="S33" s="71"/>
      <c r="T33" s="71"/>
      <c r="U33" s="71"/>
      <c r="V33" s="71"/>
      <c r="W33" s="71"/>
      <c r="X33" s="71"/>
      <c r="Y33" s="71"/>
      <c r="Z33" s="71"/>
      <c r="AA33" s="71"/>
      <c r="AB33" s="71"/>
      <c r="AC33" s="71"/>
      <c r="AD33" s="71"/>
      <c r="AE33" s="71"/>
      <c r="AF33" s="71"/>
      <c r="AG33" s="105"/>
      <c r="AH33" s="1"/>
      <c r="AI33" s="1"/>
      <c r="AJ33" s="1"/>
      <c r="AK33" s="1"/>
      <c r="AL33" s="1"/>
      <c r="AM33" s="1"/>
      <c r="AN33" s="1"/>
      <c r="AO33" s="1"/>
      <c r="AP33" s="1"/>
      <c r="AQ33" s="1"/>
      <c r="AR33" s="1"/>
      <c r="AS33" s="1"/>
      <c r="AT33" s="1"/>
      <c r="AU33" s="1"/>
      <c r="AV33" s="1"/>
      <c r="AW33" s="1"/>
    </row>
    <row r="34" spans="1:49" ht="50.25" customHeight="1">
      <c r="A34" s="59"/>
      <c r="B34" s="59"/>
      <c r="C34" s="68"/>
      <c r="D34" s="11"/>
      <c r="E34" s="18"/>
      <c r="F34" s="70" t="s">
        <v>2564</v>
      </c>
      <c r="G34" s="71" t="s">
        <v>2560</v>
      </c>
      <c r="H34" s="71"/>
      <c r="I34" s="72" t="s">
        <v>2562</v>
      </c>
      <c r="J34" s="18"/>
      <c r="N34" s="18" t="s">
        <v>1791</v>
      </c>
      <c r="Q34" s="18">
        <v>-1</v>
      </c>
      <c r="S34" s="105"/>
      <c r="T34" s="105"/>
      <c r="U34" s="105"/>
      <c r="V34" s="105"/>
      <c r="W34" s="105"/>
      <c r="X34" s="105"/>
      <c r="Y34" s="105"/>
      <c r="Z34" s="105"/>
      <c r="AA34" s="105"/>
      <c r="AB34" s="105"/>
      <c r="AC34" s="105"/>
      <c r="AD34" s="105"/>
      <c r="AE34" s="105"/>
      <c r="AF34" s="105"/>
      <c r="AG34" s="105"/>
      <c r="AH34" s="1"/>
      <c r="AI34" s="1"/>
      <c r="AJ34" s="1"/>
      <c r="AK34" s="1"/>
      <c r="AL34" s="1"/>
      <c r="AM34" s="1"/>
      <c r="AN34" s="1"/>
      <c r="AO34" s="1"/>
      <c r="AP34" s="1"/>
      <c r="AQ34" s="1"/>
      <c r="AR34" s="1"/>
      <c r="AS34" s="1"/>
      <c r="AT34" s="1"/>
      <c r="AU34" s="1"/>
      <c r="AV34" s="1"/>
      <c r="AW34" s="1"/>
    </row>
    <row r="35" spans="1:49" ht="50.25" customHeight="1">
      <c r="A35" s="59"/>
      <c r="B35" s="59"/>
      <c r="C35" s="68"/>
      <c r="D35" s="11"/>
      <c r="E35" s="18"/>
      <c r="F35" s="70" t="s">
        <v>2565</v>
      </c>
      <c r="G35" s="71" t="s">
        <v>2561</v>
      </c>
      <c r="H35" s="71"/>
      <c r="I35" s="72" t="s">
        <v>2563</v>
      </c>
      <c r="J35" s="18"/>
      <c r="N35" s="18" t="s">
        <v>1791</v>
      </c>
      <c r="Q35" s="18">
        <v>-1</v>
      </c>
      <c r="S35" s="105"/>
      <c r="T35" s="105"/>
      <c r="U35" s="105"/>
      <c r="V35" s="105"/>
      <c r="W35" s="105"/>
      <c r="X35" s="105"/>
      <c r="Y35" s="105"/>
      <c r="Z35" s="105"/>
      <c r="AA35" s="105"/>
      <c r="AB35" s="105"/>
      <c r="AC35" s="105"/>
      <c r="AD35" s="105"/>
      <c r="AE35" s="105"/>
      <c r="AF35" s="105"/>
      <c r="AG35" s="105"/>
      <c r="AH35" s="1"/>
      <c r="AI35" s="1"/>
      <c r="AJ35" s="1"/>
      <c r="AK35" s="1"/>
      <c r="AL35" s="1"/>
      <c r="AM35" s="1"/>
      <c r="AN35" s="1"/>
      <c r="AO35" s="1"/>
      <c r="AP35" s="1"/>
      <c r="AQ35" s="1"/>
      <c r="AR35" s="1"/>
      <c r="AS35" s="1"/>
      <c r="AT35" s="1"/>
      <c r="AU35" s="1"/>
      <c r="AV35" s="1"/>
      <c r="AW35" s="1"/>
    </row>
    <row r="36" spans="1:49" ht="27" customHeight="1">
      <c r="A36" s="59"/>
      <c r="B36" s="59"/>
      <c r="C36" s="68" t="str">
        <f>IF(消費量クラス!$R$1="AS","defInput['"&amp;F36&amp;"'] = {  "&amp;E$4&amp;":'"&amp;E36&amp;"',  "&amp;G$4&amp;":'"&amp;G36&amp;"',  "&amp;H$4&amp;":'"&amp;H36&amp;"',  "&amp;I$4&amp;":'"&amp;I36&amp;"', "&amp;J$4&amp;":'"&amp;J36&amp;"', "&amp;K$4&amp;":'"&amp;K36&amp;"', "&amp;L$4&amp;":'"&amp;L36&amp;"', "&amp;M$4&amp;":'"&amp;M36&amp;"', "&amp;N$4&amp;":'"&amp;N36&amp;"', "&amp;O$4&amp;":'"&amp;O36&amp;"', "&amp;P$4&amp;":'"&amp;P36&amp;"', "&amp;Q$4&amp;":'"&amp;Q36&amp;"'}; ","$this-&gt;defInput['"&amp;F36&amp;"'] = [  '"&amp;E$4&amp;"'=&gt;'"&amp;E36&amp;"',  '"&amp;G$4&amp;"'=&gt;'"&amp;G36&amp;"',  '"&amp;H$4&amp;"'=&gt;'"&amp;H36&amp;"',  '"&amp;I$4&amp;"'=&gt;'"&amp;I36&amp;"', '"&amp;J$4&amp;"'=&gt;'"&amp;J36&amp;"', '"&amp;K$4&amp;"'=&gt;'"&amp;K36&amp;"', '"&amp;L$4&amp;"'=&gt;'"&amp;L36&amp;"', '"&amp;M$4&amp;"'=&gt;'"&amp;M36&amp;"', '"&amp;N$4&amp;"'=&gt;'"&amp;N36&amp;"', '"&amp;O$4&amp;"'=&gt;'"&amp;O36&amp;"', '"&amp;P$4&amp;"'=&gt;'"&amp;P36&amp;"', '"&amp;Q$4&amp;"'=&gt;'"&amp;Q36&amp;"']; ")</f>
        <v xml:space="preserve">defInput['i045'] = {  cons:'consTotal',  title:'上下水道代',  unit:'円',  text:'1ヶ月あたりのおおよその上下水道代を選んでください。', inputType:'sel045', right:'', postfix:'', nodata:'', varType:'Number', min:'', max:'', defaultValue:'-1'}; </v>
      </c>
      <c r="D36" s="11"/>
      <c r="E36" s="18" t="s">
        <v>1831</v>
      </c>
      <c r="F36" s="70" t="s">
        <v>2412</v>
      </c>
      <c r="G36" s="71" t="s">
        <v>2413</v>
      </c>
      <c r="H36" s="71" t="s">
        <v>1847</v>
      </c>
      <c r="I36" s="115" t="s">
        <v>2414</v>
      </c>
      <c r="J36" s="18" t="s">
        <v>2415</v>
      </c>
      <c r="N36" s="18" t="s">
        <v>1791</v>
      </c>
      <c r="Q36" s="18">
        <v>-1</v>
      </c>
    </row>
    <row r="37" spans="1:49" ht="50.25" customHeight="1">
      <c r="A37" s="59"/>
      <c r="B37" s="59"/>
      <c r="C37" s="68" t="str">
        <f>IF(消費量クラス!$R$1="AS","defInput['"&amp;F37&amp;"'] = {  "&amp;E$4&amp;":'"&amp;E37&amp;"',  "&amp;G$4&amp;":'"&amp;G37&amp;"',  "&amp;H$4&amp;":'"&amp;H37&amp;"',  "&amp;I$4&amp;":'"&amp;I37&amp;"', "&amp;J$4&amp;":'"&amp;J37&amp;"', "&amp;K$4&amp;":'"&amp;K37&amp;"', "&amp;L$4&amp;":'"&amp;L37&amp;"', "&amp;M$4&amp;":'"&amp;M37&amp;"', "&amp;N$4&amp;":'"&amp;N37&amp;"', "&amp;O$4&amp;":'"&amp;O37&amp;"', "&amp;P$4&amp;":'"&amp;P37&amp;"', "&amp;Q$4&amp;":'"&amp;Q37&amp;"'}; ","$this-&gt;defInput['"&amp;F37&amp;"'] = [  '"&amp;E$4&amp;"'=&gt;'"&amp;E37&amp;"',  '"&amp;G$4&amp;"'=&gt;'"&amp;G37&amp;"',  '"&amp;H$4&amp;"'=&gt;'"&amp;H37&amp;"',  '"&amp;I$4&amp;"'=&gt;'"&amp;I37&amp;"', '"&amp;J$4&amp;"'=&gt;'"&amp;J37&amp;"', '"&amp;K$4&amp;"'=&gt;'"&amp;K37&amp;"', '"&amp;L$4&amp;"'=&gt;'"&amp;L37&amp;"', '"&amp;M$4&amp;"'=&gt;'"&amp;M37&amp;"', '"&amp;N$4&amp;"'=&gt;'"&amp;N37&amp;"', '"&amp;O$4&amp;"'=&gt;'"&amp;O37&amp;"', '"&amp;P$4&amp;"'=&gt;'"&amp;P37&amp;"', '"&amp;Q$4&amp;"'=&gt;'"&amp;Q37&amp;"']; ")</f>
        <v xml:space="preserve">defInput['i008'] = {  cons:'consCRsum',  title:'車燃料代',  unit:'円',  text:'おおよその1ヶ月のガソリン代（軽油代）を選んで下さい。家族全員分になります。', inputType:'sel008', right:'', postfix:'', nodata:'', varType:'Number', min:'', max:'', defaultValue:'-1'}; </v>
      </c>
      <c r="D37" s="11"/>
      <c r="E37" s="21" t="s">
        <v>2322</v>
      </c>
      <c r="F37" s="70" t="s">
        <v>2323</v>
      </c>
      <c r="G37" s="71" t="s">
        <v>2324</v>
      </c>
      <c r="H37" s="71" t="s">
        <v>1847</v>
      </c>
      <c r="I37" s="72" t="s">
        <v>2040</v>
      </c>
      <c r="J37" s="21" t="str">
        <f t="shared" ref="J37:J59" si="1">"sel"&amp;MID(F37,2,5)</f>
        <v>sel008</v>
      </c>
      <c r="K37" s="11"/>
      <c r="L37" s="11"/>
      <c r="M37" s="11"/>
      <c r="N37" s="21" t="s">
        <v>1791</v>
      </c>
      <c r="O37" s="11"/>
      <c r="P37" s="11"/>
      <c r="Q37" s="21">
        <v>-1</v>
      </c>
      <c r="S37" s="71"/>
      <c r="T37" s="71"/>
      <c r="U37" s="71"/>
      <c r="V37" s="71"/>
      <c r="W37" s="71"/>
      <c r="X37" s="71"/>
      <c r="Y37" s="71"/>
      <c r="Z37" s="71"/>
      <c r="AA37" s="71"/>
      <c r="AB37" s="71"/>
      <c r="AC37" s="71"/>
      <c r="AD37" s="71"/>
      <c r="AE37" s="71"/>
      <c r="AF37" s="71"/>
      <c r="AG37" s="105"/>
      <c r="AH37" s="1"/>
      <c r="AI37" s="1"/>
      <c r="AJ37" s="1"/>
      <c r="AK37" s="1"/>
      <c r="AL37" s="1"/>
      <c r="AM37" s="1"/>
      <c r="AN37" s="1"/>
      <c r="AO37" s="1"/>
      <c r="AP37" s="1"/>
      <c r="AQ37" s="1"/>
      <c r="AR37" s="1"/>
      <c r="AS37" s="1"/>
      <c r="AT37" s="1"/>
      <c r="AU37" s="1"/>
      <c r="AV37" s="1"/>
      <c r="AW37" s="1"/>
    </row>
    <row r="38" spans="1:49" ht="27" customHeight="1">
      <c r="A38" s="59"/>
      <c r="B38" s="59"/>
      <c r="C38" s="68" t="str">
        <f>IF(消費量クラス!$R$1="AS","defInput['"&amp;F38&amp;"'] = {  "&amp;E$4&amp;":'"&amp;E38&amp;"',  "&amp;G$4&amp;":'"&amp;G38&amp;"',  "&amp;H$4&amp;":'"&amp;H38&amp;"',  "&amp;I$4&amp;":'"&amp;I38&amp;"', "&amp;J$4&amp;":'"&amp;J38&amp;"', "&amp;K$4&amp;":'"&amp;K38&amp;"', "&amp;L$4&amp;":'"&amp;L38&amp;"', "&amp;M$4&amp;":'"&amp;M38&amp;"', "&amp;N$4&amp;":'"&amp;N38&amp;"', "&amp;O$4&amp;":'"&amp;O38&amp;"', "&amp;P$4&amp;":'"&amp;P38&amp;"', "&amp;Q$4&amp;":'"&amp;Q38&amp;"'}; ","$this-&gt;defInput['"&amp;F38&amp;"'] = [  '"&amp;E$4&amp;"'=&gt;'"&amp;E38&amp;"',  '"&amp;G$4&amp;"'=&gt;'"&amp;G38&amp;"',  '"&amp;H$4&amp;"'=&gt;'"&amp;H38&amp;"',  '"&amp;I$4&amp;"'=&gt;'"&amp;I38&amp;"', '"&amp;J$4&amp;"'=&gt;'"&amp;J38&amp;"', '"&amp;K$4&amp;"'=&gt;'"&amp;K38&amp;"', '"&amp;L$4&amp;"'=&gt;'"&amp;L38&amp;"', '"&amp;M$4&amp;"'=&gt;'"&amp;M38&amp;"', '"&amp;N$4&amp;"'=&gt;'"&amp;N38&amp;"', '"&amp;O$4&amp;"'=&gt;'"&amp;O38&amp;"', '"&amp;P$4&amp;"'=&gt;'"&amp;P38&amp;"', '"&amp;Q$4&amp;"'=&gt;'"&amp;Q38&amp;"']; ")</f>
        <v xml:space="preserve">defInput['i032'] = {  cons:'consTotal',  title:'電力会社',  unit:'',  text:'電力会社を選んでください', inputType:'sel032', right:'', postfix:'', nodata:'', varType:'Number', min:'', max:'', defaultValue:'-1'}; </v>
      </c>
      <c r="D38" s="11"/>
      <c r="E38" s="18" t="s">
        <v>1831</v>
      </c>
      <c r="F38" s="70" t="s">
        <v>2393</v>
      </c>
      <c r="G38" s="71" t="s">
        <v>2394</v>
      </c>
      <c r="H38" s="71"/>
      <c r="I38" s="70" t="s">
        <v>2395</v>
      </c>
      <c r="J38" s="18" t="str">
        <f t="shared" si="1"/>
        <v>sel032</v>
      </c>
      <c r="N38" s="18" t="s">
        <v>1791</v>
      </c>
      <c r="Q38" s="18">
        <v>-1</v>
      </c>
      <c r="S38" s="71"/>
      <c r="T38" s="71"/>
      <c r="U38" s="71"/>
      <c r="V38" s="71"/>
      <c r="W38" s="71"/>
      <c r="X38" s="71"/>
      <c r="Y38" s="71"/>
      <c r="Z38" s="71"/>
      <c r="AA38" s="71"/>
      <c r="AB38" s="71"/>
      <c r="AC38" s="71"/>
      <c r="AD38" s="71"/>
      <c r="AE38" s="71"/>
      <c r="AF38" s="71"/>
      <c r="AG38" s="105"/>
      <c r="AH38" s="1"/>
      <c r="AI38" s="1"/>
      <c r="AJ38" s="1"/>
      <c r="AK38" s="1"/>
      <c r="AL38" s="1"/>
      <c r="AM38" s="1"/>
      <c r="AN38" s="1"/>
      <c r="AO38" s="1"/>
      <c r="AP38" s="1"/>
      <c r="AQ38" s="1"/>
      <c r="AR38" s="1"/>
      <c r="AS38" s="1"/>
      <c r="AT38" s="1"/>
      <c r="AU38" s="1"/>
      <c r="AV38" s="1"/>
      <c r="AW38" s="1"/>
    </row>
    <row r="39" spans="1:49" ht="27" customHeight="1">
      <c r="A39" s="59"/>
      <c r="B39" s="59"/>
      <c r="C39" s="68" t="str">
        <f>IF(消費量クラス!$R$1="AS","defInput['"&amp;F39&amp;"'] = {  "&amp;E$4&amp;":'"&amp;E39&amp;"',  "&amp;G$4&amp;":'"&amp;G39&amp;"',  "&amp;H$4&amp;":'"&amp;H39&amp;"',  "&amp;I$4&amp;":'"&amp;I39&amp;"', "&amp;J$4&amp;":'"&amp;J39&amp;"', "&amp;K$4&amp;":'"&amp;K39&amp;"', "&amp;L$4&amp;":'"&amp;L39&amp;"', "&amp;M$4&amp;":'"&amp;M39&amp;"', "&amp;N$4&amp;":'"&amp;N39&amp;"', "&amp;O$4&amp;":'"&amp;O39&amp;"', "&amp;P$4&amp;":'"&amp;P39&amp;"', "&amp;Q$4&amp;":'"&amp;Q39&amp;"'}; ","$this-&gt;defInput['"&amp;F39&amp;"'] = [  '"&amp;E$4&amp;"'=&gt;'"&amp;E39&amp;"',  '"&amp;G$4&amp;"'=&gt;'"&amp;G39&amp;"',  '"&amp;H$4&amp;"'=&gt;'"&amp;H39&amp;"',  '"&amp;I$4&amp;"'=&gt;'"&amp;I39&amp;"', '"&amp;J$4&amp;"'=&gt;'"&amp;J39&amp;"', '"&amp;K$4&amp;"'=&gt;'"&amp;K39&amp;"', '"&amp;L$4&amp;"'=&gt;'"&amp;L39&amp;"', '"&amp;M$4&amp;"'=&gt;'"&amp;M39&amp;"', '"&amp;N$4&amp;"'=&gt;'"&amp;N39&amp;"', '"&amp;O$4&amp;"'=&gt;'"&amp;O39&amp;"', '"&amp;P$4&amp;"'=&gt;'"&amp;P39&amp;"', '"&amp;Q$4&amp;"'=&gt;'"&amp;Q39&amp;"']; ")</f>
        <v xml:space="preserve">defInput['i033'] = {  cons:'consTotal',  title:'電気契約',  unit:'',  text:'電気の契約種類を選んでください', inputType:'sel033', right:'', postfix:'', nodata:'', varType:'Number', min:'', max:'', defaultValue:'-1'}; </v>
      </c>
      <c r="D39" s="11"/>
      <c r="E39" s="18" t="s">
        <v>1831</v>
      </c>
      <c r="F39" s="70" t="s">
        <v>2396</v>
      </c>
      <c r="G39" s="71" t="s">
        <v>2397</v>
      </c>
      <c r="H39" s="71"/>
      <c r="I39" s="70" t="s">
        <v>2398</v>
      </c>
      <c r="J39" s="18" t="str">
        <f t="shared" si="1"/>
        <v>sel033</v>
      </c>
      <c r="N39" s="18" t="s">
        <v>1791</v>
      </c>
      <c r="Q39" s="18">
        <v>-1</v>
      </c>
      <c r="S39" s="71"/>
      <c r="T39" s="71"/>
      <c r="U39" s="71"/>
      <c r="V39" s="71"/>
      <c r="W39" s="71"/>
      <c r="X39" s="71"/>
      <c r="Y39" s="71"/>
      <c r="Z39" s="71"/>
      <c r="AA39" s="71"/>
      <c r="AB39" s="71"/>
      <c r="AC39" s="71"/>
      <c r="AD39" s="71"/>
      <c r="AE39" s="71"/>
      <c r="AF39" s="71"/>
      <c r="AG39" s="105"/>
      <c r="AH39" s="1"/>
      <c r="AI39" s="1"/>
      <c r="AJ39" s="1"/>
      <c r="AK39" s="1"/>
      <c r="AL39" s="1"/>
      <c r="AM39" s="1"/>
      <c r="AN39" s="1"/>
      <c r="AO39" s="1"/>
      <c r="AP39" s="1"/>
      <c r="AQ39" s="1"/>
      <c r="AR39" s="1"/>
      <c r="AS39" s="1"/>
      <c r="AT39" s="1"/>
      <c r="AU39" s="1"/>
      <c r="AV39" s="1"/>
      <c r="AW39" s="1"/>
    </row>
    <row r="40" spans="1:49" ht="27" customHeight="1">
      <c r="A40" s="59"/>
      <c r="B40" s="59"/>
      <c r="C40" s="68" t="str">
        <f>IF(消費量クラス!$R$1="AS","defInput['"&amp;F40&amp;"'] = {  "&amp;E$4&amp;":'"&amp;E40&amp;"',  "&amp;G$4&amp;":'"&amp;G40&amp;"',  "&amp;H$4&amp;":'"&amp;H40&amp;"',  "&amp;I$4&amp;":'"&amp;I40&amp;"', "&amp;J$4&amp;":'"&amp;J40&amp;"', "&amp;K$4&amp;":'"&amp;K40&amp;"', "&amp;L$4&amp;":'"&amp;L40&amp;"', "&amp;M$4&amp;":'"&amp;M40&amp;"', "&amp;N$4&amp;":'"&amp;N40&amp;"', "&amp;O$4&amp;":'"&amp;O40&amp;"', "&amp;P$4&amp;":'"&amp;P40&amp;"', "&amp;Q$4&amp;":'"&amp;Q40&amp;"'}; ","$this-&gt;defInput['"&amp;F40&amp;"'] = [  '"&amp;E$4&amp;"'=&gt;'"&amp;E40&amp;"',  '"&amp;G$4&amp;"'=&gt;'"&amp;G40&amp;"',  '"&amp;H$4&amp;"'=&gt;'"&amp;H40&amp;"',  '"&amp;I$4&amp;"'=&gt;'"&amp;I40&amp;"', '"&amp;J$4&amp;"'=&gt;'"&amp;J40&amp;"', '"&amp;K$4&amp;"'=&gt;'"&amp;K40&amp;"', '"&amp;L$4&amp;"'=&gt;'"&amp;L40&amp;"', '"&amp;M$4&amp;"'=&gt;'"&amp;M40&amp;"', '"&amp;N$4&amp;"'=&gt;'"&amp;N40&amp;"', '"&amp;O$4&amp;"'=&gt;'"&amp;O40&amp;"', '"&amp;P$4&amp;"'=&gt;'"&amp;P40&amp;"', '"&amp;Q$4&amp;"'=&gt;'"&amp;Q40&amp;"']; ")</f>
        <v xml:space="preserve">defInput['i034'] = {  cons:'consTotal',  title:'ガス種類',  unit:'',  text:'ガスの種類を選んでください', inputType:'sel034', right:'', postfix:'', nodata:'', varType:'Number', min:'', max:'', defaultValue:'-1'}; </v>
      </c>
      <c r="D40" s="11"/>
      <c r="E40" s="18" t="s">
        <v>1831</v>
      </c>
      <c r="F40" s="70" t="s">
        <v>2399</v>
      </c>
      <c r="G40" s="71" t="s">
        <v>2400</v>
      </c>
      <c r="H40" s="71"/>
      <c r="I40" s="70" t="s">
        <v>2401</v>
      </c>
      <c r="J40" s="18" t="str">
        <f t="shared" si="1"/>
        <v>sel034</v>
      </c>
      <c r="N40" s="18" t="s">
        <v>1791</v>
      </c>
      <c r="Q40" s="18">
        <v>-1</v>
      </c>
      <c r="S40" s="71"/>
      <c r="T40" s="71"/>
      <c r="U40" s="71"/>
      <c r="V40" s="71"/>
      <c r="W40" s="71"/>
      <c r="X40" s="71"/>
      <c r="Y40" s="71"/>
      <c r="Z40" s="71"/>
      <c r="AA40" s="71"/>
      <c r="AB40" s="71"/>
      <c r="AC40" s="71"/>
      <c r="AD40" s="71"/>
      <c r="AE40" s="71"/>
      <c r="AF40" s="71"/>
      <c r="AG40" s="105"/>
      <c r="AH40" s="1"/>
      <c r="AI40" s="1"/>
      <c r="AJ40" s="1"/>
      <c r="AK40" s="1"/>
      <c r="AL40" s="1"/>
      <c r="AM40" s="1"/>
      <c r="AN40" s="1"/>
      <c r="AO40" s="1"/>
      <c r="AP40" s="1"/>
      <c r="AQ40" s="1"/>
      <c r="AR40" s="1"/>
      <c r="AS40" s="1"/>
      <c r="AT40" s="1"/>
      <c r="AU40" s="1"/>
      <c r="AV40" s="1"/>
      <c r="AW40" s="1"/>
    </row>
    <row r="41" spans="1:49" ht="50.25" customHeight="1">
      <c r="A41" s="59"/>
      <c r="B41" s="59"/>
      <c r="C41" s="68" t="str">
        <f>IF(消費量クラス!$R$1="AS","defInput['"&amp;F41&amp;"'] = {  "&amp;E$4&amp;":'"&amp;E41&amp;"',  "&amp;G$4&amp;":'"&amp;G41&amp;"',  "&amp;H$4&amp;":'"&amp;H41&amp;"',  "&amp;I$4&amp;":'"&amp;I41&amp;"', "&amp;J$4&amp;":'"&amp;J41&amp;"', "&amp;K$4&amp;":'"&amp;K41&amp;"', "&amp;L$4&amp;":'"&amp;L41&amp;"', "&amp;M$4&amp;":'"&amp;M41&amp;"', "&amp;N$4&amp;":'"&amp;N41&amp;"', "&amp;O$4&amp;":'"&amp;O41&amp;"', "&amp;P$4&amp;":'"&amp;P41&amp;"', "&amp;Q$4&amp;":'"&amp;Q41&amp;"'}; ","$this-&gt;defInput['"&amp;F41&amp;"'] = [  '"&amp;E$4&amp;"'=&gt;'"&amp;E41&amp;"',  '"&amp;G$4&amp;"'=&gt;'"&amp;G41&amp;"',  '"&amp;H$4&amp;"'=&gt;'"&amp;H41&amp;"',  '"&amp;I$4&amp;"'=&gt;'"&amp;I41&amp;"', '"&amp;J$4&amp;"'=&gt;'"&amp;J41&amp;"', '"&amp;K$4&amp;"'=&gt;'"&amp;K41&amp;"', '"&amp;L$4&amp;"'=&gt;'"&amp;L41&amp;"', '"&amp;M$4&amp;"'=&gt;'"&amp;M41&amp;"', '"&amp;N$4&amp;"'=&gt;'"&amp;N41&amp;"', '"&amp;O$4&amp;"'=&gt;'"&amp;O41&amp;"', '"&amp;P$4&amp;"'=&gt;'"&amp;P41&amp;"', '"&amp;Q$4&amp;"'=&gt;'"&amp;Q41&amp;"']; ")</f>
        <v xml:space="preserve">defInput['i101'] = {  cons:'consHWsum',  title:'給湯器の種類',  unit:'',  text:'お風呂のお湯を沸かす給湯器は、どんな機器ですか。', inputType:'sel101', right:'', postfix:'', nodata:'', varType:'Number', min:'', max:'', defaultValue:'-1'}; </v>
      </c>
      <c r="D41" s="11"/>
      <c r="E41" s="18" t="s">
        <v>1873</v>
      </c>
      <c r="F41" s="123" t="s">
        <v>1874</v>
      </c>
      <c r="G41" s="21" t="s">
        <v>1875</v>
      </c>
      <c r="H41" s="21"/>
      <c r="I41" s="72" t="s">
        <v>1876</v>
      </c>
      <c r="J41" s="18" t="str">
        <f t="shared" si="1"/>
        <v>sel101</v>
      </c>
      <c r="N41" s="18" t="s">
        <v>1791</v>
      </c>
      <c r="Q41" s="18">
        <v>-1</v>
      </c>
      <c r="S41" s="71"/>
      <c r="T41" s="71"/>
      <c r="U41" s="71"/>
      <c r="V41" s="71"/>
      <c r="W41" s="71"/>
      <c r="X41" s="71"/>
      <c r="Y41" s="71"/>
      <c r="Z41" s="71"/>
      <c r="AA41" s="71"/>
      <c r="AB41" s="71"/>
      <c r="AC41" s="71"/>
      <c r="AD41" s="71"/>
      <c r="AE41" s="71"/>
      <c r="AF41" s="71"/>
      <c r="AG41" s="71"/>
      <c r="AH41" s="1"/>
      <c r="AI41" s="1"/>
      <c r="AJ41" s="1"/>
      <c r="AK41" s="1"/>
      <c r="AL41" s="1"/>
      <c r="AM41" s="1"/>
      <c r="AN41" s="1">
        <v>7200</v>
      </c>
      <c r="AO41" s="1">
        <v>10800</v>
      </c>
      <c r="AP41" s="1">
        <v>14400</v>
      </c>
      <c r="AQ41" s="1">
        <v>21600</v>
      </c>
      <c r="AR41" s="1"/>
      <c r="AS41" s="1"/>
      <c r="AT41" s="1"/>
      <c r="AU41" s="1"/>
      <c r="AV41" s="1"/>
      <c r="AW41" s="1">
        <v>-999</v>
      </c>
    </row>
    <row r="42" spans="1:49" ht="50.25" customHeight="1">
      <c r="A42" s="59"/>
      <c r="B42" s="59"/>
      <c r="C42" s="68" t="str">
        <f>IF(消費量クラス!$R$1="AS","defInput['"&amp;F42&amp;"'] = {  "&amp;E$4&amp;":'"&amp;E42&amp;"',  "&amp;G$4&amp;":'"&amp;G42&amp;"',  "&amp;H$4&amp;":'"&amp;H42&amp;"',  "&amp;I$4&amp;":'"&amp;I42&amp;"', "&amp;J$4&amp;":'"&amp;J42&amp;"', "&amp;K$4&amp;":'"&amp;K42&amp;"', "&amp;L$4&amp;":'"&amp;L42&amp;"', "&amp;M$4&amp;":'"&amp;M42&amp;"', "&amp;N$4&amp;":'"&amp;N42&amp;"', "&amp;O$4&amp;":'"&amp;O42&amp;"', "&amp;P$4&amp;":'"&amp;P42&amp;"', "&amp;Q$4&amp;":'"&amp;Q42&amp;"'}; ","$this-&gt;defInput['"&amp;F42&amp;"'] = [  '"&amp;E$4&amp;"'=&gt;'"&amp;E42&amp;"',  '"&amp;G$4&amp;"'=&gt;'"&amp;G42&amp;"',  '"&amp;H$4&amp;"'=&gt;'"&amp;H42&amp;"',  '"&amp;I$4&amp;"'=&gt;'"&amp;I42&amp;"', '"&amp;J$4&amp;"'=&gt;'"&amp;J42&amp;"', '"&amp;K$4&amp;"'=&gt;'"&amp;K42&amp;"', '"&amp;L$4&amp;"'=&gt;'"&amp;L42&amp;"', '"&amp;M$4&amp;"'=&gt;'"&amp;M42&amp;"', '"&amp;N$4&amp;"'=&gt;'"&amp;N42&amp;"', '"&amp;O$4&amp;"'=&gt;'"&amp;O42&amp;"', '"&amp;P$4&amp;"'=&gt;'"&amp;P42&amp;"', '"&amp;Q$4&amp;"'=&gt;'"&amp;Q42&amp;"']; ")</f>
        <v xml:space="preserve">defInput['i102'] = {  cons:'consHWsum',  title:'風呂沸かし日数',  unit:'日/週',  text:'お風呂を沸かすのは、1週間に何日くらいですか。', inputType:'sel102', right:'', postfix:'', nodata:'', varType:'Number', min:'', max:'', defaultValue:'-1'}; </v>
      </c>
      <c r="E42" s="18" t="s">
        <v>1873</v>
      </c>
      <c r="F42" s="21" t="s">
        <v>1877</v>
      </c>
      <c r="G42" s="21" t="s">
        <v>2517</v>
      </c>
      <c r="H42" s="21" t="s">
        <v>1878</v>
      </c>
      <c r="I42" s="72" t="s">
        <v>1879</v>
      </c>
      <c r="J42" s="18" t="str">
        <f t="shared" si="1"/>
        <v>sel102</v>
      </c>
      <c r="N42" s="18" t="s">
        <v>1791</v>
      </c>
      <c r="Q42" s="18">
        <v>-1</v>
      </c>
      <c r="S42" s="71"/>
      <c r="T42" s="71"/>
      <c r="U42" s="71"/>
      <c r="V42" s="71"/>
      <c r="W42" s="71"/>
      <c r="X42" s="71"/>
      <c r="Y42" s="71"/>
      <c r="Z42" s="71"/>
      <c r="AA42" s="71"/>
      <c r="AB42" s="71"/>
      <c r="AC42" s="71"/>
      <c r="AD42" s="71"/>
      <c r="AE42" s="71"/>
      <c r="AF42" s="71"/>
      <c r="AG42" s="1"/>
      <c r="AH42" s="1"/>
      <c r="AI42" s="1"/>
      <c r="AJ42" s="1"/>
      <c r="AK42" s="1"/>
      <c r="AL42" s="1"/>
      <c r="AM42" s="1"/>
      <c r="AN42" s="1" t="e">
        <f>VALUE(LEFT(X42,LEN(X42)-1))</f>
        <v>#VALUE!</v>
      </c>
      <c r="AO42" s="1">
        <v>10000</v>
      </c>
      <c r="AP42" s="1">
        <v>12000</v>
      </c>
      <c r="AQ42" s="1">
        <v>15000</v>
      </c>
      <c r="AR42" s="1">
        <v>20000</v>
      </c>
      <c r="AS42" s="1">
        <v>30000</v>
      </c>
      <c r="AT42" s="1">
        <v>40000</v>
      </c>
      <c r="AV42" s="1"/>
      <c r="AW42" s="1">
        <v>-999</v>
      </c>
    </row>
    <row r="43" spans="1:49" ht="50.25" customHeight="1">
      <c r="A43" s="59"/>
      <c r="B43" s="59"/>
      <c r="C43" s="68" t="str">
        <f>IF(消費量クラス!$R$1="AS","defInput['"&amp;F43&amp;"'] = {  "&amp;E$4&amp;":'"&amp;E43&amp;"',  "&amp;G$4&amp;":'"&amp;G43&amp;"',  "&amp;H$4&amp;":'"&amp;H43&amp;"',  "&amp;I$4&amp;":'"&amp;I43&amp;"', "&amp;J$4&amp;":'"&amp;J43&amp;"', "&amp;K$4&amp;":'"&amp;K43&amp;"', "&amp;L$4&amp;":'"&amp;L43&amp;"', "&amp;M$4&amp;":'"&amp;M43&amp;"', "&amp;N$4&amp;":'"&amp;N43&amp;"', "&amp;O$4&amp;":'"&amp;O43&amp;"', "&amp;P$4&amp;":'"&amp;P43&amp;"', "&amp;Q$4&amp;":'"&amp;Q43&amp;"'}; ","$this-&gt;defInput['"&amp;F43&amp;"'] = [  '"&amp;E$4&amp;"'=&gt;'"&amp;E43&amp;"',  '"&amp;G$4&amp;"'=&gt;'"&amp;G43&amp;"',  '"&amp;H$4&amp;"'=&gt;'"&amp;H43&amp;"',  '"&amp;I$4&amp;"'=&gt;'"&amp;I43&amp;"', '"&amp;J$4&amp;"'=&gt;'"&amp;J43&amp;"', '"&amp;K$4&amp;"'=&gt;'"&amp;K43&amp;"', '"&amp;L$4&amp;"'=&gt;'"&amp;L43&amp;"', '"&amp;M$4&amp;"'=&gt;'"&amp;M43&amp;"', '"&amp;N$4&amp;"'=&gt;'"&amp;N43&amp;"', '"&amp;O$4&amp;"'=&gt;'"&amp;O43&amp;"', '"&amp;P$4&amp;"'=&gt;'"&amp;P43&amp;"', '"&amp;Q$4&amp;"'=&gt;'"&amp;Q43&amp;"']; ")</f>
        <v xml:space="preserve">defInput['i103'] = {  cons:'consHWsum',  title:'シャワー時間',  unit:'分/日',  text:'家族全員でシャワーを使う時間は、1日何分くらいですか。平均的には1人5分程度です。', inputType:'sel103', right:'', postfix:'', nodata:'', varType:'Number', min:'', max:'', defaultValue:'-1'}; </v>
      </c>
      <c r="E43" s="18" t="s">
        <v>1873</v>
      </c>
      <c r="F43" s="90" t="s">
        <v>1880</v>
      </c>
      <c r="G43" s="71" t="s">
        <v>2329</v>
      </c>
      <c r="H43" s="71" t="s">
        <v>1881</v>
      </c>
      <c r="I43" s="72" t="s">
        <v>1882</v>
      </c>
      <c r="J43" s="18" t="str">
        <f t="shared" si="1"/>
        <v>sel103</v>
      </c>
      <c r="N43" s="18" t="s">
        <v>1791</v>
      </c>
      <c r="Q43" s="18">
        <v>-1</v>
      </c>
    </row>
    <row r="44" spans="1:49" ht="73.5">
      <c r="A44" s="59"/>
      <c r="B44" s="59"/>
      <c r="C44" s="68" t="str">
        <f>IF(消費量クラス!$R$1="AS","defInput['"&amp;F44&amp;"'] = {  "&amp;E$4&amp;":'"&amp;E44&amp;"',  "&amp;G$4&amp;":'"&amp;G44&amp;"',  "&amp;H$4&amp;":'"&amp;H44&amp;"',  "&amp;I$4&amp;":'"&amp;I44&amp;"', "&amp;J$4&amp;":'"&amp;J44&amp;"', "&amp;K$4&amp;":'"&amp;K44&amp;"', "&amp;L$4&amp;":'"&amp;L44&amp;"', "&amp;M$4&amp;":'"&amp;M44&amp;"', "&amp;N$4&amp;":'"&amp;N44&amp;"', "&amp;O$4&amp;":'"&amp;O44&amp;"', "&amp;P$4&amp;":'"&amp;P44&amp;"', "&amp;Q$4&amp;":'"&amp;Q44&amp;"'}; ","$this-&gt;defInput['"&amp;F44&amp;"'] = [  '"&amp;E$4&amp;"'=&gt;'"&amp;E44&amp;"',  '"&amp;G$4&amp;"'=&gt;'"&amp;G44&amp;"',  '"&amp;H$4&amp;"'=&gt;'"&amp;H44&amp;"',  '"&amp;I$4&amp;"'=&gt;'"&amp;I44&amp;"', '"&amp;J$4&amp;"'=&gt;'"&amp;J44&amp;"', '"&amp;K$4&amp;"'=&gt;'"&amp;K44&amp;"', '"&amp;L$4&amp;"'=&gt;'"&amp;L44&amp;"', '"&amp;M$4&amp;"'=&gt;'"&amp;M44&amp;"', '"&amp;N$4&amp;"'=&gt;'"&amp;N44&amp;"', '"&amp;O$4&amp;"'=&gt;'"&amp;O44&amp;"', '"&amp;P$4&amp;"'=&gt;'"&amp;P44&amp;"', '"&amp;Q$4&amp;"'=&gt;'"&amp;Q44&amp;"']; ")</f>
        <v xml:space="preserve">defInput['i104'] = {  cons:'consHWsum',  title:'食器洗い',  unit:'',  text:'', inputType:'sel104', right:'', postfix:'', nodata:'', varType:'Number', min:'', max:'', defaultValue:'-1'}; </v>
      </c>
      <c r="E44" s="18" t="s">
        <v>1873</v>
      </c>
      <c r="F44" s="21" t="s">
        <v>1891</v>
      </c>
      <c r="G44" s="71" t="s">
        <v>1892</v>
      </c>
      <c r="H44" s="71"/>
      <c r="J44" s="18" t="str">
        <f t="shared" si="1"/>
        <v>sel104</v>
      </c>
      <c r="N44" s="18" t="s">
        <v>1791</v>
      </c>
      <c r="Q44" s="18">
        <v>-1</v>
      </c>
      <c r="S44" s="105"/>
      <c r="T44" s="105"/>
      <c r="U44" s="105"/>
      <c r="V44" s="105"/>
      <c r="W44" s="105"/>
      <c r="X44" s="105"/>
      <c r="Y44" s="105"/>
      <c r="Z44" s="105"/>
      <c r="AA44" s="105"/>
      <c r="AB44" s="105"/>
      <c r="AC44" s="105"/>
      <c r="AD44" s="105"/>
      <c r="AE44" s="105"/>
      <c r="AF44" s="105"/>
      <c r="AG44" s="105"/>
      <c r="AH44" s="1"/>
      <c r="AI44" s="1"/>
      <c r="AJ44" s="1"/>
      <c r="AK44" s="1"/>
      <c r="AL44" s="1"/>
      <c r="AM44" s="1"/>
      <c r="AN44" s="1"/>
      <c r="AO44" s="1"/>
      <c r="AP44" s="1"/>
      <c r="AQ44" s="1"/>
      <c r="AR44" s="1"/>
      <c r="AS44" s="1"/>
      <c r="AT44" s="1"/>
      <c r="AU44" s="1"/>
      <c r="AV44" s="1"/>
      <c r="AW44" s="1"/>
    </row>
    <row r="45" spans="1:49" ht="50.25" customHeight="1">
      <c r="A45" s="59"/>
      <c r="B45" s="59"/>
      <c r="C45" s="68" t="str">
        <f>IF(消費量クラス!$R$1="AS","defInput['"&amp;F45&amp;"'] = {  "&amp;E$4&amp;":'"&amp;E45&amp;"',  "&amp;G$4&amp;":'"&amp;G45&amp;"',  "&amp;H$4&amp;":'"&amp;H45&amp;"',  "&amp;I$4&amp;":'"&amp;I45&amp;"', "&amp;J$4&amp;":'"&amp;J45&amp;"', "&amp;K$4&amp;":'"&amp;K45&amp;"', "&amp;L$4&amp;":'"&amp;L45&amp;"', "&amp;M$4&amp;":'"&amp;M45&amp;"', "&amp;N$4&amp;":'"&amp;N45&amp;"', "&amp;O$4&amp;":'"&amp;O45&amp;"', "&amp;P$4&amp;":'"&amp;P45&amp;"', "&amp;Q$4&amp;":'"&amp;Q45&amp;"'}; ","$this-&gt;defInput['"&amp;F45&amp;"'] = [  '"&amp;E$4&amp;"'=&gt;'"&amp;E45&amp;"',  '"&amp;G$4&amp;"'=&gt;'"&amp;G45&amp;"',  '"&amp;H$4&amp;"'=&gt;'"&amp;H45&amp;"',  '"&amp;I$4&amp;"'=&gt;'"&amp;I45&amp;"', '"&amp;J$4&amp;"'=&gt;'"&amp;J45&amp;"', '"&amp;K$4&amp;"'=&gt;'"&amp;K45&amp;"', '"&amp;L$4&amp;"'=&gt;'"&amp;L45&amp;"', '"&amp;M$4&amp;"'=&gt;'"&amp;M45&amp;"', '"&amp;N$4&amp;"'=&gt;'"&amp;N45&amp;"', '"&amp;O$4&amp;"'=&gt;'"&amp;O45&amp;"', '"&amp;P$4&amp;"'=&gt;'"&amp;P45&amp;"', '"&amp;Q$4&amp;"'=&gt;'"&amp;Q45&amp;"']; ")</f>
        <v xml:space="preserve">defInput['i105'] = {  cons:'consHWsum',  title:'お湯の利用',  unit:'',  text:'洗面や食器洗いで、お湯を使わずに水を使うようにしていますか', inputType:'sel105', right:'', postfix:'', nodata:'', varType:'Number', min:'', max:'', defaultValue:'-1'}; </v>
      </c>
      <c r="E45" s="18" t="s">
        <v>1873</v>
      </c>
      <c r="F45" s="90" t="s">
        <v>2346</v>
      </c>
      <c r="G45" s="71" t="s">
        <v>2347</v>
      </c>
      <c r="H45" s="71"/>
      <c r="I45" s="72" t="s">
        <v>2348</v>
      </c>
      <c r="J45" s="18" t="str">
        <f t="shared" si="1"/>
        <v>sel105</v>
      </c>
      <c r="N45" s="18" t="s">
        <v>1791</v>
      </c>
      <c r="Q45" s="18">
        <v>-1</v>
      </c>
      <c r="S45" s="71"/>
      <c r="T45" s="71"/>
      <c r="U45" s="71"/>
      <c r="V45" s="71"/>
      <c r="W45" s="71"/>
      <c r="X45" s="71"/>
      <c r="Y45" s="71"/>
      <c r="Z45" s="71"/>
      <c r="AA45" s="71"/>
      <c r="AB45" s="71"/>
      <c r="AC45" s="71"/>
      <c r="AD45" s="71"/>
      <c r="AE45" s="71"/>
      <c r="AF45" s="71"/>
      <c r="AG45" s="71"/>
      <c r="AH45" s="1"/>
      <c r="AI45" s="1"/>
      <c r="AJ45" s="1"/>
      <c r="AK45" s="1"/>
      <c r="AL45" s="1"/>
      <c r="AM45" s="1"/>
      <c r="AN45" s="1">
        <v>6</v>
      </c>
      <c r="AO45" s="1">
        <v>8</v>
      </c>
      <c r="AP45" s="1">
        <v>12</v>
      </c>
      <c r="AQ45" s="1">
        <v>16</v>
      </c>
      <c r="AR45" s="1">
        <v>24</v>
      </c>
      <c r="AS45" s="1"/>
      <c r="AT45" s="1"/>
      <c r="AU45" s="1"/>
      <c r="AV45" s="1"/>
      <c r="AW45" s="1"/>
    </row>
    <row r="46" spans="1:49" ht="50.25" customHeight="1">
      <c r="A46" s="59"/>
      <c r="B46" s="59"/>
      <c r="C46" s="68" t="str">
        <f>IF(消費量クラス!$R$1="AS","defInput['"&amp;F46&amp;"'] = {  "&amp;E$4&amp;":'"&amp;E46&amp;"',  "&amp;G$4&amp;":'"&amp;G46&amp;"',  "&amp;H$4&amp;":'"&amp;H46&amp;"',  "&amp;I$4&amp;":'"&amp;I46&amp;"', "&amp;J$4&amp;":'"&amp;J46&amp;"', "&amp;K$4&amp;":'"&amp;K46&amp;"', "&amp;L$4&amp;":'"&amp;L46&amp;"', "&amp;M$4&amp;":'"&amp;M46&amp;"', "&amp;N$4&amp;":'"&amp;N46&amp;"', "&amp;O$4&amp;":'"&amp;O46&amp;"', "&amp;P$4&amp;":'"&amp;P46&amp;"', "&amp;Q$4&amp;":'"&amp;Q46&amp;"'}; ","$this-&gt;defInput['"&amp;F46&amp;"'] = [  '"&amp;E$4&amp;"'=&gt;'"&amp;E46&amp;"',  '"&amp;G$4&amp;"'=&gt;'"&amp;G46&amp;"',  '"&amp;H$4&amp;"'=&gt;'"&amp;H46&amp;"',  '"&amp;I$4&amp;"'=&gt;'"&amp;I46&amp;"', '"&amp;J$4&amp;"'=&gt;'"&amp;J46&amp;"', '"&amp;K$4&amp;"'=&gt;'"&amp;K46&amp;"', '"&amp;L$4&amp;"'=&gt;'"&amp;L46&amp;"', '"&amp;M$4&amp;"'=&gt;'"&amp;M46&amp;"', '"&amp;N$4&amp;"'=&gt;'"&amp;N46&amp;"', '"&amp;O$4&amp;"'=&gt;'"&amp;O46&amp;"', '"&amp;P$4&amp;"'=&gt;'"&amp;P46&amp;"', '"&amp;Q$4&amp;"'=&gt;'"&amp;Q46&amp;"']; ")</f>
        <v xml:space="preserve">defInput['i201'] = {  cons:'consHEATsum',  title:'暖房する範囲',  unit:'',  text:'よく暖房をする範囲は、家全体のどのくらいになりますか。', inputType:'sel201', right:'', postfix:'', nodata:'', varType:'Number', min:'', max:'', defaultValue:'-1'}; </v>
      </c>
      <c r="E46" s="18" t="s">
        <v>1859</v>
      </c>
      <c r="F46" s="123" t="s">
        <v>1860</v>
      </c>
      <c r="G46" s="21" t="s">
        <v>2330</v>
      </c>
      <c r="H46" s="21"/>
      <c r="I46" s="72" t="s">
        <v>1861</v>
      </c>
      <c r="J46" s="18" t="str">
        <f t="shared" si="1"/>
        <v>sel201</v>
      </c>
      <c r="N46" s="18" t="s">
        <v>1791</v>
      </c>
      <c r="Q46" s="18">
        <v>-1</v>
      </c>
    </row>
    <row r="47" spans="1:49" ht="50.25" customHeight="1">
      <c r="A47" s="59"/>
      <c r="B47" s="59"/>
      <c r="C47" s="68" t="str">
        <f>IF(消費量クラス!$R$1="AS","defInput['"&amp;F47&amp;"'] = {  "&amp;E$4&amp;":'"&amp;E47&amp;"',  "&amp;G$4&amp;":'"&amp;G47&amp;"',  "&amp;H$4&amp;":'"&amp;H47&amp;"',  "&amp;I$4&amp;":'"&amp;I47&amp;"', "&amp;J$4&amp;":'"&amp;J47&amp;"', "&amp;K$4&amp;":'"&amp;K47&amp;"', "&amp;L$4&amp;":'"&amp;L47&amp;"', "&amp;M$4&amp;":'"&amp;M47&amp;"', "&amp;N$4&amp;":'"&amp;N47&amp;"', "&amp;O$4&amp;":'"&amp;O47&amp;"', "&amp;P$4&amp;":'"&amp;P47&amp;"', "&amp;Q$4&amp;":'"&amp;Q47&amp;"'}; ","$this-&gt;defInput['"&amp;F47&amp;"'] = [  '"&amp;E$4&amp;"'=&gt;'"&amp;E47&amp;"',  '"&amp;G$4&amp;"'=&gt;'"&amp;G47&amp;"',  '"&amp;H$4&amp;"'=&gt;'"&amp;H47&amp;"',  '"&amp;I$4&amp;"'=&gt;'"&amp;I47&amp;"', '"&amp;J$4&amp;"'=&gt;'"&amp;J47&amp;"', '"&amp;K$4&amp;"'=&gt;'"&amp;K47&amp;"', '"&amp;L$4&amp;"'=&gt;'"&amp;L47&amp;"', '"&amp;M$4&amp;"'=&gt;'"&amp;M47&amp;"', '"&amp;N$4&amp;"'=&gt;'"&amp;N47&amp;"', '"&amp;O$4&amp;"'=&gt;'"&amp;O47&amp;"', '"&amp;P$4&amp;"'=&gt;'"&amp;P47&amp;"', '"&amp;Q$4&amp;"'=&gt;'"&amp;Q47&amp;"']; ")</f>
        <v xml:space="preserve">defInput['i202'] = {  cons:'consHEATsum',  title:'主に使う暖房器具',  unit:'',  text:'部屋を暖めるために最もよく使う暖房器具のエネルギー源は何ですか。床暖房の場合は熱源で選んでください。', inputType:'sel202', right:'', postfix:'', nodata:'', varType:'Number', min:'', max:'', defaultValue:'-1'}; </v>
      </c>
      <c r="E47" s="18" t="s">
        <v>1859</v>
      </c>
      <c r="F47" s="21" t="s">
        <v>1862</v>
      </c>
      <c r="G47" s="115" t="s">
        <v>2416</v>
      </c>
      <c r="H47" s="21"/>
      <c r="I47" s="72" t="s">
        <v>2331</v>
      </c>
      <c r="J47" s="18" t="str">
        <f t="shared" si="1"/>
        <v>sel202</v>
      </c>
      <c r="N47" s="18" t="s">
        <v>1791</v>
      </c>
      <c r="Q47" s="18">
        <v>-1</v>
      </c>
      <c r="S47" s="74"/>
      <c r="T47" s="74"/>
      <c r="U47" s="74"/>
      <c r="V47" s="74"/>
      <c r="W47" s="74"/>
      <c r="X47" s="74"/>
      <c r="Y47" s="74"/>
      <c r="Z47" s="74"/>
      <c r="AA47" s="71"/>
      <c r="AB47" s="71"/>
      <c r="AC47" s="71"/>
      <c r="AD47" s="71"/>
      <c r="AE47" s="71"/>
      <c r="AF47" s="71"/>
      <c r="AG47" s="71"/>
      <c r="AH47" s="1"/>
      <c r="AN47" s="2">
        <v>30</v>
      </c>
      <c r="AO47" s="2">
        <v>40</v>
      </c>
      <c r="AP47" s="2">
        <v>60</v>
      </c>
      <c r="AQ47" s="1"/>
      <c r="AR47" s="1"/>
      <c r="AS47" s="1"/>
      <c r="AT47" s="1"/>
      <c r="AU47" s="1"/>
      <c r="AV47" s="1"/>
      <c r="AW47" s="1"/>
    </row>
    <row r="48" spans="1:49" ht="27" customHeight="1">
      <c r="A48" s="59"/>
      <c r="B48" s="59"/>
      <c r="C48" s="68" t="str">
        <f>IF(消費量クラス!$R$1="AS","defInput['"&amp;F48&amp;"'] = {  "&amp;E$4&amp;":'"&amp;E48&amp;"',  "&amp;G$4&amp;":'"&amp;G48&amp;"',  "&amp;H$4&amp;":'"&amp;H48&amp;"',  "&amp;I$4&amp;":'"&amp;I48&amp;"', "&amp;J$4&amp;":'"&amp;J48&amp;"', "&amp;K$4&amp;":'"&amp;K48&amp;"', "&amp;L$4&amp;":'"&amp;L48&amp;"', "&amp;M$4&amp;":'"&amp;M48&amp;"', "&amp;N$4&amp;":'"&amp;N48&amp;"', "&amp;O$4&amp;":'"&amp;O48&amp;"', "&amp;P$4&amp;":'"&amp;P48&amp;"', "&amp;Q$4&amp;":'"&amp;Q48&amp;"'}; ","$this-&gt;defInput['"&amp;F48&amp;"'] = [  '"&amp;E$4&amp;"'=&gt;'"&amp;E48&amp;"',  '"&amp;G$4&amp;"'=&gt;'"&amp;G48&amp;"',  '"&amp;H$4&amp;"'=&gt;'"&amp;H48&amp;"',  '"&amp;I$4&amp;"'=&gt;'"&amp;I48&amp;"', '"&amp;J$4&amp;"'=&gt;'"&amp;J48&amp;"', '"&amp;K$4&amp;"'=&gt;'"&amp;K48&amp;"', '"&amp;L$4&amp;"'=&gt;'"&amp;L48&amp;"', '"&amp;M$4&amp;"'=&gt;'"&amp;M48&amp;"', '"&amp;N$4&amp;"'=&gt;'"&amp;N48&amp;"', '"&amp;O$4&amp;"'=&gt;'"&amp;O48&amp;"', '"&amp;P$4&amp;"'=&gt;'"&amp;P48&amp;"', '"&amp;Q$4&amp;"'=&gt;'"&amp;Q48&amp;"']; ")</f>
        <v xml:space="preserve">defInput['i231'] = {  cons:'consHEATsum',  title:'補助的に使う暖房器具',  unit:'',  text:'補助的に使う暖房器具', inputType:'sel231', right:'', postfix:'', nodata:'', varType:'Number', min:'', max:'', defaultValue:'-1'}; </v>
      </c>
      <c r="E48" s="18" t="s">
        <v>1859</v>
      </c>
      <c r="F48" s="90" t="s">
        <v>2417</v>
      </c>
      <c r="G48" s="71" t="s">
        <v>2418</v>
      </c>
      <c r="H48" s="71"/>
      <c r="I48" s="70" t="s">
        <v>2418</v>
      </c>
      <c r="J48" s="18" t="str">
        <f t="shared" si="1"/>
        <v>sel231</v>
      </c>
      <c r="N48" s="18" t="s">
        <v>1791</v>
      </c>
      <c r="Q48" s="18">
        <v>-1</v>
      </c>
    </row>
    <row r="49" spans="1:49" ht="50.25" customHeight="1">
      <c r="A49" s="59"/>
      <c r="B49" s="59"/>
      <c r="C49" s="68" t="str">
        <f>IF(消費量クラス!$R$1="AS","defInput['"&amp;F49&amp;"'] = {  "&amp;E$4&amp;":'"&amp;E49&amp;"',  "&amp;G$4&amp;":'"&amp;G49&amp;"',  "&amp;H$4&amp;":'"&amp;H49&amp;"',  "&amp;I$4&amp;":'"&amp;I49&amp;"', "&amp;J$4&amp;":'"&amp;J49&amp;"', "&amp;K$4&amp;":'"&amp;K49&amp;"', "&amp;L$4&amp;":'"&amp;L49&amp;"', "&amp;M$4&amp;":'"&amp;M49&amp;"', "&amp;N$4&amp;":'"&amp;N49&amp;"', "&amp;O$4&amp;":'"&amp;O49&amp;"', "&amp;P$4&amp;":'"&amp;P49&amp;"', "&amp;Q$4&amp;":'"&amp;Q49&amp;"'}; ","$this-&gt;defInput['"&amp;F49&amp;"'] = [  '"&amp;E$4&amp;"'=&gt;'"&amp;E49&amp;"',  '"&amp;G$4&amp;"'=&gt;'"&amp;G49&amp;"',  '"&amp;H$4&amp;"'=&gt;'"&amp;H49&amp;"',  '"&amp;I$4&amp;"'=&gt;'"&amp;I49&amp;"', '"&amp;J$4&amp;"'=&gt;'"&amp;J49&amp;"', '"&amp;K$4&amp;"'=&gt;'"&amp;K49&amp;"', '"&amp;L$4&amp;"'=&gt;'"&amp;L49&amp;"', '"&amp;M$4&amp;"'=&gt;'"&amp;M49&amp;"', '"&amp;N$4&amp;"'=&gt;'"&amp;N49&amp;"', '"&amp;O$4&amp;"'=&gt;'"&amp;O49&amp;"', '"&amp;P$4&amp;"'=&gt;'"&amp;P49&amp;"', '"&amp;Q$4&amp;"'=&gt;'"&amp;Q49&amp;"']; ")</f>
        <v xml:space="preserve">defInput['i203'] = {  cons:'consHEATsum',  title:'暖房時間',  unit:'時間',  text:'冬に暖房は1日に何時間くらい使いますか。', inputType:'sel203', right:'', postfix:'', nodata:'', varType:'Number', min:'', max:'', defaultValue:'-1'}; </v>
      </c>
      <c r="E49" s="18" t="s">
        <v>1859</v>
      </c>
      <c r="F49" s="90" t="s">
        <v>1863</v>
      </c>
      <c r="G49" s="71" t="s">
        <v>1864</v>
      </c>
      <c r="H49" s="71" t="s">
        <v>1857</v>
      </c>
      <c r="I49" s="72" t="s">
        <v>1865</v>
      </c>
      <c r="J49" s="18" t="str">
        <f t="shared" si="1"/>
        <v>sel203</v>
      </c>
      <c r="N49" s="18" t="s">
        <v>1791</v>
      </c>
      <c r="Q49" s="18">
        <v>-1</v>
      </c>
    </row>
    <row r="50" spans="1:49" ht="50.25" customHeight="1">
      <c r="A50" s="59"/>
      <c r="B50" s="59"/>
      <c r="C50" s="68" t="str">
        <f>IF(消費量クラス!$R$1="AS","defInput['"&amp;F50&amp;"'] = {  "&amp;E$4&amp;":'"&amp;E50&amp;"',  "&amp;G$4&amp;":'"&amp;G50&amp;"',  "&amp;H$4&amp;":'"&amp;H50&amp;"',  "&amp;I$4&amp;":'"&amp;I50&amp;"', "&amp;J$4&amp;":'"&amp;J50&amp;"', "&amp;K$4&amp;":'"&amp;K50&amp;"', "&amp;L$4&amp;":'"&amp;L50&amp;"', "&amp;M$4&amp;":'"&amp;M50&amp;"', "&amp;N$4&amp;":'"&amp;N50&amp;"', "&amp;O$4&amp;":'"&amp;O50&amp;"', "&amp;P$4&amp;":'"&amp;P50&amp;"', "&amp;Q$4&amp;":'"&amp;Q50&amp;"'}; ","$this-&gt;defInput['"&amp;F50&amp;"'] = [  '"&amp;E$4&amp;"'=&gt;'"&amp;E50&amp;"',  '"&amp;G$4&amp;"'=&gt;'"&amp;G50&amp;"',  '"&amp;H$4&amp;"'=&gt;'"&amp;H50&amp;"',  '"&amp;I$4&amp;"'=&gt;'"&amp;I50&amp;"', '"&amp;J$4&amp;"'=&gt;'"&amp;J50&amp;"', '"&amp;K$4&amp;"'=&gt;'"&amp;K50&amp;"', '"&amp;L$4&amp;"'=&gt;'"&amp;L50&amp;"', '"&amp;M$4&amp;"'=&gt;'"&amp;M50&amp;"', '"&amp;N$4&amp;"'=&gt;'"&amp;N50&amp;"', '"&amp;O$4&amp;"'=&gt;'"&amp;O50&amp;"', '"&amp;P$4&amp;"'=&gt;'"&amp;P50&amp;"', '"&amp;Q$4&amp;"'=&gt;'"&amp;Q50&amp;"']; ")</f>
        <v xml:space="preserve">defInput['i204'] = {  cons:'consHEATsum',  title:'暖房設定温度',  unit:'℃',  text:'暖房をするときには何℃に設定しますか。設定できない場合はおよそ何℃になっていますか。', inputType:'sel204', right:'', postfix:'', nodata:'', varType:'Number', min:'', max:'', defaultValue:'-1'}; </v>
      </c>
      <c r="E50" s="18" t="s">
        <v>1859</v>
      </c>
      <c r="F50" s="90" t="s">
        <v>1866</v>
      </c>
      <c r="G50" s="71" t="s">
        <v>1867</v>
      </c>
      <c r="H50" s="71" t="s">
        <v>1868</v>
      </c>
      <c r="I50" s="72" t="s">
        <v>2332</v>
      </c>
      <c r="J50" s="18" t="str">
        <f t="shared" si="1"/>
        <v>sel204</v>
      </c>
      <c r="N50" s="18" t="s">
        <v>1791</v>
      </c>
      <c r="Q50" s="18">
        <v>-1</v>
      </c>
    </row>
    <row r="51" spans="1:49" ht="50.25" customHeight="1">
      <c r="A51" s="59"/>
      <c r="B51" s="59"/>
      <c r="C51" s="68" t="str">
        <f>IF(消費量クラス!$R$1="AS","defInput['"&amp;F51&amp;"'] = {  "&amp;E$4&amp;":'"&amp;E51&amp;"',  "&amp;G$4&amp;":'"&amp;G51&amp;"',  "&amp;H$4&amp;":'"&amp;H51&amp;"',  "&amp;I$4&amp;":'"&amp;I51&amp;"', "&amp;J$4&amp;":'"&amp;J51&amp;"', "&amp;K$4&amp;":'"&amp;K51&amp;"', "&amp;L$4&amp;":'"&amp;L51&amp;"', "&amp;M$4&amp;":'"&amp;M51&amp;"', "&amp;N$4&amp;":'"&amp;N51&amp;"', "&amp;O$4&amp;":'"&amp;O51&amp;"', "&amp;P$4&amp;":'"&amp;P51&amp;"', "&amp;Q$4&amp;":'"&amp;Q51&amp;"'}; ","$this-&gt;defInput['"&amp;F51&amp;"'] = [  '"&amp;E$4&amp;"'=&gt;'"&amp;E51&amp;"',  '"&amp;G$4&amp;"'=&gt;'"&amp;G51&amp;"',  '"&amp;H$4&amp;"'=&gt;'"&amp;H51&amp;"',  '"&amp;I$4&amp;"'=&gt;'"&amp;I51&amp;"', '"&amp;J$4&amp;"'=&gt;'"&amp;J51&amp;"', '"&amp;K$4&amp;"'=&gt;'"&amp;K51&amp;"', '"&amp;L$4&amp;"'=&gt;'"&amp;L51&amp;"', '"&amp;M$4&amp;"'=&gt;'"&amp;M51&amp;"', '"&amp;N$4&amp;"'=&gt;'"&amp;N51&amp;"', '"&amp;O$4&amp;"'=&gt;'"&amp;O51&amp;"', '"&amp;P$4&amp;"'=&gt;'"&amp;P51&amp;"', '"&amp;Q$4&amp;"'=&gt;'"&amp;Q51&amp;"']; ")</f>
        <v xml:space="preserve">defInput['i205'] = {  cons:'consCOOLsum',  title:'冷房時間',  unit:'時間',  text:'夏に冷房は1日に何時間くらい使いますか。', inputType:'sel205', right:'', postfix:'', nodata:'', varType:'Number', min:'', max:'', defaultValue:'-1'}; </v>
      </c>
      <c r="E51" s="18" t="s">
        <v>1869</v>
      </c>
      <c r="F51" s="90" t="s">
        <v>1870</v>
      </c>
      <c r="G51" s="71" t="s">
        <v>1871</v>
      </c>
      <c r="H51" s="71" t="s">
        <v>1857</v>
      </c>
      <c r="I51" s="72" t="s">
        <v>1872</v>
      </c>
      <c r="J51" s="18" t="str">
        <f t="shared" si="1"/>
        <v>sel205</v>
      </c>
      <c r="N51" s="18" t="s">
        <v>1791</v>
      </c>
      <c r="Q51" s="18">
        <v>-1</v>
      </c>
      <c r="S51" s="71"/>
      <c r="T51" s="71"/>
      <c r="U51" s="71"/>
      <c r="V51" s="71"/>
      <c r="W51" s="71"/>
      <c r="X51" s="71"/>
      <c r="Y51" s="71"/>
      <c r="Z51" s="71"/>
      <c r="AA51" s="71"/>
      <c r="AB51" s="71"/>
      <c r="AC51" s="71"/>
      <c r="AD51" s="71"/>
      <c r="AE51" s="71"/>
      <c r="AF51" s="71"/>
      <c r="AG51" s="71"/>
      <c r="AH51" s="1"/>
      <c r="AI51" s="1"/>
      <c r="AJ51" s="1"/>
      <c r="AK51" s="1"/>
      <c r="AL51" s="1"/>
      <c r="AM51" s="1"/>
      <c r="AN51" s="1">
        <v>6</v>
      </c>
      <c r="AO51" s="1">
        <v>8</v>
      </c>
      <c r="AP51" s="1">
        <v>12</v>
      </c>
      <c r="AQ51" s="1">
        <v>16</v>
      </c>
      <c r="AR51" s="1">
        <v>24</v>
      </c>
      <c r="AS51" s="1"/>
      <c r="AT51" s="1"/>
      <c r="AU51" s="1"/>
      <c r="AV51" s="1"/>
      <c r="AW51" s="1"/>
    </row>
    <row r="52" spans="1:49" ht="94.5">
      <c r="A52" s="59"/>
      <c r="B52" s="59"/>
      <c r="C52" s="68" t="str">
        <f>IF(消費量クラス!$R$1="AS","defInput['"&amp;F52&amp;"'] = {  "&amp;E$4&amp;":'"&amp;E52&amp;"',  "&amp;G$4&amp;":'"&amp;G52&amp;"',  "&amp;H$4&amp;":'"&amp;H52&amp;"',  "&amp;I$4&amp;":'"&amp;I52&amp;"', "&amp;J$4&amp;":'"&amp;J52&amp;"', "&amp;K$4&amp;":'"&amp;K52&amp;"', "&amp;L$4&amp;":'"&amp;L52&amp;"', "&amp;M$4&amp;":'"&amp;M52&amp;"', "&amp;N$4&amp;":'"&amp;N52&amp;"', "&amp;O$4&amp;":'"&amp;O52&amp;"', "&amp;P$4&amp;":'"&amp;P52&amp;"', "&amp;Q$4&amp;":'"&amp;Q52&amp;"'}; ","$this-&gt;defInput['"&amp;F52&amp;"'] = [  '"&amp;E$4&amp;"'=&gt;'"&amp;E52&amp;"',  '"&amp;G$4&amp;"'=&gt;'"&amp;G52&amp;"',  '"&amp;H$4&amp;"'=&gt;'"&amp;H52&amp;"',  '"&amp;I$4&amp;"'=&gt;'"&amp;I52&amp;"', '"&amp;J$4&amp;"'=&gt;'"&amp;J52&amp;"', '"&amp;K$4&amp;"'=&gt;'"&amp;K52&amp;"', '"&amp;L$4&amp;"'=&gt;'"&amp;L52&amp;"', '"&amp;M$4&amp;"'=&gt;'"&amp;M52&amp;"', '"&amp;N$4&amp;"'=&gt;'"&amp;N52&amp;"', '"&amp;O$4&amp;"'=&gt;'"&amp;O52&amp;"', '"&amp;P$4&amp;"'=&gt;'"&amp;P52&amp;"', '"&amp;Q$4&amp;"'=&gt;'"&amp;Q52&amp;"']; ")</f>
        <v xml:space="preserve">defInput['i206'] = {  cons:'consCOOLsum',  title:'冷房設定温度',  unit:'℃',  text:'冷房をするときには何℃に設定しますか。', inputType:'sel206', right:'', postfix:'', nodata:'', varType:'Number', min:'', max:'', defaultValue:'-1'}; </v>
      </c>
      <c r="E52" s="18" t="s">
        <v>1869</v>
      </c>
      <c r="F52" s="90" t="s">
        <v>1897</v>
      </c>
      <c r="G52" s="71" t="s">
        <v>1898</v>
      </c>
      <c r="H52" s="71" t="s">
        <v>1868</v>
      </c>
      <c r="I52" s="72" t="s">
        <v>1899</v>
      </c>
      <c r="J52" s="18" t="str">
        <f t="shared" si="1"/>
        <v>sel206</v>
      </c>
      <c r="N52" s="18" t="s">
        <v>1791</v>
      </c>
      <c r="Q52" s="18">
        <v>-1</v>
      </c>
    </row>
    <row r="53" spans="1:49" s="18" customFormat="1" ht="50.25" customHeight="1">
      <c r="C53" s="68" t="str">
        <f>IF(消費量クラス!$R$1="AS","defInput['"&amp;F53&amp;"'] = {  "&amp;E$4&amp;":'"&amp;E53&amp;"',  "&amp;G$4&amp;":'"&amp;G53&amp;"',  "&amp;H$4&amp;":'"&amp;H53&amp;"',  "&amp;I$4&amp;":'"&amp;I53&amp;"', "&amp;J$4&amp;":'"&amp;J53&amp;"', "&amp;K$4&amp;":'"&amp;K53&amp;"', "&amp;L$4&amp;":'"&amp;L53&amp;"', "&amp;M$4&amp;":'"&amp;M53&amp;"', "&amp;N$4&amp;":'"&amp;N53&amp;"', "&amp;O$4&amp;":'"&amp;O53&amp;"', "&amp;P$4&amp;":'"&amp;P53&amp;"', "&amp;Q$4&amp;":'"&amp;Q53&amp;"'}; ","$this-&gt;defInput['"&amp;F53&amp;"'] = [  '"&amp;E$4&amp;"'=&gt;'"&amp;E53&amp;"',  '"&amp;G$4&amp;"'=&gt;'"&amp;G53&amp;"',  '"&amp;H$4&amp;"'=&gt;'"&amp;H53&amp;"',  '"&amp;I$4&amp;"'=&gt;'"&amp;I53&amp;"', '"&amp;J$4&amp;"'=&gt;'"&amp;J53&amp;"', '"&amp;K$4&amp;"'=&gt;'"&amp;K53&amp;"', '"&amp;L$4&amp;"'=&gt;'"&amp;L53&amp;"', '"&amp;M$4&amp;"'=&gt;'"&amp;M53&amp;"', '"&amp;N$4&amp;"'=&gt;'"&amp;N53&amp;"', '"&amp;O$4&amp;"'=&gt;'"&amp;O53&amp;"', '"&amp;P$4&amp;"'=&gt;'"&amp;P53&amp;"', '"&amp;Q$4&amp;"'=&gt;'"&amp;Q53&amp;"']; ")</f>
        <v xml:space="preserve">defInput['i207'] = {  cons:'consHEATsum',  title:'厚着の工夫',  unit:'',  text:'暖房をつけるまえにまず厚着をするよう心がけていますか', inputType:'sel207', right:'', postfix:'', nodata:'', varType:'Number', min:'', max:'', defaultValue:'-1'}; </v>
      </c>
      <c r="E53" s="18" t="s">
        <v>1859</v>
      </c>
      <c r="F53" s="21" t="s">
        <v>2338</v>
      </c>
      <c r="G53" s="71" t="s">
        <v>2339</v>
      </c>
      <c r="H53" s="71"/>
      <c r="I53" s="72" t="s">
        <v>2276</v>
      </c>
      <c r="J53" s="18" t="str">
        <f t="shared" si="1"/>
        <v>sel207</v>
      </c>
      <c r="K53" s="2"/>
      <c r="L53" s="2"/>
      <c r="M53" s="2"/>
      <c r="N53" s="18" t="s">
        <v>1791</v>
      </c>
      <c r="O53" s="2"/>
      <c r="P53" s="2"/>
      <c r="Q53" s="18">
        <v>-1</v>
      </c>
      <c r="V53" s="2">
        <v>1</v>
      </c>
      <c r="W53" s="2" t="e">
        <f>#REF!</f>
        <v>#REF!</v>
      </c>
    </row>
    <row r="54" spans="1:49" s="18" customFormat="1" ht="50.25" customHeight="1">
      <c r="C54" s="68" t="str">
        <f>IF(消費量クラス!$R$1="AS","defInput['"&amp;F54&amp;"'] = {  "&amp;E$4&amp;":'"&amp;E54&amp;"',  "&amp;G$4&amp;":'"&amp;G54&amp;"',  "&amp;H$4&amp;":'"&amp;H54&amp;"',  "&amp;I$4&amp;":'"&amp;I54&amp;"', "&amp;J$4&amp;":'"&amp;J54&amp;"', "&amp;K$4&amp;":'"&amp;K54&amp;"', "&amp;L$4&amp;":'"&amp;L54&amp;"', "&amp;M$4&amp;":'"&amp;M54&amp;"', "&amp;N$4&amp;":'"&amp;N54&amp;"', "&amp;O$4&amp;":'"&amp;O54&amp;"', "&amp;P$4&amp;":'"&amp;P54&amp;"', "&amp;Q$4&amp;":'"&amp;Q54&amp;"'}; ","$this-&gt;defInput['"&amp;F54&amp;"'] = [  '"&amp;E$4&amp;"'=&gt;'"&amp;E54&amp;"',  '"&amp;G$4&amp;"'=&gt;'"&amp;G54&amp;"',  '"&amp;H$4&amp;"'=&gt;'"&amp;H54&amp;"',  '"&amp;I$4&amp;"'=&gt;'"&amp;I54&amp;"', '"&amp;J$4&amp;"'=&gt;'"&amp;J54&amp;"', '"&amp;K$4&amp;"'=&gt;'"&amp;K54&amp;"', '"&amp;L$4&amp;"'=&gt;'"&amp;L54&amp;"', '"&amp;M$4&amp;"'=&gt;'"&amp;M54&amp;"', '"&amp;N$4&amp;"'=&gt;'"&amp;N54&amp;"', '"&amp;O$4&amp;"'=&gt;'"&amp;O54&amp;"', '"&amp;P$4&amp;"'=&gt;'"&amp;P54&amp;"', '"&amp;Q$4&amp;"'=&gt;'"&amp;Q54&amp;"']; ")</f>
        <v xml:space="preserve">defInput['i208'] = {  cons:'consHEATsum',  title:'不在部屋の暖房',  unit:'',  text:'人がいない部屋を暖房しないようにしていますか', inputType:'sel208', right:'', postfix:'', nodata:'', varType:'Number', min:'', max:'', defaultValue:'-1'}; </v>
      </c>
      <c r="E54" s="18" t="s">
        <v>1859</v>
      </c>
      <c r="F54" s="18" t="s">
        <v>2340</v>
      </c>
      <c r="G54" s="71" t="s">
        <v>2277</v>
      </c>
      <c r="H54" s="71"/>
      <c r="I54" s="72" t="s">
        <v>2278</v>
      </c>
      <c r="J54" s="18" t="str">
        <f t="shared" si="1"/>
        <v>sel208</v>
      </c>
      <c r="K54" s="2"/>
      <c r="L54" s="2"/>
      <c r="M54" s="2"/>
      <c r="N54" s="18" t="s">
        <v>1791</v>
      </c>
      <c r="O54" s="2"/>
      <c r="P54" s="2"/>
      <c r="Q54" s="18">
        <v>-1</v>
      </c>
      <c r="V54" s="2">
        <v>2</v>
      </c>
      <c r="W54" s="2" t="e">
        <f>#REF!</f>
        <v>#REF!</v>
      </c>
    </row>
    <row r="55" spans="1:49" s="18" customFormat="1" ht="50.25" customHeight="1">
      <c r="C55" s="68" t="str">
        <f>IF(消費量クラス!$R$1="AS","defInput['"&amp;F55&amp;"'] = {  "&amp;E$4&amp;":'"&amp;E55&amp;"',  "&amp;G$4&amp;":'"&amp;G55&amp;"',  "&amp;H$4&amp;":'"&amp;H55&amp;"',  "&amp;I$4&amp;":'"&amp;I55&amp;"', "&amp;J$4&amp;":'"&amp;J55&amp;"', "&amp;K$4&amp;":'"&amp;K55&amp;"', "&amp;L$4&amp;":'"&amp;L55&amp;"', "&amp;M$4&amp;":'"&amp;M55&amp;"', "&amp;N$4&amp;":'"&amp;N55&amp;"', "&amp;O$4&amp;":'"&amp;O55&amp;"', "&amp;P$4&amp;":'"&amp;P55&amp;"', "&amp;Q$4&amp;":'"&amp;Q55&amp;"'}; ","$this-&gt;defInput['"&amp;F55&amp;"'] = [  '"&amp;E$4&amp;"'=&gt;'"&amp;E55&amp;"',  '"&amp;G$4&amp;"'=&gt;'"&amp;G55&amp;"',  '"&amp;H$4&amp;"'=&gt;'"&amp;H55&amp;"',  '"&amp;I$4&amp;"'=&gt;'"&amp;I55&amp;"', '"&amp;J$4&amp;"'=&gt;'"&amp;J55&amp;"', '"&amp;K$4&amp;"'=&gt;'"&amp;K55&amp;"', '"&amp;L$4&amp;"'=&gt;'"&amp;L55&amp;"', '"&amp;M$4&amp;"'=&gt;'"&amp;M55&amp;"', '"&amp;N$4&amp;"'=&gt;'"&amp;N55&amp;"', '"&amp;O$4&amp;"'=&gt;'"&amp;O55&amp;"', '"&amp;P$4&amp;"'=&gt;'"&amp;P55&amp;"', '"&amp;Q$4&amp;"'=&gt;'"&amp;Q55&amp;"']; ")</f>
        <v xml:space="preserve">defInput['i209'] = {  cons:'consCOOLsum',  title:'扇風機利用',  unit:'',  text:'扇風機を活用するなどしてエアコンをなるべく使わないようにしていますか', inputType:'sel209', right:'', postfix:'', nodata:'', varType:'Number', min:'', max:'', defaultValue:'-1'}; </v>
      </c>
      <c r="E55" s="18" t="s">
        <v>1869</v>
      </c>
      <c r="F55" s="18" t="s">
        <v>2341</v>
      </c>
      <c r="G55" s="71" t="s">
        <v>2279</v>
      </c>
      <c r="H55" s="71"/>
      <c r="I55" s="71" t="s">
        <v>2280</v>
      </c>
      <c r="J55" s="18" t="str">
        <f t="shared" si="1"/>
        <v>sel209</v>
      </c>
      <c r="K55" s="2"/>
      <c r="L55" s="2"/>
      <c r="M55" s="2"/>
      <c r="N55" s="18" t="s">
        <v>1791</v>
      </c>
      <c r="O55" s="2"/>
      <c r="P55" s="2"/>
      <c r="Q55" s="18">
        <v>-1</v>
      </c>
      <c r="V55" s="2">
        <v>3</v>
      </c>
      <c r="W55" s="2" t="e">
        <f>#REF!</f>
        <v>#REF!</v>
      </c>
    </row>
    <row r="56" spans="1:49" s="18" customFormat="1" ht="50.25" customHeight="1">
      <c r="C56" s="68" t="str">
        <f>IF(消費量クラス!$R$1="AS","defInput['"&amp;F56&amp;"'] = {  "&amp;E$4&amp;":'"&amp;E56&amp;"',  "&amp;G$4&amp;":'"&amp;G56&amp;"',  "&amp;H$4&amp;":'"&amp;H56&amp;"',  "&amp;I$4&amp;":'"&amp;I56&amp;"', "&amp;J$4&amp;":'"&amp;J56&amp;"', "&amp;K$4&amp;":'"&amp;K56&amp;"', "&amp;L$4&amp;":'"&amp;L56&amp;"', "&amp;M$4&amp;":'"&amp;M56&amp;"', "&amp;N$4&amp;":'"&amp;N56&amp;"', "&amp;O$4&amp;":'"&amp;O56&amp;"', "&amp;P$4&amp;":'"&amp;P56&amp;"', "&amp;Q$4&amp;":'"&amp;Q56&amp;"'}; ","$this-&gt;defInput['"&amp;F56&amp;"'] = [  '"&amp;E$4&amp;"'=&gt;'"&amp;E56&amp;"',  '"&amp;G$4&amp;"'=&gt;'"&amp;G56&amp;"',  '"&amp;H$4&amp;"'=&gt;'"&amp;H56&amp;"',  '"&amp;I$4&amp;"'=&gt;'"&amp;I56&amp;"', '"&amp;J$4&amp;"'=&gt;'"&amp;J56&amp;"', '"&amp;K$4&amp;"'=&gt;'"&amp;K56&amp;"', '"&amp;L$4&amp;"'=&gt;'"&amp;L56&amp;"', '"&amp;M$4&amp;"'=&gt;'"&amp;M56&amp;"', '"&amp;N$4&amp;"'=&gt;'"&amp;N56&amp;"', '"&amp;O$4&amp;"'=&gt;'"&amp;O56&amp;"', '"&amp;P$4&amp;"'=&gt;'"&amp;P56&amp;"', '"&amp;Q$4&amp;"'=&gt;'"&amp;Q56&amp;"']; ")</f>
        <v xml:space="preserve">defInput['i210'] = {  cons:'consCOOLsum',  title:'日射カット',  unit:'',  text:'西日や朝日が入ると部屋が暑くなります。日射が入らないように工夫していますか', inputType:'sel210', right:'', postfix:'', nodata:'', varType:'Number', min:'', max:'', defaultValue:'-1'}; </v>
      </c>
      <c r="E56" s="18" t="s">
        <v>1869</v>
      </c>
      <c r="F56" s="21" t="s">
        <v>2342</v>
      </c>
      <c r="G56" s="71" t="s">
        <v>2281</v>
      </c>
      <c r="H56" s="71"/>
      <c r="I56" s="71" t="s">
        <v>2282</v>
      </c>
      <c r="J56" s="18" t="str">
        <f t="shared" si="1"/>
        <v>sel210</v>
      </c>
      <c r="K56" s="2"/>
      <c r="L56" s="2"/>
      <c r="M56" s="2"/>
      <c r="N56" s="18" t="s">
        <v>1791</v>
      </c>
      <c r="O56" s="2"/>
      <c r="P56" s="2"/>
      <c r="Q56" s="18">
        <v>-1</v>
      </c>
      <c r="V56" s="2">
        <v>4</v>
      </c>
      <c r="W56" s="2" t="e">
        <f>#REF!</f>
        <v>#REF!</v>
      </c>
    </row>
    <row r="57" spans="1:49" ht="27" customHeight="1">
      <c r="A57" s="59"/>
      <c r="B57" s="59"/>
      <c r="C57" s="68" t="str">
        <f>IF(消費量クラス!$R$1="AS","defInput['"&amp;F57&amp;"'] = {  "&amp;E$4&amp;":'"&amp;E57&amp;"',  "&amp;G$4&amp;":'"&amp;G57&amp;"',  "&amp;H$4&amp;":'"&amp;H57&amp;"',  "&amp;I$4&amp;":'"&amp;I57&amp;"', "&amp;J$4&amp;":'"&amp;J57&amp;"', "&amp;K$4&amp;":'"&amp;K57&amp;"', "&amp;L$4&amp;":'"&amp;L57&amp;"', "&amp;M$4&amp;":'"&amp;M57&amp;"', "&amp;N$4&amp;":'"&amp;N57&amp;"', "&amp;O$4&amp;":'"&amp;O57&amp;"', "&amp;P$4&amp;":'"&amp;P57&amp;"', "&amp;Q$4&amp;":'"&amp;Q57&amp;"'}; ","$this-&gt;defInput['"&amp;F57&amp;"'] = [  '"&amp;E$4&amp;"'=&gt;'"&amp;E57&amp;"',  '"&amp;G$4&amp;"'=&gt;'"&amp;G57&amp;"',  '"&amp;H$4&amp;"'=&gt;'"&amp;H57&amp;"',  '"&amp;I$4&amp;"'=&gt;'"&amp;I57&amp;"', '"&amp;J$4&amp;"'=&gt;'"&amp;J57&amp;"', '"&amp;K$4&amp;"'=&gt;'"&amp;K57&amp;"', '"&amp;L$4&amp;"'=&gt;'"&amp;L57&amp;"', '"&amp;M$4&amp;"'=&gt;'"&amp;M57&amp;"', '"&amp;N$4&amp;"'=&gt;'"&amp;N57&amp;"', '"&amp;O$4&amp;"'=&gt;'"&amp;O57&amp;"', '"&amp;P$4&amp;"'=&gt;'"&amp;P57&amp;"', '"&amp;Q$4&amp;"'=&gt;'"&amp;Q57&amp;"']; ")</f>
        <v xml:space="preserve">defInput['i235'] = {  cons:'consCOOLsum',  title:'エアコンの使用年数',  unit:'年',  text:'エアコンの使用年数', inputType:'sel235', right:'', postfix:'', nodata:'', varType:'Number', min:'2', max:'16', defaultValue:'9'}; </v>
      </c>
      <c r="E57" s="18" t="s">
        <v>1869</v>
      </c>
      <c r="F57" s="90" t="s">
        <v>2419</v>
      </c>
      <c r="G57" s="71" t="s">
        <v>2420</v>
      </c>
      <c r="H57" s="71" t="s">
        <v>812</v>
      </c>
      <c r="I57" s="70" t="s">
        <v>2420</v>
      </c>
      <c r="J57" s="18" t="str">
        <f t="shared" si="1"/>
        <v>sel235</v>
      </c>
      <c r="N57" s="18" t="s">
        <v>1791</v>
      </c>
      <c r="O57" s="2">
        <v>2</v>
      </c>
      <c r="P57" s="2">
        <v>16</v>
      </c>
      <c r="Q57" s="18">
        <v>9</v>
      </c>
    </row>
    <row r="58" spans="1:49" ht="27" customHeight="1">
      <c r="A58" s="59"/>
      <c r="B58" s="59"/>
      <c r="C58" s="68"/>
      <c r="E58" s="18"/>
      <c r="F58" s="121" t="s">
        <v>2584</v>
      </c>
      <c r="G58" s="71" t="s">
        <v>2586</v>
      </c>
      <c r="H58" s="71"/>
      <c r="I58" s="72" t="s">
        <v>2585</v>
      </c>
      <c r="J58" s="18" t="str">
        <f t="shared" si="1"/>
        <v>sel251</v>
      </c>
      <c r="N58" s="18"/>
      <c r="Q58" s="18">
        <v>-1</v>
      </c>
    </row>
    <row r="59" spans="1:49" ht="27" customHeight="1">
      <c r="A59" s="59"/>
      <c r="B59" s="59"/>
      <c r="C59" s="68"/>
      <c r="E59" s="18"/>
      <c r="F59" s="121" t="s">
        <v>2587</v>
      </c>
      <c r="G59" s="71" t="s">
        <v>2588</v>
      </c>
      <c r="H59" s="71"/>
      <c r="I59" s="72" t="s">
        <v>2589</v>
      </c>
      <c r="J59" s="18" t="str">
        <f t="shared" si="1"/>
        <v>sel252</v>
      </c>
      <c r="N59" s="18"/>
      <c r="Q59" s="18">
        <v>-1</v>
      </c>
    </row>
    <row r="60" spans="1:49" ht="27" customHeight="1">
      <c r="A60" s="59"/>
      <c r="B60" s="59"/>
      <c r="C60" s="68"/>
      <c r="E60" s="18"/>
      <c r="F60" s="121" t="s">
        <v>2601</v>
      </c>
      <c r="G60" s="71" t="s">
        <v>2594</v>
      </c>
      <c r="H60" s="71"/>
      <c r="I60" s="72" t="s">
        <v>2595</v>
      </c>
      <c r="J60" s="18"/>
      <c r="N60" s="18"/>
      <c r="Q60" s="18"/>
    </row>
    <row r="61" spans="1:49" ht="27" customHeight="1">
      <c r="A61" s="59"/>
      <c r="B61" s="59"/>
      <c r="C61" s="68"/>
      <c r="E61" s="18"/>
      <c r="F61" s="121" t="s">
        <v>2602</v>
      </c>
      <c r="G61" s="71" t="s">
        <v>2596</v>
      </c>
      <c r="H61" s="71"/>
      <c r="I61" s="72" t="s">
        <v>2597</v>
      </c>
      <c r="J61" s="18"/>
      <c r="N61" s="18"/>
      <c r="Q61" s="18"/>
    </row>
    <row r="62" spans="1:49" ht="27" customHeight="1">
      <c r="A62" s="59"/>
      <c r="B62" s="59"/>
      <c r="C62" s="68"/>
      <c r="E62" s="18"/>
      <c r="F62" s="121" t="s">
        <v>2603</v>
      </c>
      <c r="G62" s="71" t="s">
        <v>2598</v>
      </c>
      <c r="H62" s="71"/>
      <c r="I62" s="71" t="s">
        <v>2598</v>
      </c>
      <c r="J62" s="18"/>
      <c r="N62" s="18"/>
      <c r="Q62" s="18"/>
    </row>
    <row r="63" spans="1:49" ht="27" customHeight="1">
      <c r="A63" s="59"/>
      <c r="B63" s="59"/>
      <c r="C63" s="68"/>
      <c r="E63" s="18"/>
      <c r="F63" s="121" t="s">
        <v>2604</v>
      </c>
      <c r="G63" s="71" t="s">
        <v>2599</v>
      </c>
      <c r="H63" s="71"/>
      <c r="I63" s="105" t="s">
        <v>2600</v>
      </c>
      <c r="J63" s="18"/>
      <c r="N63" s="18"/>
      <c r="Q63" s="18"/>
    </row>
    <row r="64" spans="1:49" s="18" customFormat="1" ht="50.25" customHeight="1">
      <c r="C64" s="68" t="str">
        <f>IF(消費量クラス!$R$1="AS","defInput['"&amp;F64&amp;"'] = {  "&amp;E$4&amp;":'"&amp;E64&amp;"',  "&amp;G$4&amp;":'"&amp;G64&amp;"',  "&amp;H$4&amp;":'"&amp;H64&amp;"',  "&amp;I$4&amp;":'"&amp;I64&amp;"', "&amp;J$4&amp;":'"&amp;J64&amp;"', "&amp;K$4&amp;":'"&amp;K64&amp;"', "&amp;L$4&amp;":'"&amp;L64&amp;"', "&amp;M$4&amp;":'"&amp;M64&amp;"', "&amp;N$4&amp;":'"&amp;N64&amp;"', "&amp;O$4&amp;":'"&amp;O64&amp;"', "&amp;P$4&amp;":'"&amp;P64&amp;"', "&amp;Q$4&amp;":'"&amp;Q64&amp;"'}; ","$this-&gt;defInput['"&amp;F64&amp;"'] = [  '"&amp;E$4&amp;"'=&gt;'"&amp;E64&amp;"',  '"&amp;G$4&amp;"'=&gt;'"&amp;G64&amp;"',  '"&amp;H$4&amp;"'=&gt;'"&amp;H64&amp;"',  '"&amp;I$4&amp;"'=&gt;'"&amp;I64&amp;"', '"&amp;J$4&amp;"'=&gt;'"&amp;J64&amp;"', '"&amp;K$4&amp;"'=&gt;'"&amp;K64&amp;"', '"&amp;L$4&amp;"'=&gt;'"&amp;L64&amp;"', '"&amp;M$4&amp;"'=&gt;'"&amp;M64&amp;"', '"&amp;N$4&amp;"'=&gt;'"&amp;N64&amp;"', '"&amp;O$4&amp;"'=&gt;'"&amp;O64&amp;"', '"&amp;P$4&amp;"'=&gt;'"&amp;P64&amp;"', '"&amp;Q$4&amp;"'=&gt;'"&amp;Q64&amp;"']; ")</f>
        <v xml:space="preserve">defInput['i301'] = {  cons:'consPTsum',  title:'ポットの保温',  unit:'',  text:'ポットや炊飯ジャーなどの保温をしていますか', inputType:'sel301', right:'', postfix:'', nodata:'', varType:'Number', min:'', max:'', defaultValue:'-1'}; </v>
      </c>
      <c r="E64" s="18" t="s">
        <v>1893</v>
      </c>
      <c r="F64" s="21" t="s">
        <v>1894</v>
      </c>
      <c r="G64" s="71" t="s">
        <v>2336</v>
      </c>
      <c r="H64" s="71"/>
      <c r="I64" s="72" t="s">
        <v>2337</v>
      </c>
      <c r="J64" s="18" t="str">
        <f>"sel"&amp;MID(F64,2,5)</f>
        <v>sel301</v>
      </c>
      <c r="K64" s="2"/>
      <c r="L64" s="2"/>
      <c r="M64" s="2"/>
      <c r="N64" s="18" t="s">
        <v>1791</v>
      </c>
      <c r="O64" s="2"/>
      <c r="P64" s="2"/>
      <c r="Q64" s="18">
        <v>-1</v>
      </c>
      <c r="V64" s="2">
        <v>0</v>
      </c>
      <c r="W64" s="2" t="e">
        <f>#REF!</f>
        <v>#REF!</v>
      </c>
    </row>
    <row r="65" spans="1:49" ht="50.25" customHeight="1">
      <c r="A65" s="59"/>
      <c r="B65" s="59"/>
      <c r="C65" s="68" t="str">
        <f>IF(消費量クラス!$R$1="AS","defInput['"&amp;F65&amp;"'] = {  "&amp;E$4&amp;":'"&amp;E65&amp;"',  "&amp;G$4&amp;":'"&amp;G65&amp;"',  "&amp;H$4&amp;":'"&amp;H65&amp;"',  "&amp;I$4&amp;":'"&amp;I65&amp;"', "&amp;J$4&amp;":'"&amp;J65&amp;"', "&amp;K$4&amp;":'"&amp;K65&amp;"', "&amp;L$4&amp;":'"&amp;L65&amp;"', "&amp;M$4&amp;":'"&amp;M65&amp;"', "&amp;N$4&amp;":'"&amp;N65&amp;"', "&amp;O$4&amp;":'"&amp;O65&amp;"', "&amp;P$4&amp;":'"&amp;P65&amp;"', "&amp;Q$4&amp;":'"&amp;Q65&amp;"'}; ","$this-&gt;defInput['"&amp;F65&amp;"'] = [  '"&amp;E$4&amp;"'=&gt;'"&amp;E65&amp;"',  '"&amp;G$4&amp;"'=&gt;'"&amp;G65&amp;"',  '"&amp;H$4&amp;"'=&gt;'"&amp;H65&amp;"',  '"&amp;I$4&amp;"'=&gt;'"&amp;I65&amp;"', '"&amp;J$4&amp;"'=&gt;'"&amp;J65&amp;"', '"&amp;K$4&amp;"'=&gt;'"&amp;K65&amp;"', '"&amp;L$4&amp;"'=&gt;'"&amp;L65&amp;"', '"&amp;M$4&amp;"'=&gt;'"&amp;M65&amp;"', '"&amp;N$4&amp;"'=&gt;'"&amp;N65&amp;"', '"&amp;O$4&amp;"'=&gt;'"&amp;O65&amp;"', '"&amp;P$4&amp;"'=&gt;'"&amp;P65&amp;"', '"&amp;Q$4&amp;"'=&gt;'"&amp;Q65&amp;"']; ")</f>
        <v xml:space="preserve">defInput['i401'] = {  cons:'consDRsum',  title:'衣類乾燥機',  unit:'',  text:'洗濯の乾燥機や乾燥機能を使っていますか。使っている場合にはどの程度使うのか選んで下さい。', inputType:'sel401', right:'', postfix:'', nodata:'', varType:'Number', min:'', max:'', defaultValue:'-1'}; </v>
      </c>
      <c r="E65" s="73" t="s">
        <v>1883</v>
      </c>
      <c r="F65" s="90" t="s">
        <v>1884</v>
      </c>
      <c r="G65" s="71" t="s">
        <v>127</v>
      </c>
      <c r="H65" s="71"/>
      <c r="I65" s="72" t="s">
        <v>1885</v>
      </c>
      <c r="J65" s="18" t="str">
        <f>"sel"&amp;MID(F65,2,5)</f>
        <v>sel401</v>
      </c>
      <c r="N65" s="18" t="s">
        <v>1791</v>
      </c>
      <c r="Q65" s="18">
        <v>-1</v>
      </c>
      <c r="S65" s="71"/>
      <c r="T65" s="73"/>
      <c r="U65" s="71"/>
      <c r="V65" s="71"/>
      <c r="W65" s="71"/>
      <c r="X65" s="71"/>
      <c r="Y65" s="71"/>
      <c r="Z65" s="71"/>
      <c r="AA65" s="71"/>
      <c r="AB65" s="71"/>
      <c r="AC65" s="71"/>
      <c r="AD65" s="71"/>
      <c r="AE65" s="71"/>
      <c r="AF65" s="71"/>
      <c r="AG65" s="71"/>
      <c r="AH65" s="1"/>
      <c r="AI65" s="1"/>
      <c r="AJ65" s="1"/>
      <c r="AK65" s="1"/>
      <c r="AL65" s="1"/>
      <c r="AM65" s="1"/>
      <c r="AN65" s="1">
        <v>22</v>
      </c>
      <c r="AO65" s="1">
        <v>23</v>
      </c>
      <c r="AP65" s="1">
        <v>24</v>
      </c>
      <c r="AQ65" s="1">
        <v>25</v>
      </c>
      <c r="AR65" s="1">
        <v>26</v>
      </c>
      <c r="AS65" s="1"/>
      <c r="AT65" s="1"/>
      <c r="AU65" s="1"/>
      <c r="AV65" s="1"/>
      <c r="AW65" s="1"/>
    </row>
    <row r="66" spans="1:49" ht="50.25" customHeight="1">
      <c r="A66" s="59"/>
      <c r="B66" s="59"/>
      <c r="C66" s="68" t="str">
        <f>IF(消費量クラス!$R$1="AS","defInput['"&amp;F66&amp;"'] = {  "&amp;E$4&amp;":'"&amp;E66&amp;"',  "&amp;G$4&amp;":'"&amp;G66&amp;"',  "&amp;H$4&amp;":'"&amp;H66&amp;"',  "&amp;I$4&amp;":'"&amp;I66&amp;"', "&amp;J$4&amp;":'"&amp;J66&amp;"', "&amp;K$4&amp;":'"&amp;K66&amp;"', "&amp;L$4&amp;":'"&amp;L66&amp;"', "&amp;M$4&amp;":'"&amp;M66&amp;"', "&amp;N$4&amp;":'"&amp;N66&amp;"', "&amp;O$4&amp;":'"&amp;O66&amp;"', "&amp;P$4&amp;":'"&amp;P66&amp;"', "&amp;Q$4&amp;":'"&amp;Q66&amp;"'}; ","$this-&gt;defInput['"&amp;F66&amp;"'] = [  '"&amp;E$4&amp;"'=&gt;'"&amp;E66&amp;"',  '"&amp;G$4&amp;"'=&gt;'"&amp;G66&amp;"',  '"&amp;H$4&amp;"'=&gt;'"&amp;H66&amp;"',  '"&amp;I$4&amp;"'=&gt;'"&amp;I66&amp;"', '"&amp;J$4&amp;"'=&gt;'"&amp;J66&amp;"', '"&amp;K$4&amp;"'=&gt;'"&amp;K66&amp;"', '"&amp;L$4&amp;"'=&gt;'"&amp;L66&amp;"', '"&amp;M$4&amp;"'=&gt;'"&amp;M66&amp;"', '"&amp;N$4&amp;"'=&gt;'"&amp;N66&amp;"', '"&amp;O$4&amp;"'=&gt;'"&amp;O66&amp;"', '"&amp;P$4&amp;"'=&gt;'"&amp;P66&amp;"', '"&amp;Q$4&amp;"'=&gt;'"&amp;Q66&amp;"']; ")</f>
        <v xml:space="preserve">defInput['i501'] = {  cons:'consLIsum',  title:'リビングの照明',  unit:'W',  text:'リビングの照明器具には、主に何を使っていますか。', inputType:'sel501', right:'', postfix:'', nodata:'', varType:'Number', min:'', max:'', defaultValue:'-1'}; </v>
      </c>
      <c r="E66" s="18" t="s">
        <v>1853</v>
      </c>
      <c r="F66" s="18" t="s">
        <v>1854</v>
      </c>
      <c r="G66" s="71" t="s">
        <v>2333</v>
      </c>
      <c r="H66" s="72" t="s">
        <v>1783</v>
      </c>
      <c r="I66" s="72" t="s">
        <v>2334</v>
      </c>
      <c r="J66" s="18" t="str">
        <f>"sel"&amp;MID(F66,2,5)</f>
        <v>sel501</v>
      </c>
      <c r="N66" s="18" t="s">
        <v>1791</v>
      </c>
      <c r="Q66" s="18">
        <v>-1</v>
      </c>
      <c r="S66" s="71"/>
      <c r="T66" s="71"/>
      <c r="U66" s="71"/>
      <c r="V66" s="71"/>
      <c r="W66" s="71"/>
      <c r="X66" s="71"/>
      <c r="Y66" s="71"/>
      <c r="Z66" s="71"/>
      <c r="AA66" s="71"/>
      <c r="AB66" s="71"/>
      <c r="AC66" s="71"/>
      <c r="AD66" s="71"/>
      <c r="AE66" s="71"/>
      <c r="AF66" s="71"/>
      <c r="AG66" s="71"/>
      <c r="AH66" s="1"/>
      <c r="AI66" s="1"/>
      <c r="AJ66" s="1"/>
      <c r="AK66" s="1"/>
      <c r="AL66" s="1"/>
      <c r="AM66" s="1"/>
      <c r="AN66" s="1">
        <v>6</v>
      </c>
      <c r="AO66" s="1">
        <v>8</v>
      </c>
      <c r="AP66" s="1">
        <v>12</v>
      </c>
      <c r="AQ66" s="1">
        <v>16</v>
      </c>
      <c r="AR66" s="1">
        <v>24</v>
      </c>
      <c r="AS66" s="1"/>
      <c r="AT66" s="1"/>
      <c r="AU66" s="1"/>
      <c r="AV66" s="1"/>
      <c r="AW66" s="1"/>
    </row>
    <row r="67" spans="1:49" ht="73.5">
      <c r="A67" s="59"/>
      <c r="B67" s="59"/>
      <c r="C67" s="68" t="str">
        <f>IF(消費量クラス!$R$1="AS","defInput['"&amp;F67&amp;"'] = {  "&amp;E$4&amp;":'"&amp;E67&amp;"',  "&amp;G$4&amp;":'"&amp;G67&amp;"',  "&amp;H$4&amp;":'"&amp;H67&amp;"',  "&amp;I$4&amp;":'"&amp;I67&amp;"', "&amp;J$4&amp;":'"&amp;J67&amp;"', "&amp;K$4&amp;":'"&amp;K67&amp;"', "&amp;L$4&amp;":'"&amp;L67&amp;"', "&amp;M$4&amp;":'"&amp;M67&amp;"', "&amp;N$4&amp;":'"&amp;N67&amp;"', "&amp;O$4&amp;":'"&amp;O67&amp;"', "&amp;P$4&amp;":'"&amp;P67&amp;"', "&amp;Q$4&amp;":'"&amp;Q67&amp;"'}; ","$this-&gt;defInput['"&amp;F67&amp;"'] = [  '"&amp;E$4&amp;"'=&gt;'"&amp;E67&amp;"',  '"&amp;G$4&amp;"'=&gt;'"&amp;G67&amp;"',  '"&amp;H$4&amp;"'=&gt;'"&amp;H67&amp;"',  '"&amp;I$4&amp;"'=&gt;'"&amp;I67&amp;"', '"&amp;J$4&amp;"'=&gt;'"&amp;J67&amp;"', '"&amp;K$4&amp;"'=&gt;'"&amp;K67&amp;"', '"&amp;L$4&amp;"'=&gt;'"&amp;L67&amp;"', '"&amp;M$4&amp;"'=&gt;'"&amp;M67&amp;"', '"&amp;N$4&amp;"'=&gt;'"&amp;N67&amp;"', '"&amp;O$4&amp;"'=&gt;'"&amp;O67&amp;"', '"&amp;P$4&amp;"'=&gt;'"&amp;P67&amp;"', '"&amp;Q$4&amp;"'=&gt;'"&amp;Q67&amp;"']; ")</f>
        <v xml:space="preserve">defInput['i502'] = {  cons:'consLI',  title:'照明の場所',  unit:'',  text:'', inputType:'sel502', right:'1', postfix:'', nodata:'', varType:'String', min:'', max:'', defaultValue:''}; </v>
      </c>
      <c r="E67" s="18" t="s">
        <v>1820</v>
      </c>
      <c r="F67" s="18" t="s">
        <v>2349</v>
      </c>
      <c r="G67" s="21" t="s">
        <v>1821</v>
      </c>
      <c r="H67" s="21"/>
      <c r="I67" s="18"/>
      <c r="J67" s="18" t="s">
        <v>2350</v>
      </c>
      <c r="K67" s="18">
        <v>1</v>
      </c>
      <c r="L67" s="18"/>
      <c r="M67" s="18"/>
      <c r="N67" s="18" t="s">
        <v>1790</v>
      </c>
      <c r="O67" s="18"/>
      <c r="P67" s="18"/>
      <c r="Q67" s="18"/>
      <c r="S67" s="105"/>
      <c r="T67" s="105"/>
      <c r="U67" s="105"/>
      <c r="V67" s="105"/>
      <c r="W67" s="105"/>
      <c r="X67" s="105"/>
      <c r="Y67" s="105"/>
      <c r="Z67" s="105"/>
      <c r="AA67" s="105"/>
      <c r="AB67" s="105"/>
      <c r="AC67" s="105"/>
      <c r="AD67" s="105"/>
      <c r="AE67" s="105"/>
      <c r="AF67" s="105"/>
      <c r="AG67" s="105"/>
      <c r="AH67" s="1"/>
      <c r="AI67" s="1"/>
      <c r="AJ67" s="1"/>
      <c r="AK67" s="1"/>
      <c r="AL67" s="1"/>
      <c r="AM67" s="1"/>
      <c r="AN67" s="1"/>
      <c r="AO67" s="1"/>
      <c r="AP67" s="1"/>
      <c r="AQ67" s="1"/>
      <c r="AR67" s="1"/>
      <c r="AS67" s="1"/>
      <c r="AT67" s="1"/>
      <c r="AU67" s="1"/>
      <c r="AV67" s="1"/>
      <c r="AW67" s="1"/>
    </row>
    <row r="68" spans="1:49" ht="73.5">
      <c r="A68" s="59"/>
      <c r="B68" s="59"/>
      <c r="C68" s="68" t="str">
        <f>IF(消費量クラス!$R$1="AS","defInput['"&amp;F68&amp;"'] = {  "&amp;E$4&amp;":'"&amp;E68&amp;"',  "&amp;G$4&amp;":'"&amp;G68&amp;"',  "&amp;H$4&amp;":'"&amp;H68&amp;"',  "&amp;I$4&amp;":'"&amp;I68&amp;"', "&amp;J$4&amp;":'"&amp;J68&amp;"', "&amp;K$4&amp;":'"&amp;K68&amp;"', "&amp;L$4&amp;":'"&amp;L68&amp;"', "&amp;M$4&amp;":'"&amp;M68&amp;"', "&amp;N$4&amp;":'"&amp;N68&amp;"', "&amp;O$4&amp;":'"&amp;O68&amp;"', "&amp;P$4&amp;":'"&amp;P68&amp;"', "&amp;Q$4&amp;":'"&amp;Q68&amp;"'}; ","$this-&gt;defInput['"&amp;F68&amp;"'] = [  '"&amp;E$4&amp;"'=&gt;'"&amp;E68&amp;"',  '"&amp;G$4&amp;"'=&gt;'"&amp;G68&amp;"',  '"&amp;H$4&amp;"'=&gt;'"&amp;H68&amp;"',  '"&amp;I$4&amp;"'=&gt;'"&amp;I68&amp;"', '"&amp;J$4&amp;"'=&gt;'"&amp;J68&amp;"', '"&amp;K$4&amp;"'=&gt;'"&amp;K68&amp;"', '"&amp;L$4&amp;"'=&gt;'"&amp;L68&amp;"', '"&amp;M$4&amp;"'=&gt;'"&amp;M68&amp;"', '"&amp;N$4&amp;"'=&gt;'"&amp;N68&amp;"', '"&amp;O$4&amp;"'=&gt;'"&amp;O68&amp;"', '"&amp;P$4&amp;"'=&gt;'"&amp;P68&amp;"', '"&amp;Q$4&amp;"'=&gt;'"&amp;Q68&amp;"']; ")</f>
        <v xml:space="preserve">defInput['i503'] = {  cons:'consLI',  title:'照明の種類',  unit:'',  text:'', inputType:'sel503', right:'', postfix:'', nodata:'', varType:'Number', min:'', max:'', defaultValue:'-1'}; </v>
      </c>
      <c r="E68" s="18" t="s">
        <v>1820</v>
      </c>
      <c r="F68" s="18" t="s">
        <v>2351</v>
      </c>
      <c r="G68" s="21" t="s">
        <v>623</v>
      </c>
      <c r="H68" s="21"/>
      <c r="I68" s="18"/>
      <c r="J68" s="18" t="s">
        <v>2352</v>
      </c>
      <c r="K68" s="18"/>
      <c r="L68" s="18"/>
      <c r="M68" s="18"/>
      <c r="N68" s="18" t="s">
        <v>1791</v>
      </c>
      <c r="O68" s="18"/>
      <c r="P68" s="18"/>
      <c r="Q68" s="18">
        <v>-1</v>
      </c>
      <c r="S68" s="105"/>
      <c r="T68" s="105"/>
      <c r="U68" s="105"/>
      <c r="V68" s="105"/>
      <c r="W68" s="105"/>
      <c r="X68" s="105"/>
      <c r="Y68" s="105"/>
      <c r="Z68" s="105"/>
      <c r="AA68" s="105"/>
      <c r="AB68" s="105"/>
      <c r="AC68" s="105"/>
      <c r="AD68" s="105"/>
      <c r="AE68" s="105"/>
      <c r="AF68" s="105"/>
      <c r="AG68" s="105"/>
      <c r="AH68" s="1"/>
      <c r="AI68" s="1"/>
      <c r="AJ68" s="1"/>
      <c r="AK68" s="1"/>
      <c r="AL68" s="1"/>
      <c r="AM68" s="1"/>
      <c r="AN68" s="1"/>
      <c r="AO68" s="1"/>
      <c r="AP68" s="1"/>
      <c r="AQ68" s="1"/>
      <c r="AR68" s="1"/>
      <c r="AS68" s="1"/>
      <c r="AT68" s="1"/>
      <c r="AU68" s="1"/>
      <c r="AV68" s="1"/>
      <c r="AW68" s="1"/>
    </row>
    <row r="69" spans="1:49" ht="73.5">
      <c r="A69" s="59"/>
      <c r="B69" s="59"/>
      <c r="C69" s="68" t="str">
        <f>IF(消費量クラス!$R$1="AS","defInput['"&amp;F69&amp;"'] = {  "&amp;E$4&amp;":'"&amp;E69&amp;"',  "&amp;G$4&amp;":'"&amp;G69&amp;"',  "&amp;H$4&amp;":'"&amp;H69&amp;"',  "&amp;I$4&amp;":'"&amp;I69&amp;"', "&amp;J$4&amp;":'"&amp;J69&amp;"', "&amp;K$4&amp;":'"&amp;K69&amp;"', "&amp;L$4&amp;":'"&amp;L69&amp;"', "&amp;M$4&amp;":'"&amp;M69&amp;"', "&amp;N$4&amp;":'"&amp;N69&amp;"', "&amp;O$4&amp;":'"&amp;O69&amp;"', "&amp;P$4&amp;":'"&amp;P69&amp;"', "&amp;Q$4&amp;":'"&amp;Q69&amp;"'}; ","$this-&gt;defInput['"&amp;F69&amp;"'] = [  '"&amp;E$4&amp;"'=&gt;'"&amp;E69&amp;"',  '"&amp;G$4&amp;"'=&gt;'"&amp;G69&amp;"',  '"&amp;H$4&amp;"'=&gt;'"&amp;H69&amp;"',  '"&amp;I$4&amp;"'=&gt;'"&amp;I69&amp;"', '"&amp;J$4&amp;"'=&gt;'"&amp;J69&amp;"', '"&amp;K$4&amp;"'=&gt;'"&amp;K69&amp;"', '"&amp;L$4&amp;"'=&gt;'"&amp;L69&amp;"', '"&amp;M$4&amp;"'=&gt;'"&amp;M69&amp;"', '"&amp;N$4&amp;"'=&gt;'"&amp;N69&amp;"', '"&amp;O$4&amp;"'=&gt;'"&amp;O69&amp;"', '"&amp;P$4&amp;"'=&gt;'"&amp;P69&amp;"', '"&amp;Q$4&amp;"'=&gt;'"&amp;Q69&amp;"']; ")</f>
        <v xml:space="preserve">defInput['i504'] = {  cons:'consLI',  title:'1球（本）の消費電力',  unit:'W',  text:'', inputType:'sel504', right:'1', postfix:'Number', nodata:'', varType:'Number', min:'0', max:'1000', defaultValue:'-1'}; </v>
      </c>
      <c r="E69" s="18" t="s">
        <v>1820</v>
      </c>
      <c r="F69" s="18" t="s">
        <v>2353</v>
      </c>
      <c r="G69" s="21" t="s">
        <v>1822</v>
      </c>
      <c r="H69" s="21" t="s">
        <v>1783</v>
      </c>
      <c r="I69" s="21"/>
      <c r="J69" s="18" t="s">
        <v>2354</v>
      </c>
      <c r="K69" s="18">
        <v>1</v>
      </c>
      <c r="L69" s="18" t="s">
        <v>1791</v>
      </c>
      <c r="M69" s="18"/>
      <c r="N69" s="18" t="s">
        <v>1791</v>
      </c>
      <c r="O69" s="18">
        <v>0</v>
      </c>
      <c r="P69" s="18">
        <v>1000</v>
      </c>
      <c r="Q69" s="18">
        <v>-1</v>
      </c>
      <c r="S69" s="105"/>
      <c r="T69" s="105"/>
      <c r="U69" s="105"/>
      <c r="V69" s="105"/>
      <c r="W69" s="105"/>
      <c r="X69" s="105"/>
      <c r="Y69" s="105"/>
      <c r="Z69" s="105"/>
      <c r="AA69" s="105"/>
      <c r="AB69" s="105"/>
      <c r="AC69" s="105"/>
      <c r="AD69" s="105"/>
      <c r="AE69" s="105"/>
      <c r="AF69" s="105"/>
      <c r="AG69" s="105"/>
      <c r="AH69" s="1"/>
      <c r="AI69" s="1"/>
      <c r="AJ69" s="1"/>
      <c r="AK69" s="1"/>
      <c r="AL69" s="1"/>
      <c r="AM69" s="1"/>
      <c r="AN69" s="1"/>
      <c r="AO69" s="1"/>
      <c r="AP69" s="1"/>
      <c r="AQ69" s="1"/>
      <c r="AR69" s="1"/>
      <c r="AS69" s="1"/>
      <c r="AT69" s="1"/>
      <c r="AU69" s="1"/>
      <c r="AV69" s="1"/>
      <c r="AW69" s="1"/>
    </row>
    <row r="70" spans="1:49" ht="73.5">
      <c r="A70" s="59"/>
      <c r="B70" s="59"/>
      <c r="C70" s="68" t="str">
        <f>IF(消費量クラス!$R$1="AS","defInput['"&amp;F70&amp;"'] = {  "&amp;E$4&amp;":'"&amp;E70&amp;"',  "&amp;G$4&amp;":'"&amp;G70&amp;"',  "&amp;H$4&amp;":'"&amp;H70&amp;"',  "&amp;I$4&amp;":'"&amp;I70&amp;"', "&amp;J$4&amp;":'"&amp;J70&amp;"', "&amp;K$4&amp;":'"&amp;K70&amp;"', "&amp;L$4&amp;":'"&amp;L70&amp;"', "&amp;M$4&amp;":'"&amp;M70&amp;"', "&amp;N$4&amp;":'"&amp;N70&amp;"', "&amp;O$4&amp;":'"&amp;O70&amp;"', "&amp;P$4&amp;":'"&amp;P70&amp;"', "&amp;Q$4&amp;":'"&amp;Q70&amp;"'}; ","$this-&gt;defInput['"&amp;F70&amp;"'] = [  '"&amp;E$4&amp;"'=&gt;'"&amp;E70&amp;"',  '"&amp;G$4&amp;"'=&gt;'"&amp;G70&amp;"',  '"&amp;H$4&amp;"'=&gt;'"&amp;H70&amp;"',  '"&amp;I$4&amp;"'=&gt;'"&amp;I70&amp;"', '"&amp;J$4&amp;"'=&gt;'"&amp;J70&amp;"', '"&amp;K$4&amp;"'=&gt;'"&amp;K70&amp;"', '"&amp;L$4&amp;"'=&gt;'"&amp;L70&amp;"', '"&amp;M$4&amp;"'=&gt;'"&amp;M70&amp;"', '"&amp;N$4&amp;"'=&gt;'"&amp;N70&amp;"', '"&amp;O$4&amp;"'=&gt;'"&amp;O70&amp;"', '"&amp;P$4&amp;"'=&gt;'"&amp;P70&amp;"', '"&amp;Q$4&amp;"'=&gt;'"&amp;Q70&amp;"']; ")</f>
        <v xml:space="preserve">defInput['i505'] = {  cons:'consLI',  title:'球数・本数',  unit:'球・本',  text:'', inputType:'sel505', right:'1', postfix:'Number', nodata:'', varType:'Number', min:'0', max:'1000', defaultValue:'-1'}; </v>
      </c>
      <c r="E70" s="18" t="s">
        <v>1820</v>
      </c>
      <c r="F70" s="18" t="s">
        <v>2355</v>
      </c>
      <c r="G70" s="21" t="s">
        <v>1823</v>
      </c>
      <c r="H70" s="21" t="s">
        <v>1824</v>
      </c>
      <c r="I70" s="18"/>
      <c r="J70" s="18" t="s">
        <v>2356</v>
      </c>
      <c r="K70" s="18">
        <v>1</v>
      </c>
      <c r="L70" s="18" t="s">
        <v>1791</v>
      </c>
      <c r="M70" s="18"/>
      <c r="N70" s="18" t="s">
        <v>1791</v>
      </c>
      <c r="O70" s="18">
        <v>0</v>
      </c>
      <c r="P70" s="18">
        <v>1000</v>
      </c>
      <c r="Q70" s="18">
        <v>-1</v>
      </c>
      <c r="S70" s="105"/>
      <c r="T70" s="105"/>
      <c r="U70" s="105"/>
      <c r="V70" s="105"/>
      <c r="W70" s="105"/>
      <c r="X70" s="105"/>
      <c r="Y70" s="105"/>
      <c r="Z70" s="105"/>
      <c r="AA70" s="105"/>
      <c r="AB70" s="105"/>
      <c r="AC70" s="105"/>
      <c r="AD70" s="105"/>
      <c r="AE70" s="105"/>
      <c r="AF70" s="105"/>
      <c r="AG70" s="105"/>
      <c r="AH70" s="1"/>
      <c r="AI70" s="1"/>
      <c r="AJ70" s="1"/>
      <c r="AK70" s="1"/>
      <c r="AL70" s="1"/>
      <c r="AM70" s="1"/>
      <c r="AN70" s="1"/>
      <c r="AO70" s="1"/>
      <c r="AP70" s="1"/>
      <c r="AQ70" s="1"/>
      <c r="AR70" s="1"/>
      <c r="AS70" s="1"/>
      <c r="AT70" s="1"/>
      <c r="AU70" s="1"/>
      <c r="AV70" s="1"/>
      <c r="AW70" s="1"/>
    </row>
    <row r="71" spans="1:49" ht="73.5">
      <c r="A71" s="59"/>
      <c r="B71" s="59"/>
      <c r="C71" s="68" t="str">
        <f>IF(消費量クラス!$R$1="AS","defInput['"&amp;F71&amp;"'] = {  "&amp;E$4&amp;":'"&amp;E71&amp;"',  "&amp;G$4&amp;":'"&amp;G71&amp;"',  "&amp;H$4&amp;":'"&amp;H71&amp;"',  "&amp;I$4&amp;":'"&amp;I71&amp;"', "&amp;J$4&amp;":'"&amp;J71&amp;"', "&amp;K$4&amp;":'"&amp;K71&amp;"', "&amp;L$4&amp;":'"&amp;L71&amp;"', "&amp;M$4&amp;":'"&amp;M71&amp;"', "&amp;N$4&amp;":'"&amp;N71&amp;"', "&amp;O$4&amp;":'"&amp;O71&amp;"', "&amp;P$4&amp;":'"&amp;P71&amp;"', "&amp;Q$4&amp;":'"&amp;Q71&amp;"'}; ","$this-&gt;defInput['"&amp;F71&amp;"'] = [  '"&amp;E$4&amp;"'=&gt;'"&amp;E71&amp;"',  '"&amp;G$4&amp;"'=&gt;'"&amp;G71&amp;"',  '"&amp;H$4&amp;"'=&gt;'"&amp;H71&amp;"',  '"&amp;I$4&amp;"'=&gt;'"&amp;I71&amp;"', '"&amp;J$4&amp;"'=&gt;'"&amp;J71&amp;"', '"&amp;K$4&amp;"'=&gt;'"&amp;K71&amp;"', '"&amp;L$4&amp;"'=&gt;'"&amp;L71&amp;"', '"&amp;M$4&amp;"'=&gt;'"&amp;M71&amp;"', '"&amp;N$4&amp;"'=&gt;'"&amp;N71&amp;"', '"&amp;O$4&amp;"'=&gt;'"&amp;O71&amp;"', '"&amp;P$4&amp;"'=&gt;'"&amp;P71&amp;"', '"&amp;Q$4&amp;"'=&gt;'"&amp;Q71&amp;"']; ")</f>
        <v xml:space="preserve">defInput['i506'] = {  cons:'consLI',  title:'照明の使用時間',  unit:'時間/日',  text:'', inputType:'sel506', right:'', postfix:'', nodata:'', varType:'Number', min:'', max:'', defaultValue:'-1'}; </v>
      </c>
      <c r="E71" s="18" t="s">
        <v>1820</v>
      </c>
      <c r="F71" s="18" t="s">
        <v>2357</v>
      </c>
      <c r="G71" s="21" t="s">
        <v>2043</v>
      </c>
      <c r="H71" s="21" t="s">
        <v>1825</v>
      </c>
      <c r="I71" s="18"/>
      <c r="J71" s="18" t="s">
        <v>2358</v>
      </c>
      <c r="K71" s="18"/>
      <c r="L71" s="18"/>
      <c r="M71" s="18"/>
      <c r="N71" s="18" t="s">
        <v>1791</v>
      </c>
      <c r="O71" s="18"/>
      <c r="P71" s="18"/>
      <c r="Q71" s="18">
        <v>-1</v>
      </c>
      <c r="S71" s="105"/>
      <c r="T71" s="105"/>
      <c r="U71" s="105"/>
      <c r="V71" s="105"/>
      <c r="W71" s="105"/>
      <c r="X71" s="105"/>
      <c r="Y71" s="105"/>
      <c r="Z71" s="105"/>
      <c r="AA71" s="105"/>
      <c r="AB71" s="105"/>
      <c r="AC71" s="105"/>
      <c r="AD71" s="105"/>
      <c r="AE71" s="105"/>
      <c r="AF71" s="105"/>
      <c r="AG71" s="105"/>
      <c r="AH71" s="1"/>
      <c r="AI71" s="1"/>
      <c r="AJ71" s="1"/>
      <c r="AK71" s="1"/>
      <c r="AL71" s="1"/>
      <c r="AM71" s="1"/>
      <c r="AN71" s="1"/>
      <c r="AO71" s="1"/>
      <c r="AP71" s="1"/>
      <c r="AQ71" s="1"/>
      <c r="AR71" s="1"/>
      <c r="AS71" s="1"/>
      <c r="AT71" s="1"/>
      <c r="AU71" s="1"/>
      <c r="AV71" s="1"/>
      <c r="AW71" s="1"/>
    </row>
    <row r="72" spans="1:49" ht="50.25" customHeight="1">
      <c r="A72" s="59"/>
      <c r="B72" s="59"/>
      <c r="C72" s="68" t="str">
        <f>IF(消費量クラス!$R$1="AS","defInput['"&amp;F72&amp;"'] = {  "&amp;E$4&amp;":'"&amp;E72&amp;"',  "&amp;G$4&amp;":'"&amp;G72&amp;"',  "&amp;H$4&amp;":'"&amp;H72&amp;"',  "&amp;I$4&amp;":'"&amp;I72&amp;"', "&amp;J$4&amp;":'"&amp;J72&amp;"', "&amp;K$4&amp;":'"&amp;K72&amp;"', "&amp;L$4&amp;":'"&amp;L72&amp;"', "&amp;M$4&amp;":'"&amp;M72&amp;"', "&amp;N$4&amp;":'"&amp;N72&amp;"', "&amp;O$4&amp;":'"&amp;O72&amp;"', "&amp;P$4&amp;":'"&amp;P72&amp;"', "&amp;Q$4&amp;":'"&amp;Q72&amp;"'}; ","$this-&gt;defInput['"&amp;F72&amp;"'] = [  '"&amp;E$4&amp;"'=&gt;'"&amp;E72&amp;"',  '"&amp;G$4&amp;"'=&gt;'"&amp;G72&amp;"',  '"&amp;H$4&amp;"'=&gt;'"&amp;H72&amp;"',  '"&amp;I$4&amp;"'=&gt;'"&amp;I72&amp;"', '"&amp;J$4&amp;"'=&gt;'"&amp;J72&amp;"', '"&amp;K$4&amp;"'=&gt;'"&amp;K72&amp;"', '"&amp;L$4&amp;"'=&gt;'"&amp;L72&amp;"', '"&amp;M$4&amp;"'=&gt;'"&amp;M72&amp;"', '"&amp;N$4&amp;"'=&gt;'"&amp;N72&amp;"', '"&amp;O$4&amp;"'=&gt;'"&amp;O72&amp;"', '"&amp;P$4&amp;"'=&gt;'"&amp;P72&amp;"', '"&amp;Q$4&amp;"'=&gt;'"&amp;Q72&amp;"']; ")</f>
        <v xml:space="preserve">defInput['i507'] = {  cons:'consLIsum',  title:'不在部屋の照明',  unit:'W',  text:'人がいない部屋の照明は消していますか', inputType:'sel507', right:'', postfix:'', nodata:'', varType:'Number', min:'', max:'', defaultValue:'-1'}; </v>
      </c>
      <c r="E72" s="21" t="s">
        <v>1853</v>
      </c>
      <c r="F72" s="21" t="s">
        <v>2343</v>
      </c>
      <c r="G72" s="71" t="s">
        <v>2344</v>
      </c>
      <c r="H72" s="72" t="s">
        <v>1783</v>
      </c>
      <c r="I72" s="72" t="s">
        <v>2345</v>
      </c>
      <c r="J72" s="18" t="str">
        <f t="shared" ref="J72:J79" si="2">"sel"&amp;MID(F72,2,5)</f>
        <v>sel507</v>
      </c>
      <c r="N72" s="18" t="s">
        <v>1791</v>
      </c>
      <c r="Q72" s="18">
        <v>-1</v>
      </c>
      <c r="S72" s="71"/>
      <c r="T72" s="71"/>
      <c r="U72" s="71"/>
      <c r="V72" s="71"/>
      <c r="W72" s="71"/>
      <c r="X72" s="71"/>
      <c r="Y72" s="71"/>
      <c r="Z72" s="71"/>
      <c r="AA72" s="71"/>
      <c r="AB72" s="71"/>
      <c r="AC72" s="71"/>
      <c r="AD72" s="71"/>
      <c r="AE72" s="71"/>
      <c r="AF72" s="71"/>
      <c r="AG72" s="71"/>
      <c r="AH72" s="1"/>
      <c r="AI72" s="1"/>
      <c r="AJ72" s="1"/>
      <c r="AK72" s="1"/>
      <c r="AL72" s="1"/>
      <c r="AM72" s="1"/>
      <c r="AN72" s="1">
        <v>6</v>
      </c>
      <c r="AO72" s="1">
        <v>8</v>
      </c>
      <c r="AP72" s="1">
        <v>12</v>
      </c>
      <c r="AQ72" s="1">
        <v>16</v>
      </c>
      <c r="AR72" s="1">
        <v>24</v>
      </c>
      <c r="AS72" s="1"/>
      <c r="AT72" s="1"/>
      <c r="AU72" s="1"/>
      <c r="AV72" s="1"/>
      <c r="AW72" s="1"/>
    </row>
    <row r="73" spans="1:49" ht="50.25" customHeight="1">
      <c r="A73" s="59"/>
      <c r="B73" s="59"/>
      <c r="C73" s="68" t="str">
        <f>IF(消費量クラス!$R$1="AS","defInput['"&amp;F73&amp;"'] = {  "&amp;E$4&amp;":'"&amp;E73&amp;"',  "&amp;G$4&amp;":'"&amp;G73&amp;"',  "&amp;H$4&amp;":'"&amp;H73&amp;"',  "&amp;I$4&amp;":'"&amp;I73&amp;"', "&amp;J$4&amp;":'"&amp;J73&amp;"', "&amp;K$4&amp;":'"&amp;K73&amp;"', "&amp;L$4&amp;":'"&amp;L73&amp;"', "&amp;M$4&amp;":'"&amp;M73&amp;"', "&amp;N$4&amp;":'"&amp;N73&amp;"', "&amp;O$4&amp;":'"&amp;O73&amp;"', "&amp;P$4&amp;":'"&amp;P73&amp;"', "&amp;Q$4&amp;":'"&amp;Q73&amp;"'}; ","$this-&gt;defInput['"&amp;F73&amp;"'] = [  '"&amp;E$4&amp;"'=&gt;'"&amp;E73&amp;"',  '"&amp;G$4&amp;"'=&gt;'"&amp;G73&amp;"',  '"&amp;H$4&amp;"'=&gt;'"&amp;H73&amp;"',  '"&amp;I$4&amp;"'=&gt;'"&amp;I73&amp;"', '"&amp;J$4&amp;"'=&gt;'"&amp;J73&amp;"', '"&amp;K$4&amp;"'=&gt;'"&amp;K73&amp;"', '"&amp;L$4&amp;"'=&gt;'"&amp;L73&amp;"', '"&amp;M$4&amp;"'=&gt;'"&amp;M73&amp;"', '"&amp;N$4&amp;"'=&gt;'"&amp;N73&amp;"', '"&amp;O$4&amp;"'=&gt;'"&amp;O73&amp;"', '"&amp;P$4&amp;"'=&gt;'"&amp;P73&amp;"', '"&amp;Q$4&amp;"'=&gt;'"&amp;Q73&amp;"']; ")</f>
        <v xml:space="preserve">defInput['i601'] = {  cons:'consTVsum',  title:'テレビの時間',  unit:'時間',  text:'家にある全てのテレビの合計で、１日に何時間点けていますか。テレビゲームの時間も含めて下さい。', inputType:'sel601', right:'', postfix:'', nodata:'', varType:'Number', min:'', max:'', defaultValue:'-1'}; </v>
      </c>
      <c r="E73" s="18" t="s">
        <v>1855</v>
      </c>
      <c r="F73" s="90" t="s">
        <v>2373</v>
      </c>
      <c r="G73" s="71" t="s">
        <v>1856</v>
      </c>
      <c r="H73" s="71" t="s">
        <v>1857</v>
      </c>
      <c r="I73" s="72" t="s">
        <v>2335</v>
      </c>
      <c r="J73" s="18" t="str">
        <f t="shared" si="2"/>
        <v>sel601</v>
      </c>
      <c r="N73" s="18" t="s">
        <v>1791</v>
      </c>
      <c r="Q73" s="18">
        <v>-1</v>
      </c>
      <c r="S73" s="71"/>
      <c r="T73" s="71"/>
      <c r="U73" s="71"/>
      <c r="V73" s="71"/>
      <c r="W73" s="71"/>
      <c r="X73" s="74"/>
      <c r="Y73" s="71"/>
      <c r="Z73" s="71"/>
      <c r="AA73" s="71"/>
      <c r="AB73" s="71"/>
      <c r="AC73" s="71"/>
      <c r="AD73" s="71"/>
      <c r="AE73" s="71"/>
      <c r="AF73" s="71"/>
      <c r="AG73" s="71"/>
      <c r="AH73" s="1"/>
      <c r="AO73" s="1"/>
      <c r="AP73" s="1"/>
      <c r="AQ73" s="1"/>
      <c r="AR73" s="1"/>
      <c r="AS73" s="1"/>
      <c r="AT73" s="1"/>
      <c r="AU73" s="1"/>
      <c r="AV73" s="1"/>
      <c r="AW73" s="1"/>
    </row>
    <row r="74" spans="1:49" ht="27" customHeight="1">
      <c r="A74" s="59"/>
      <c r="B74" s="59"/>
      <c r="C74" s="68" t="str">
        <f>IF(消費量クラス!$R$1="AS","defInput['"&amp;F74&amp;"'] = {  "&amp;E$4&amp;":'"&amp;E74&amp;"',  "&amp;G$4&amp;":'"&amp;G74&amp;"',  "&amp;H$4&amp;":'"&amp;H74&amp;"',  "&amp;I$4&amp;":'"&amp;I74&amp;"', "&amp;J$4&amp;":'"&amp;J74&amp;"', "&amp;K$4&amp;":'"&amp;K74&amp;"', "&amp;L$4&amp;":'"&amp;L74&amp;"', "&amp;M$4&amp;":'"&amp;M74&amp;"', "&amp;N$4&amp;":'"&amp;N74&amp;"', "&amp;O$4&amp;":'"&amp;O74&amp;"', "&amp;P$4&amp;":'"&amp;P74&amp;"', "&amp;Q$4&amp;":'"&amp;Q74&amp;"'}; ","$this-&gt;defInput['"&amp;F74&amp;"'] = [  '"&amp;E$4&amp;"'=&gt;'"&amp;E74&amp;"',  '"&amp;G$4&amp;"'=&gt;'"&amp;G74&amp;"',  '"&amp;H$4&amp;"'=&gt;'"&amp;H74&amp;"',  '"&amp;I$4&amp;"'=&gt;'"&amp;I74&amp;"', '"&amp;J$4&amp;"'=&gt;'"&amp;J74&amp;"', '"&amp;K$4&amp;"'=&gt;'"&amp;K74&amp;"', '"&amp;L$4&amp;"'=&gt;'"&amp;L74&amp;"', '"&amp;M$4&amp;"'=&gt;'"&amp;M74&amp;"', '"&amp;N$4&amp;"'=&gt;'"&amp;N74&amp;"', '"&amp;O$4&amp;"'=&gt;'"&amp;O74&amp;"', '"&amp;P$4&amp;"'=&gt;'"&amp;P74&amp;"', '"&amp;Q$4&amp;"'=&gt;'"&amp;Q74&amp;"']; ")</f>
        <v xml:space="preserve">defInput['i631'] = {  cons:'consTVsum',  title:'主に使うテレビのサイズ',  unit:'インチ',  text:'主に使うテレビのサイズ', inputType:'sel631', right:'', postfix:'', nodata:'', varType:'Number', min:'18', max:'45', defaultValue:'25'}; </v>
      </c>
      <c r="E74" s="18" t="s">
        <v>1855</v>
      </c>
      <c r="F74" s="90" t="s">
        <v>2421</v>
      </c>
      <c r="G74" s="71" t="s">
        <v>2422</v>
      </c>
      <c r="H74" s="71" t="s">
        <v>2423</v>
      </c>
      <c r="I74" s="71" t="s">
        <v>2422</v>
      </c>
      <c r="J74" s="18" t="str">
        <f t="shared" si="2"/>
        <v>sel631</v>
      </c>
      <c r="N74" s="18" t="s">
        <v>1791</v>
      </c>
      <c r="O74" s="2">
        <v>18</v>
      </c>
      <c r="P74" s="2">
        <v>45</v>
      </c>
      <c r="Q74" s="18">
        <v>25</v>
      </c>
      <c r="S74" s="105"/>
      <c r="T74" s="105"/>
      <c r="U74" s="105"/>
      <c r="V74" s="105"/>
      <c r="W74" s="105"/>
      <c r="X74" s="116"/>
      <c r="Y74" s="105"/>
      <c r="Z74" s="105"/>
      <c r="AA74" s="105"/>
      <c r="AB74" s="105"/>
      <c r="AC74" s="105"/>
      <c r="AD74" s="105"/>
      <c r="AE74" s="105"/>
      <c r="AF74" s="105"/>
      <c r="AG74" s="105"/>
      <c r="AH74" s="1"/>
      <c r="AO74" s="1"/>
      <c r="AP74" s="1"/>
      <c r="AQ74" s="1"/>
      <c r="AR74" s="1"/>
      <c r="AS74" s="1"/>
      <c r="AT74" s="1"/>
      <c r="AU74" s="1"/>
      <c r="AV74" s="1"/>
      <c r="AW74" s="1"/>
    </row>
    <row r="75" spans="1:49" ht="27" customHeight="1">
      <c r="A75" s="59"/>
      <c r="B75" s="59"/>
      <c r="C75" s="68" t="str">
        <f>IF(消費量クラス!$R$1="AS","defInput['"&amp;F75&amp;"'] = {  "&amp;E$4&amp;":'"&amp;E75&amp;"',  "&amp;G$4&amp;":'"&amp;G75&amp;"',  "&amp;H$4&amp;":'"&amp;H75&amp;"',  "&amp;I$4&amp;":'"&amp;I75&amp;"', "&amp;J$4&amp;":'"&amp;J75&amp;"', "&amp;K$4&amp;":'"&amp;K75&amp;"', "&amp;L$4&amp;":'"&amp;L75&amp;"', "&amp;M$4&amp;":'"&amp;M75&amp;"', "&amp;N$4&amp;":'"&amp;N75&amp;"', "&amp;O$4&amp;":'"&amp;O75&amp;"', "&amp;P$4&amp;":'"&amp;P75&amp;"', "&amp;Q$4&amp;":'"&amp;Q75&amp;"'}; ","$this-&gt;defInput['"&amp;F75&amp;"'] = [  '"&amp;E$4&amp;"'=&gt;'"&amp;E75&amp;"',  '"&amp;G$4&amp;"'=&gt;'"&amp;G75&amp;"',  '"&amp;H$4&amp;"'=&gt;'"&amp;H75&amp;"',  '"&amp;I$4&amp;"'=&gt;'"&amp;I75&amp;"', '"&amp;J$4&amp;"'=&gt;'"&amp;J75&amp;"', '"&amp;K$4&amp;"'=&gt;'"&amp;K75&amp;"', '"&amp;L$4&amp;"'=&gt;'"&amp;L75&amp;"', '"&amp;M$4&amp;"'=&gt;'"&amp;M75&amp;"', '"&amp;N$4&amp;"'=&gt;'"&amp;N75&amp;"', '"&amp;O$4&amp;"'=&gt;'"&amp;O75&amp;"', '"&amp;P$4&amp;"'=&gt;'"&amp;P75&amp;"', '"&amp;Q$4&amp;"'=&gt;'"&amp;Q75&amp;"']; ")</f>
        <v xml:space="preserve">defInput['i632'] = {  cons:'consTVsum',  title:'テレビの使用年数',  unit:'年',  text:'テレビの使用年数', inputType:'sel632', right:'', postfix:'', nodata:'', varType:'Number', min:'2', max:'16', defaultValue:'4'}; </v>
      </c>
      <c r="E75" s="18" t="s">
        <v>1855</v>
      </c>
      <c r="F75" s="90" t="s">
        <v>2424</v>
      </c>
      <c r="G75" s="71" t="s">
        <v>2425</v>
      </c>
      <c r="H75" s="71" t="s">
        <v>812</v>
      </c>
      <c r="I75" s="71" t="s">
        <v>2425</v>
      </c>
      <c r="J75" s="18" t="str">
        <f t="shared" si="2"/>
        <v>sel632</v>
      </c>
      <c r="N75" s="18" t="s">
        <v>1791</v>
      </c>
      <c r="O75" s="2">
        <v>2</v>
      </c>
      <c r="P75" s="2">
        <v>16</v>
      </c>
      <c r="Q75" s="18">
        <v>4</v>
      </c>
      <c r="S75" s="105"/>
      <c r="T75" s="105"/>
      <c r="U75" s="105"/>
      <c r="V75" s="105"/>
      <c r="W75" s="105"/>
      <c r="X75" s="116"/>
      <c r="Y75" s="105"/>
      <c r="Z75" s="105"/>
      <c r="AA75" s="105"/>
      <c r="AB75" s="105"/>
      <c r="AC75" s="105"/>
      <c r="AD75" s="105"/>
      <c r="AE75" s="105"/>
      <c r="AF75" s="105"/>
      <c r="AG75" s="105"/>
      <c r="AH75" s="1"/>
      <c r="AO75" s="1"/>
      <c r="AP75" s="1"/>
      <c r="AQ75" s="1"/>
      <c r="AR75" s="1"/>
      <c r="AS75" s="1"/>
      <c r="AT75" s="1"/>
      <c r="AU75" s="1"/>
      <c r="AV75" s="1"/>
      <c r="AW75" s="1"/>
    </row>
    <row r="76" spans="1:49" ht="50.25" customHeight="1">
      <c r="A76" s="59"/>
      <c r="B76" s="59"/>
      <c r="C76" s="68" t="str">
        <f>IF(消費量クラス!$R$1="AS","defInput['"&amp;F76&amp;"'] = {  "&amp;E$4&amp;":'"&amp;E76&amp;"',  "&amp;G$4&amp;":'"&amp;G76&amp;"',  "&amp;H$4&amp;":'"&amp;H76&amp;"',  "&amp;I$4&amp;":'"&amp;I76&amp;"', "&amp;J$4&amp;":'"&amp;J76&amp;"', "&amp;K$4&amp;":'"&amp;K76&amp;"', "&amp;L$4&amp;":'"&amp;L76&amp;"', "&amp;M$4&amp;":'"&amp;M76&amp;"', "&amp;N$4&amp;":'"&amp;N76&amp;"', "&amp;O$4&amp;":'"&amp;O76&amp;"', "&amp;P$4&amp;":'"&amp;P76&amp;"', "&amp;Q$4&amp;":'"&amp;Q76&amp;"'}; ","$this-&gt;defInput['"&amp;F76&amp;"'] = [  '"&amp;E$4&amp;"'=&gt;'"&amp;E76&amp;"',  '"&amp;G$4&amp;"'=&gt;'"&amp;G76&amp;"',  '"&amp;H$4&amp;"'=&gt;'"&amp;H76&amp;"',  '"&amp;I$4&amp;"'=&gt;'"&amp;I76&amp;"', '"&amp;J$4&amp;"'=&gt;'"&amp;J76&amp;"', '"&amp;K$4&amp;"'=&gt;'"&amp;K76&amp;"', '"&amp;L$4&amp;"'=&gt;'"&amp;L76&amp;"', '"&amp;M$4&amp;"'=&gt;'"&amp;M76&amp;"', '"&amp;N$4&amp;"'=&gt;'"&amp;N76&amp;"', '"&amp;O$4&amp;"'=&gt;'"&amp;O76&amp;"', '"&amp;P$4&amp;"'=&gt;'"&amp;P76&amp;"', '"&amp;Q$4&amp;"'=&gt;'"&amp;Q76&amp;"']; ")</f>
        <v xml:space="preserve">defInput['i701'] = {  cons:'consRFsum',  title:'冷蔵庫の台数',  unit:'台',  text:'冷蔵庫を何台使っていますか。ストッカー（冷凍庫）も1台と数えて下さい。', inputType:'sel701', right:'', postfix:'', nodata:'', varType:'Number', min:'', max:'', defaultValue:'-1'}; </v>
      </c>
      <c r="E76" s="18" t="s">
        <v>1886</v>
      </c>
      <c r="F76" s="90" t="s">
        <v>1887</v>
      </c>
      <c r="G76" s="71" t="s">
        <v>1888</v>
      </c>
      <c r="H76" s="71" t="s">
        <v>1889</v>
      </c>
      <c r="I76" s="72" t="s">
        <v>1890</v>
      </c>
      <c r="J76" s="18" t="str">
        <f t="shared" si="2"/>
        <v>sel701</v>
      </c>
      <c r="N76" s="18" t="s">
        <v>1791</v>
      </c>
      <c r="Q76" s="18">
        <v>-1</v>
      </c>
    </row>
    <row r="77" spans="1:49" ht="27" customHeight="1">
      <c r="A77" s="59"/>
      <c r="B77" s="59"/>
      <c r="C77" s="68" t="str">
        <f>IF(消費量クラス!$R$1="AS","defInput['"&amp;F77&amp;"'] = {  "&amp;E$4&amp;":'"&amp;E77&amp;"',  "&amp;G$4&amp;":'"&amp;G77&amp;"',  "&amp;H$4&amp;":'"&amp;H77&amp;"',  "&amp;I$4&amp;":'"&amp;I77&amp;"', "&amp;J$4&amp;":'"&amp;J77&amp;"', "&amp;K$4&amp;":'"&amp;K77&amp;"', "&amp;L$4&amp;":'"&amp;L77&amp;"', "&amp;M$4&amp;":'"&amp;M77&amp;"', "&amp;N$4&amp;":'"&amp;N77&amp;"', "&amp;O$4&amp;":'"&amp;O77&amp;"', "&amp;P$4&amp;":'"&amp;P77&amp;"', "&amp;Q$4&amp;":'"&amp;Q77&amp;"'}; ","$this-&gt;defInput['"&amp;F77&amp;"'] = [  '"&amp;E$4&amp;"'=&gt;'"&amp;E77&amp;"',  '"&amp;G$4&amp;"'=&gt;'"&amp;G77&amp;"',  '"&amp;H$4&amp;"'=&gt;'"&amp;H77&amp;"',  '"&amp;I$4&amp;"'=&gt;'"&amp;I77&amp;"', '"&amp;J$4&amp;"'=&gt;'"&amp;J77&amp;"', '"&amp;K$4&amp;"'=&gt;'"&amp;K77&amp;"', '"&amp;L$4&amp;"'=&gt;'"&amp;L77&amp;"', '"&amp;M$4&amp;"'=&gt;'"&amp;M77&amp;"', '"&amp;N$4&amp;"'=&gt;'"&amp;N77&amp;"', '"&amp;O$4&amp;"'=&gt;'"&amp;O77&amp;"', '"&amp;P$4&amp;"'=&gt;'"&amp;P77&amp;"', '"&amp;Q$4&amp;"'=&gt;'"&amp;Q77&amp;"']; ")</f>
        <v xml:space="preserve">defInput['i702'] = {  cons:'consRFsum',  title:'冷蔵庫の使用年数',  unit:'年',  text:'冷蔵庫の使用年数', inputType:'sel702', right:'', postfix:'', nodata:'', varType:'Number', min:'2', max:'16', defaultValue:'9'}; </v>
      </c>
      <c r="E77" s="18" t="s">
        <v>1886</v>
      </c>
      <c r="F77" s="90" t="s">
        <v>2426</v>
      </c>
      <c r="G77" s="71" t="s">
        <v>2427</v>
      </c>
      <c r="H77" s="71" t="s">
        <v>812</v>
      </c>
      <c r="I77" s="71" t="s">
        <v>2427</v>
      </c>
      <c r="J77" s="18" t="str">
        <f t="shared" si="2"/>
        <v>sel702</v>
      </c>
      <c r="N77" s="18" t="s">
        <v>1791</v>
      </c>
      <c r="O77" s="2">
        <v>2</v>
      </c>
      <c r="P77" s="2">
        <v>16</v>
      </c>
      <c r="Q77" s="18">
        <v>9</v>
      </c>
      <c r="S77" s="105"/>
      <c r="T77" s="105"/>
      <c r="U77" s="105"/>
      <c r="V77" s="105"/>
      <c r="W77" s="105"/>
      <c r="X77" s="116"/>
      <c r="Y77" s="105"/>
      <c r="Z77" s="105"/>
      <c r="AA77" s="105"/>
      <c r="AB77" s="105"/>
      <c r="AC77" s="105"/>
      <c r="AD77" s="105"/>
      <c r="AE77" s="105"/>
      <c r="AF77" s="105"/>
      <c r="AG77" s="105"/>
      <c r="AH77" s="1"/>
      <c r="AO77" s="1"/>
      <c r="AP77" s="1"/>
      <c r="AQ77" s="1"/>
      <c r="AR77" s="1"/>
      <c r="AS77" s="1"/>
      <c r="AT77" s="1"/>
      <c r="AU77" s="1"/>
      <c r="AV77" s="1"/>
      <c r="AW77" s="1"/>
    </row>
    <row r="78" spans="1:49" ht="27" customHeight="1">
      <c r="A78" s="59"/>
      <c r="B78" s="59"/>
      <c r="C78" s="68"/>
      <c r="E78" s="18"/>
      <c r="F78" s="90" t="s">
        <v>2553</v>
      </c>
      <c r="G78" s="71" t="s">
        <v>2554</v>
      </c>
      <c r="H78" s="71"/>
      <c r="I78" s="71" t="s">
        <v>2555</v>
      </c>
      <c r="J78" s="18" t="str">
        <f t="shared" si="2"/>
        <v>sel801</v>
      </c>
      <c r="N78" s="18"/>
      <c r="Q78" s="18">
        <v>-1</v>
      </c>
      <c r="S78" s="105"/>
      <c r="T78" s="105"/>
      <c r="U78" s="105"/>
      <c r="V78" s="105"/>
      <c r="W78" s="105"/>
      <c r="X78" s="116"/>
      <c r="Y78" s="105"/>
      <c r="Z78" s="105"/>
      <c r="AA78" s="105"/>
      <c r="AB78" s="105"/>
      <c r="AC78" s="105"/>
      <c r="AD78" s="105"/>
      <c r="AE78" s="105"/>
      <c r="AF78" s="105"/>
      <c r="AG78" s="105"/>
      <c r="AH78" s="1"/>
      <c r="AO78" s="1"/>
      <c r="AP78" s="1"/>
      <c r="AQ78" s="1"/>
      <c r="AR78" s="1"/>
      <c r="AS78" s="1"/>
      <c r="AT78" s="1"/>
      <c r="AU78" s="1"/>
      <c r="AV78" s="1"/>
      <c r="AW78" s="1"/>
    </row>
    <row r="79" spans="1:49" ht="27" customHeight="1">
      <c r="A79" s="59"/>
      <c r="B79" s="59"/>
      <c r="C79" s="68" t="str">
        <f>IF(消費量クラス!$R$1="AS","defInput['"&amp;F79&amp;"'] = {  "&amp;E$4&amp;":'"&amp;E79&amp;"',  "&amp;G$4&amp;":'"&amp;G79&amp;"',  "&amp;H$4&amp;":'"&amp;H79&amp;"',  "&amp;I$4&amp;":'"&amp;I79&amp;"', "&amp;J$4&amp;":'"&amp;J79&amp;"', "&amp;K$4&amp;":'"&amp;K79&amp;"', "&amp;L$4&amp;":'"&amp;L79&amp;"', "&amp;M$4&amp;":'"&amp;M79&amp;"', "&amp;N$4&amp;":'"&amp;N79&amp;"', "&amp;O$4&amp;":'"&amp;O79&amp;"', "&amp;P$4&amp;":'"&amp;P79&amp;"', "&amp;Q$4&amp;":'"&amp;Q79&amp;"'}; ","$this-&gt;defInput['"&amp;F79&amp;"'] = [  '"&amp;E$4&amp;"'=&gt;'"&amp;E79&amp;"',  '"&amp;G$4&amp;"'=&gt;'"&amp;G79&amp;"',  '"&amp;H$4&amp;"'=&gt;'"&amp;H79&amp;"',  '"&amp;I$4&amp;"'=&gt;'"&amp;I79&amp;"', '"&amp;J$4&amp;"'=&gt;'"&amp;J79&amp;"', '"&amp;K$4&amp;"'=&gt;'"&amp;K79&amp;"', '"&amp;L$4&amp;"'=&gt;'"&amp;L79&amp;"', '"&amp;M$4&amp;"'=&gt;'"&amp;M79&amp;"', '"&amp;N$4&amp;"'=&gt;'"&amp;N79&amp;"', '"&amp;O$4&amp;"'=&gt;'"&amp;O79&amp;"', '"&amp;P$4&amp;"'=&gt;'"&amp;P79&amp;"', '"&amp;Q$4&amp;"'=&gt;'"&amp;Q79&amp;"']; ")</f>
        <v xml:space="preserve">defInput['i832'] = {  cons:'consCKcook',  title:'調理の頻度',  unit:'割',  text:'調理の頻度', inputType:'sel832', right:'', postfix:'', nodata:'', varType:'Number', min:'1', max:'10', defaultValue:'7'}; </v>
      </c>
      <c r="E79" s="18" t="s">
        <v>2428</v>
      </c>
      <c r="F79" s="90" t="s">
        <v>2429</v>
      </c>
      <c r="G79" s="71" t="s">
        <v>2430</v>
      </c>
      <c r="H79" s="71" t="s">
        <v>2431</v>
      </c>
      <c r="I79" s="71" t="s">
        <v>2430</v>
      </c>
      <c r="J79" s="18" t="str">
        <f t="shared" si="2"/>
        <v>sel832</v>
      </c>
      <c r="N79" s="18" t="s">
        <v>1791</v>
      </c>
      <c r="O79" s="2">
        <v>1</v>
      </c>
      <c r="P79" s="2">
        <v>10</v>
      </c>
      <c r="Q79" s="18">
        <v>7</v>
      </c>
      <c r="S79" s="105"/>
      <c r="T79" s="105"/>
      <c r="U79" s="105"/>
      <c r="V79" s="105"/>
      <c r="W79" s="105"/>
      <c r="X79" s="116"/>
      <c r="Y79" s="105"/>
      <c r="Z79" s="105"/>
      <c r="AA79" s="105"/>
      <c r="AB79" s="105"/>
      <c r="AC79" s="105"/>
      <c r="AD79" s="105"/>
      <c r="AE79" s="105"/>
      <c r="AF79" s="105"/>
      <c r="AG79" s="105"/>
      <c r="AH79" s="1"/>
      <c r="AO79" s="1"/>
      <c r="AP79" s="1"/>
      <c r="AQ79" s="1"/>
      <c r="AR79" s="1"/>
      <c r="AS79" s="1"/>
      <c r="AT79" s="1"/>
      <c r="AU79" s="1"/>
      <c r="AV79" s="1"/>
      <c r="AW79" s="1"/>
    </row>
    <row r="80" spans="1:49" ht="50.25" customHeight="1">
      <c r="A80" s="59"/>
      <c r="B80" s="59"/>
      <c r="C80" s="68"/>
      <c r="E80" s="18"/>
      <c r="F80" s="21" t="s">
        <v>2518</v>
      </c>
      <c r="G80" s="105" t="s">
        <v>2519</v>
      </c>
      <c r="H80" s="72"/>
      <c r="I80" s="72"/>
      <c r="J80" s="18"/>
      <c r="N80" s="18"/>
      <c r="Q80" s="18"/>
      <c r="S80" s="105"/>
      <c r="T80" s="105"/>
      <c r="U80" s="105"/>
      <c r="V80" s="105"/>
      <c r="W80" s="105"/>
      <c r="X80" s="105"/>
      <c r="Y80" s="105"/>
      <c r="Z80" s="105"/>
      <c r="AA80" s="105"/>
      <c r="AB80" s="105"/>
      <c r="AC80" s="105"/>
      <c r="AD80" s="105"/>
      <c r="AE80" s="105"/>
      <c r="AF80" s="105"/>
      <c r="AG80" s="105"/>
      <c r="AH80" s="1"/>
      <c r="AI80" s="1"/>
      <c r="AJ80" s="1"/>
      <c r="AK80" s="1"/>
      <c r="AL80" s="1"/>
      <c r="AM80" s="1"/>
      <c r="AN80" s="1"/>
      <c r="AO80" s="1"/>
      <c r="AP80" s="1"/>
      <c r="AQ80" s="1"/>
      <c r="AR80" s="1"/>
      <c r="AS80" s="1"/>
      <c r="AT80" s="1"/>
      <c r="AU80" s="1"/>
      <c r="AV80" s="1"/>
      <c r="AW80" s="1"/>
    </row>
    <row r="81" spans="1:49" ht="50.25" customHeight="1">
      <c r="A81" s="59"/>
      <c r="B81" s="59"/>
      <c r="C81" s="68"/>
      <c r="E81" s="18"/>
      <c r="F81" s="18"/>
      <c r="G81" s="105"/>
      <c r="H81" s="72"/>
      <c r="I81" s="72"/>
      <c r="J81" s="18"/>
      <c r="N81" s="18"/>
      <c r="Q81" s="18"/>
      <c r="S81" s="105"/>
      <c r="T81" s="105"/>
      <c r="U81" s="105"/>
      <c r="V81" s="105"/>
      <c r="W81" s="105"/>
      <c r="X81" s="105"/>
      <c r="Y81" s="105"/>
      <c r="Z81" s="105"/>
      <c r="AA81" s="105"/>
      <c r="AB81" s="105"/>
      <c r="AC81" s="105"/>
      <c r="AD81" s="105"/>
      <c r="AE81" s="105"/>
      <c r="AF81" s="105"/>
      <c r="AG81" s="105"/>
      <c r="AH81" s="1"/>
      <c r="AI81" s="1"/>
      <c r="AJ81" s="1"/>
      <c r="AK81" s="1"/>
      <c r="AL81" s="1"/>
      <c r="AM81" s="1"/>
      <c r="AN81" s="1"/>
      <c r="AO81" s="1"/>
      <c r="AP81" s="1"/>
      <c r="AQ81" s="1"/>
      <c r="AR81" s="1"/>
      <c r="AS81" s="1"/>
      <c r="AT81" s="1"/>
      <c r="AU81" s="1"/>
      <c r="AV81" s="1"/>
      <c r="AW81" s="1"/>
    </row>
    <row r="82" spans="1:49">
      <c r="A82" s="59"/>
      <c r="B82" s="59"/>
      <c r="C82" s="68"/>
      <c r="S82" s="105"/>
      <c r="T82" s="105"/>
      <c r="U82" s="105"/>
      <c r="V82" s="105"/>
      <c r="W82" s="105"/>
      <c r="X82" s="105"/>
      <c r="Y82" s="105"/>
      <c r="Z82" s="105"/>
      <c r="AA82" s="105"/>
      <c r="AB82" s="105"/>
      <c r="AC82" s="105"/>
      <c r="AD82" s="105"/>
      <c r="AE82" s="105"/>
      <c r="AF82" s="105"/>
      <c r="AG82" s="105"/>
      <c r="AH82" s="1"/>
      <c r="AI82" s="1"/>
      <c r="AJ82" s="1"/>
      <c r="AK82" s="1"/>
      <c r="AL82" s="1"/>
      <c r="AM82" s="1"/>
      <c r="AN82" s="1"/>
      <c r="AO82" s="1"/>
      <c r="AP82" s="1"/>
      <c r="AQ82" s="1"/>
      <c r="AR82" s="1"/>
      <c r="AS82" s="1"/>
      <c r="AT82" s="1"/>
      <c r="AU82" s="1"/>
      <c r="AV82" s="1"/>
      <c r="AW82" s="1"/>
    </row>
    <row r="84" spans="1:49" ht="54">
      <c r="E84" s="18" t="s">
        <v>1831</v>
      </c>
      <c r="F84" s="70" t="s">
        <v>1895</v>
      </c>
      <c r="G84" s="71" t="s">
        <v>2607</v>
      </c>
      <c r="H84" s="71" t="s">
        <v>1847</v>
      </c>
      <c r="I84" s="18" t="s">
        <v>1896</v>
      </c>
      <c r="J84" s="18" t="str">
        <f t="shared" ref="J84:J91" si="3">"sel"&amp;MID(F84,2,5)</f>
        <v>sel005</v>
      </c>
      <c r="N84" s="18" t="s">
        <v>1791</v>
      </c>
      <c r="Q84" s="18">
        <v>-1</v>
      </c>
    </row>
    <row r="85" spans="1:49" ht="50.25" customHeight="1">
      <c r="A85" s="59"/>
      <c r="B85" s="59"/>
      <c r="C85" s="68" t="str">
        <f>IF(消費量クラス!$R$1="AS","defInput['"&amp;F85&amp;"'] = {  "&amp;E$4&amp;":'"&amp;E85&amp;"',  "&amp;G$4&amp;":'"&amp;G85&amp;"',  "&amp;H$4&amp;":'"&amp;H85&amp;"',  "&amp;I$4&amp;":'"&amp;I85&amp;"', "&amp;J$4&amp;":'"&amp;J85&amp;"', "&amp;K$4&amp;":'"&amp;K85&amp;"', "&amp;L$4&amp;":'"&amp;L85&amp;"', "&amp;M$4&amp;":'"&amp;M85&amp;"', "&amp;N$4&amp;":'"&amp;N85&amp;"', "&amp;O$4&amp;":'"&amp;O85&amp;"', "&amp;P$4&amp;":'"&amp;P85&amp;"', "&amp;Q$4&amp;":'"&amp;Q85&amp;"'}; ","$this-&gt;defInput['"&amp;F85&amp;"'] = [  '"&amp;E$4&amp;"'=&gt;'"&amp;E85&amp;"',  '"&amp;G$4&amp;"'=&gt;'"&amp;G85&amp;"',  '"&amp;H$4&amp;"'=&gt;'"&amp;H85&amp;"',  '"&amp;I$4&amp;"'=&gt;'"&amp;I85&amp;"', '"&amp;J$4&amp;"'=&gt;'"&amp;J85&amp;"', '"&amp;K$4&amp;"'=&gt;'"&amp;K85&amp;"', '"&amp;L$4&amp;"'=&gt;'"&amp;L85&amp;"', '"&amp;M$4&amp;"'=&gt;'"&amp;M85&amp;"', '"&amp;N$4&amp;"'=&gt;'"&amp;N85&amp;"', '"&amp;O$4&amp;"'=&gt;'"&amp;O85&amp;"', '"&amp;P$4&amp;"'=&gt;'"&amp;P85&amp;"', '"&amp;Q$4&amp;"'=&gt;'"&amp;Q85&amp;"']; ")</f>
        <v xml:space="preserve">defInput['i016'] = {  cons:'consTotal',  title:'春秋の電気代（差額）',  unit:'円',  text:'春秋の頃（4-6月、10-11月）のおおよその1ヶ月の電気代を選んで下さい。売電額が買電額を上回る場合はマイナスです。', inputType:'sel016', right:'', postfix:'', nodata:'', varType:'Number', min:'', max:'', defaultValue:'-1'}; </v>
      </c>
      <c r="D85" s="11"/>
      <c r="E85" s="18" t="s">
        <v>1831</v>
      </c>
      <c r="F85" s="70" t="s">
        <v>2325</v>
      </c>
      <c r="G85" s="71" t="s">
        <v>2605</v>
      </c>
      <c r="H85" s="71" t="s">
        <v>1847</v>
      </c>
      <c r="I85" s="18" t="s">
        <v>2326</v>
      </c>
      <c r="J85" s="18" t="str">
        <f>"sel"&amp;MID(F85,2,5)</f>
        <v>sel016</v>
      </c>
      <c r="N85" s="18" t="s">
        <v>1791</v>
      </c>
      <c r="Q85" s="18">
        <v>-1</v>
      </c>
      <c r="S85" s="71"/>
      <c r="T85" s="71"/>
      <c r="U85" s="71"/>
      <c r="V85" s="71"/>
      <c r="W85" s="71"/>
      <c r="X85" s="71"/>
      <c r="Y85" s="71"/>
      <c r="Z85" s="71"/>
      <c r="AA85" s="71"/>
      <c r="AB85" s="71"/>
      <c r="AC85" s="71"/>
      <c r="AD85" s="71"/>
      <c r="AE85" s="71"/>
      <c r="AF85" s="71"/>
      <c r="AG85" s="1"/>
      <c r="AH85" s="1"/>
      <c r="AI85" s="1"/>
      <c r="AJ85" s="1"/>
      <c r="AK85" s="1"/>
      <c r="AL85" s="1"/>
      <c r="AM85" s="1"/>
      <c r="AN85" s="1" t="e">
        <f>VALUE(LEFT(X85,LEN(X85)-1))</f>
        <v>#VALUE!</v>
      </c>
      <c r="AO85" s="1">
        <v>10000</v>
      </c>
      <c r="AP85" s="1">
        <v>12000</v>
      </c>
      <c r="AQ85" s="1">
        <v>15000</v>
      </c>
      <c r="AR85" s="1">
        <v>20000</v>
      </c>
      <c r="AS85" s="1">
        <v>30000</v>
      </c>
      <c r="AT85" s="1">
        <v>40000</v>
      </c>
      <c r="AV85" s="1"/>
      <c r="AW85" s="1">
        <v>-999</v>
      </c>
    </row>
    <row r="86" spans="1:49" ht="50.25" customHeight="1">
      <c r="A86" s="59"/>
      <c r="B86" s="59"/>
      <c r="C86" s="68" t="str">
        <f>IF(消費量クラス!$R$1="AS","defInput['"&amp;F86&amp;"'] = {  "&amp;E$4&amp;":'"&amp;E86&amp;"',  "&amp;G$4&amp;":'"&amp;G86&amp;"',  "&amp;H$4&amp;":'"&amp;H86&amp;"',  "&amp;I$4&amp;":'"&amp;I86&amp;"', "&amp;J$4&amp;":'"&amp;J86&amp;"', "&amp;K$4&amp;":'"&amp;K86&amp;"', "&amp;L$4&amp;":'"&amp;L86&amp;"', "&amp;M$4&amp;":'"&amp;M86&amp;"', "&amp;N$4&amp;":'"&amp;N86&amp;"', "&amp;O$4&amp;":'"&amp;O86&amp;"', "&amp;P$4&amp;":'"&amp;P86&amp;"', "&amp;Q$4&amp;":'"&amp;Q86&amp;"'}; ","$this-&gt;defInput['"&amp;F86&amp;"'] = [  '"&amp;E$4&amp;"'=&gt;'"&amp;E86&amp;"',  '"&amp;G$4&amp;"'=&gt;'"&amp;G86&amp;"',  '"&amp;H$4&amp;"'=&gt;'"&amp;H86&amp;"',  '"&amp;I$4&amp;"'=&gt;'"&amp;I86&amp;"', '"&amp;J$4&amp;"'=&gt;'"&amp;J86&amp;"', '"&amp;K$4&amp;"'=&gt;'"&amp;K86&amp;"', '"&amp;L$4&amp;"'=&gt;'"&amp;L86&amp;"', '"&amp;M$4&amp;"'=&gt;'"&amp;M86&amp;"', '"&amp;N$4&amp;"'=&gt;'"&amp;N86&amp;"', '"&amp;O$4&amp;"'=&gt;'"&amp;O86&amp;"', '"&amp;P$4&amp;"'=&gt;'"&amp;P86&amp;"', '"&amp;Q$4&amp;"'=&gt;'"&amp;Q86&amp;"']; ")</f>
        <v xml:space="preserve">defInput['i017'] = {  cons:'consTotal',  title:'冬の電気代（差額）',  unit:'円',  text:'冬の頃（12-3月）の、おおよその1ヶ月の電気代差額を選んで下さい。売電額が買電額を上回る場合はマイナスです。', inputType:'sel017', right:'', postfix:'', nodata:'', varType:'Number', min:'', max:'', defaultValue:'-1'}; </v>
      </c>
      <c r="D86" s="11"/>
      <c r="E86" s="18" t="s">
        <v>1831</v>
      </c>
      <c r="F86" s="70" t="s">
        <v>2327</v>
      </c>
      <c r="G86" s="71" t="s">
        <v>2606</v>
      </c>
      <c r="H86" s="71" t="s">
        <v>1847</v>
      </c>
      <c r="I86" s="18" t="s">
        <v>2328</v>
      </c>
      <c r="J86" s="18" t="str">
        <f>"sel"&amp;MID(F86,2,5)</f>
        <v>sel017</v>
      </c>
      <c r="N86" s="18" t="s">
        <v>1791</v>
      </c>
      <c r="Q86" s="18">
        <v>-1</v>
      </c>
      <c r="S86" s="71"/>
      <c r="T86" s="71"/>
      <c r="U86" s="71"/>
      <c r="V86" s="71"/>
      <c r="W86" s="71"/>
      <c r="X86" s="71"/>
      <c r="Y86" s="71"/>
      <c r="Z86" s="71"/>
      <c r="AA86" s="71"/>
      <c r="AB86" s="71"/>
      <c r="AC86" s="71"/>
      <c r="AD86" s="71"/>
      <c r="AE86" s="71"/>
      <c r="AF86" s="71"/>
      <c r="AG86" s="1"/>
      <c r="AH86" s="1"/>
      <c r="AI86" s="1"/>
      <c r="AJ86" s="1"/>
      <c r="AK86" s="1"/>
      <c r="AL86" s="1"/>
      <c r="AM86" s="1"/>
      <c r="AN86" s="1"/>
      <c r="AO86" s="1"/>
      <c r="AP86" s="1"/>
      <c r="AQ86" s="1"/>
      <c r="AR86" s="1"/>
      <c r="AS86" s="1"/>
      <c r="AT86" s="1"/>
      <c r="AV86" s="1"/>
      <c r="AW86" s="1"/>
    </row>
    <row r="87" spans="1:49" ht="50.25" customHeight="1">
      <c r="A87" s="59"/>
      <c r="B87" s="59"/>
      <c r="C87" s="68"/>
      <c r="D87" s="11"/>
      <c r="E87" s="18"/>
      <c r="F87" s="72"/>
      <c r="G87" s="105"/>
      <c r="H87" s="105"/>
      <c r="I87" s="18"/>
      <c r="J87" s="18"/>
      <c r="N87" s="18"/>
      <c r="Q87" s="18"/>
      <c r="S87" s="71"/>
      <c r="T87" s="71"/>
      <c r="U87" s="71"/>
      <c r="V87" s="71"/>
      <c r="W87" s="71"/>
      <c r="X87" s="71"/>
      <c r="Y87" s="71"/>
      <c r="Z87" s="71"/>
      <c r="AA87" s="71"/>
      <c r="AB87" s="71"/>
      <c r="AC87" s="71"/>
      <c r="AD87" s="71"/>
      <c r="AE87" s="71"/>
      <c r="AF87" s="71"/>
      <c r="AG87" s="1"/>
      <c r="AH87" s="1"/>
      <c r="AI87" s="1"/>
      <c r="AJ87" s="1"/>
      <c r="AK87" s="1"/>
      <c r="AL87" s="1"/>
      <c r="AM87" s="1"/>
      <c r="AN87" s="1"/>
      <c r="AO87" s="1"/>
      <c r="AP87" s="1"/>
      <c r="AQ87" s="1"/>
      <c r="AR87" s="1"/>
      <c r="AS87" s="1"/>
      <c r="AT87" s="1"/>
      <c r="AV87" s="1"/>
      <c r="AW87" s="1"/>
    </row>
    <row r="88" spans="1:49" ht="27">
      <c r="C88" s="68"/>
      <c r="E88" s="107" t="s">
        <v>1831</v>
      </c>
      <c r="F88" s="107" t="s">
        <v>2360</v>
      </c>
      <c r="G88" s="107" t="s">
        <v>2361</v>
      </c>
      <c r="H88" s="108"/>
      <c r="I88" s="109" t="s">
        <v>2362</v>
      </c>
      <c r="J88" s="107" t="str">
        <f t="shared" si="3"/>
        <v>sel018</v>
      </c>
      <c r="K88" s="108"/>
      <c r="L88" s="108"/>
      <c r="M88" s="108"/>
      <c r="N88" s="107" t="s">
        <v>1791</v>
      </c>
      <c r="Q88" s="18">
        <v>-1</v>
      </c>
      <c r="S88" s="74"/>
      <c r="T88" s="74"/>
      <c r="U88" s="74"/>
      <c r="V88" s="74"/>
      <c r="W88" s="74"/>
      <c r="X88" s="74"/>
      <c r="Y88" s="74"/>
      <c r="Z88" s="74"/>
      <c r="AA88" s="71"/>
      <c r="AB88" s="71"/>
      <c r="AC88" s="71"/>
      <c r="AD88" s="71"/>
      <c r="AE88" s="71"/>
      <c r="AF88" s="71"/>
      <c r="AG88" s="71"/>
      <c r="AH88" s="1"/>
      <c r="AI88" s="1"/>
      <c r="AJ88" s="1"/>
      <c r="AK88" s="1"/>
      <c r="AL88" s="1"/>
      <c r="AM88" s="1"/>
      <c r="AN88" s="1"/>
      <c r="AO88" s="1"/>
      <c r="AP88" s="1"/>
      <c r="AQ88" s="1"/>
      <c r="AR88" s="1"/>
      <c r="AS88" s="1"/>
      <c r="AT88" s="1"/>
      <c r="AU88" s="1"/>
      <c r="AV88" s="1"/>
      <c r="AW88" s="1"/>
    </row>
    <row r="89" spans="1:49" ht="27">
      <c r="E89" s="107" t="s">
        <v>1831</v>
      </c>
      <c r="F89" s="107" t="s">
        <v>2363</v>
      </c>
      <c r="G89" s="107" t="s">
        <v>2364</v>
      </c>
      <c r="H89" s="108"/>
      <c r="I89" s="109" t="s">
        <v>2365</v>
      </c>
      <c r="J89" s="107" t="str">
        <f t="shared" si="3"/>
        <v>sel019</v>
      </c>
      <c r="K89" s="108"/>
      <c r="L89" s="108"/>
      <c r="M89" s="108"/>
      <c r="N89" s="107" t="s">
        <v>1791</v>
      </c>
      <c r="Q89" s="18">
        <v>-1</v>
      </c>
    </row>
    <row r="90" spans="1:49" ht="40.5">
      <c r="C90" s="68"/>
      <c r="E90" s="107" t="s">
        <v>1831</v>
      </c>
      <c r="F90" s="110" t="s">
        <v>1846</v>
      </c>
      <c r="G90" s="110" t="s">
        <v>2041</v>
      </c>
      <c r="H90" s="110" t="s">
        <v>1847</v>
      </c>
      <c r="I90" s="107" t="s">
        <v>1848</v>
      </c>
      <c r="J90" s="107" t="str">
        <f t="shared" si="3"/>
        <v>sel010</v>
      </c>
      <c r="K90" s="108"/>
      <c r="L90" s="108"/>
      <c r="M90" s="108"/>
      <c r="N90" s="107" t="s">
        <v>1791</v>
      </c>
      <c r="Q90" s="18">
        <v>-1</v>
      </c>
      <c r="S90" s="74"/>
      <c r="T90" s="74"/>
      <c r="U90" s="74"/>
      <c r="V90" s="74"/>
      <c r="W90" s="74"/>
      <c r="X90" s="74"/>
      <c r="Y90" s="74"/>
      <c r="Z90" s="74"/>
      <c r="AA90" s="71"/>
      <c r="AB90" s="71"/>
      <c r="AC90" s="71"/>
      <c r="AD90" s="71"/>
      <c r="AE90" s="71"/>
      <c r="AF90" s="71"/>
      <c r="AG90" s="71"/>
      <c r="AH90" s="1"/>
      <c r="AN90" s="2">
        <v>30</v>
      </c>
      <c r="AO90" s="2">
        <v>40</v>
      </c>
      <c r="AP90" s="2">
        <v>60</v>
      </c>
      <c r="AQ90" s="1"/>
      <c r="AR90" s="1"/>
      <c r="AS90" s="1"/>
      <c r="AT90" s="1"/>
      <c r="AU90" s="1"/>
      <c r="AV90" s="1"/>
      <c r="AW90" s="1"/>
    </row>
    <row r="91" spans="1:49" ht="40.5">
      <c r="C91" s="68"/>
      <c r="E91" s="107" t="s">
        <v>1831</v>
      </c>
      <c r="F91" s="110" t="s">
        <v>1849</v>
      </c>
      <c r="G91" s="110" t="s">
        <v>2042</v>
      </c>
      <c r="H91" s="110" t="s">
        <v>1847</v>
      </c>
      <c r="I91" s="107" t="s">
        <v>1850</v>
      </c>
      <c r="J91" s="107" t="str">
        <f t="shared" si="3"/>
        <v>sel011</v>
      </c>
      <c r="K91" s="108"/>
      <c r="L91" s="108"/>
      <c r="M91" s="108"/>
      <c r="N91" s="107" t="s">
        <v>1791</v>
      </c>
      <c r="Q91" s="18">
        <v>-1</v>
      </c>
      <c r="S91" s="71"/>
      <c r="T91" s="71"/>
      <c r="U91" s="71"/>
      <c r="V91" s="71"/>
      <c r="W91" s="71"/>
      <c r="X91" s="71"/>
      <c r="Y91" s="71"/>
      <c r="Z91" s="71"/>
      <c r="AA91" s="71"/>
      <c r="AB91" s="71"/>
      <c r="AC91" s="71"/>
      <c r="AD91" s="71"/>
      <c r="AE91" s="71"/>
      <c r="AF91" s="71"/>
      <c r="AG91" s="71"/>
      <c r="AH91" s="1"/>
      <c r="AI91" s="1"/>
      <c r="AJ91" s="1"/>
      <c r="AK91" s="1"/>
      <c r="AL91" s="1"/>
      <c r="AM91" s="1"/>
      <c r="AN91" s="1" t="e">
        <f>VALUE(LEFT(X91,LEN(X91)-1))</f>
        <v>#VALUE!</v>
      </c>
      <c r="AO91" s="1" t="e">
        <f>VALUE(LEFT(Y91,LEN(Y91)-1))</f>
        <v>#VALUE!</v>
      </c>
      <c r="AP91" s="1">
        <v>10000</v>
      </c>
      <c r="AQ91" s="1">
        <v>12000</v>
      </c>
      <c r="AR91" s="1">
        <v>15000</v>
      </c>
      <c r="AS91" s="1">
        <v>20000</v>
      </c>
      <c r="AT91" s="1">
        <v>30000</v>
      </c>
      <c r="AU91" s="1">
        <v>40000</v>
      </c>
      <c r="AV91" s="1"/>
      <c r="AW91" s="1">
        <v>-999</v>
      </c>
    </row>
    <row r="92" spans="1:49" ht="40.5">
      <c r="C92" s="68"/>
      <c r="E92" s="107" t="s">
        <v>2366</v>
      </c>
      <c r="F92" s="111" t="s">
        <v>2367</v>
      </c>
      <c r="G92" s="112" t="s">
        <v>1858</v>
      </c>
      <c r="H92" s="110" t="s">
        <v>1857</v>
      </c>
      <c r="I92" s="113" t="s">
        <v>2368</v>
      </c>
      <c r="J92" s="107" t="str">
        <f>J73</f>
        <v>sel601</v>
      </c>
      <c r="K92" s="108"/>
      <c r="L92" s="108"/>
      <c r="M92" s="108"/>
      <c r="N92" s="107" t="s">
        <v>1791</v>
      </c>
      <c r="Q92" s="18">
        <v>-1</v>
      </c>
      <c r="S92" s="73"/>
      <c r="T92" s="71"/>
      <c r="U92" s="73"/>
      <c r="V92" s="71"/>
      <c r="W92" s="73"/>
      <c r="X92" s="71"/>
      <c r="Y92" s="73"/>
      <c r="Z92" s="71"/>
      <c r="AA92" s="71"/>
      <c r="AB92" s="71"/>
      <c r="AC92" s="71"/>
      <c r="AD92" s="71"/>
      <c r="AE92" s="71"/>
      <c r="AF92" s="71"/>
      <c r="AG92" s="71"/>
      <c r="AH92" s="1"/>
      <c r="AI92" s="1"/>
      <c r="AJ92" s="1"/>
      <c r="AK92" s="1"/>
      <c r="AL92" s="1"/>
      <c r="AM92" s="1"/>
      <c r="AN92" s="1">
        <v>29</v>
      </c>
      <c r="AO92" s="1">
        <v>30</v>
      </c>
      <c r="AP92" s="1">
        <v>0</v>
      </c>
      <c r="AQ92" s="1"/>
      <c r="AR92" s="1"/>
      <c r="AS92" s="1"/>
      <c r="AT92" s="1"/>
      <c r="AU92" s="1"/>
      <c r="AV92" s="1"/>
      <c r="AW92" s="1"/>
    </row>
    <row r="93" spans="1:49" ht="40.5">
      <c r="E93" s="107" t="s">
        <v>1886</v>
      </c>
      <c r="F93" s="114" t="s">
        <v>2369</v>
      </c>
      <c r="G93" s="110" t="s">
        <v>2239</v>
      </c>
      <c r="H93" s="113" t="s">
        <v>812</v>
      </c>
      <c r="I93" s="113" t="s">
        <v>2240</v>
      </c>
      <c r="J93" s="113" t="s">
        <v>2370</v>
      </c>
      <c r="K93" s="108"/>
      <c r="L93" s="108"/>
      <c r="M93" s="108"/>
      <c r="N93" s="107" t="s">
        <v>1791</v>
      </c>
      <c r="O93" s="108"/>
      <c r="P93" s="108"/>
      <c r="Q93" s="107">
        <v>-1</v>
      </c>
    </row>
    <row r="94" spans="1:49" ht="27">
      <c r="E94" s="107" t="s">
        <v>1831</v>
      </c>
      <c r="F94" s="110" t="s">
        <v>2371</v>
      </c>
      <c r="G94" s="110" t="s">
        <v>229</v>
      </c>
      <c r="H94" s="110"/>
      <c r="I94" s="107" t="s">
        <v>2232</v>
      </c>
      <c r="J94" s="107" t="s">
        <v>2372</v>
      </c>
      <c r="K94" s="108"/>
      <c r="L94" s="108"/>
      <c r="M94" s="108"/>
      <c r="N94" s="107" t="s">
        <v>1791</v>
      </c>
      <c r="Q94" s="18">
        <v>-1</v>
      </c>
    </row>
    <row r="96" spans="1:49">
      <c r="F96" s="2"/>
    </row>
    <row r="97" spans="6:6">
      <c r="F97" s="2"/>
    </row>
    <row r="98" spans="6:6">
      <c r="F98" s="2"/>
    </row>
    <row r="99" spans="6:6">
      <c r="F99" s="2"/>
    </row>
  </sheetData>
  <sheetProtection selectLockedCells="1" selectUnlockedCells="1"/>
  <phoneticPr fontId="2"/>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P84"/>
  <sheetViews>
    <sheetView zoomScale="80" zoomScaleNormal="80" workbookViewId="0">
      <pane xSplit="8" ySplit="5" topLeftCell="I6" activePane="bottomRight" state="frozen"/>
      <selection pane="topRight" activeCell="I1" sqref="I1"/>
      <selection pane="bottomLeft" activeCell="A6" sqref="A6"/>
      <selection pane="bottomRight" activeCell="K81" sqref="K81"/>
    </sheetView>
  </sheetViews>
  <sheetFormatPr defaultRowHeight="13.5" outlineLevelCol="1"/>
  <cols>
    <col min="1" max="2" width="1.625" customWidth="1"/>
    <col min="3" max="3" width="7.375" customWidth="1"/>
    <col min="4" max="5" width="1.625" customWidth="1"/>
    <col min="6" max="6" width="6.75" customWidth="1"/>
    <col min="7" max="7" width="2.25" customWidth="1"/>
    <col min="8" max="8" width="6.75" customWidth="1"/>
    <col min="9" max="23" width="9" customWidth="1" outlineLevel="1"/>
    <col min="24" max="24" width="9" customWidth="1"/>
    <col min="25" max="25" width="9" style="97" customWidth="1" outlineLevel="1" collapsed="1"/>
    <col min="26" max="39" width="9" style="97" customWidth="1" outlineLevel="1"/>
    <col min="40" max="40" width="9" style="97" customWidth="1"/>
  </cols>
  <sheetData>
    <row r="4" spans="1:40">
      <c r="A4" s="75"/>
      <c r="B4" s="76"/>
      <c r="C4" s="77" t="s">
        <v>1900</v>
      </c>
      <c r="D4" s="78"/>
      <c r="E4" s="79"/>
      <c r="F4" s="80" t="s">
        <v>1901</v>
      </c>
      <c r="H4" s="69" t="s">
        <v>1902</v>
      </c>
      <c r="I4" s="81" t="s">
        <v>1903</v>
      </c>
      <c r="J4" s="82"/>
      <c r="K4" s="82"/>
      <c r="L4" s="82"/>
      <c r="M4" s="82"/>
      <c r="N4" s="82"/>
      <c r="O4" s="82"/>
      <c r="P4" s="82"/>
      <c r="Q4" s="82"/>
      <c r="R4" s="82"/>
      <c r="S4" s="82"/>
      <c r="T4" s="82"/>
      <c r="U4" s="82"/>
      <c r="V4" s="82"/>
      <c r="W4" s="82"/>
      <c r="X4" s="83" t="s">
        <v>2521</v>
      </c>
      <c r="Y4" s="91" t="s">
        <v>1904</v>
      </c>
      <c r="Z4" s="92"/>
      <c r="AA4" s="93"/>
      <c r="AB4" s="93"/>
      <c r="AC4" s="93"/>
      <c r="AD4" s="93"/>
      <c r="AE4" s="93"/>
      <c r="AF4" s="93"/>
      <c r="AG4" s="93"/>
      <c r="AH4" s="93"/>
      <c r="AI4" s="94"/>
      <c r="AJ4" s="92"/>
      <c r="AK4" s="92"/>
      <c r="AL4" s="92"/>
      <c r="AM4" s="92"/>
      <c r="AN4" s="95" t="s">
        <v>2520</v>
      </c>
    </row>
    <row r="5" spans="1:40">
      <c r="I5" s="67">
        <v>0</v>
      </c>
      <c r="J5" s="67">
        <v>1</v>
      </c>
      <c r="K5" s="67">
        <v>2</v>
      </c>
      <c r="L5" s="67">
        <v>3</v>
      </c>
      <c r="M5" s="67">
        <v>4</v>
      </c>
      <c r="N5" s="67">
        <v>5</v>
      </c>
      <c r="O5" s="67">
        <v>6</v>
      </c>
      <c r="P5" s="67">
        <v>7</v>
      </c>
      <c r="Q5" s="67">
        <v>8</v>
      </c>
      <c r="R5" s="67">
        <v>9</v>
      </c>
      <c r="S5" s="67">
        <v>10</v>
      </c>
      <c r="T5" s="67">
        <v>11</v>
      </c>
      <c r="U5" s="67">
        <v>12</v>
      </c>
      <c r="V5" s="67">
        <v>13</v>
      </c>
      <c r="W5" s="67">
        <v>14</v>
      </c>
      <c r="X5" s="67">
        <v>15</v>
      </c>
      <c r="Y5" s="96">
        <v>0</v>
      </c>
      <c r="Z5" s="96">
        <v>1</v>
      </c>
      <c r="AA5" s="96">
        <v>2</v>
      </c>
      <c r="AB5" s="96">
        <v>3</v>
      </c>
      <c r="AC5" s="96">
        <v>4</v>
      </c>
      <c r="AD5" s="96">
        <v>5</v>
      </c>
      <c r="AE5" s="96">
        <v>6</v>
      </c>
      <c r="AF5" s="96">
        <v>7</v>
      </c>
      <c r="AG5" s="96">
        <v>8</v>
      </c>
      <c r="AH5" s="96">
        <v>9</v>
      </c>
      <c r="AI5" s="96">
        <v>10</v>
      </c>
      <c r="AJ5" s="96">
        <v>11</v>
      </c>
      <c r="AK5" s="96">
        <v>12</v>
      </c>
      <c r="AL5" s="96">
        <v>13</v>
      </c>
      <c r="AM5" s="96">
        <v>14</v>
      </c>
      <c r="AN5" s="96">
        <v>15</v>
      </c>
    </row>
    <row r="6" spans="1:40" ht="27">
      <c r="A6" s="84"/>
      <c r="B6" s="84"/>
      <c r="C6" s="84" t="str">
        <f>IF(消費量クラス!$R$1="AS","","$this-&gt;")&amp;"defSelectValue['"&amp;H6&amp;"']= [ '"&amp;I6&amp;"', '"&amp;J6&amp;"', '"&amp;K6&amp;"', '"&amp;L6&amp;"', '"&amp;M6&amp;"', '"&amp;N6&amp;"', '"&amp;O6&amp;"', '"&amp;P6&amp;"', '"&amp;Q6&amp;"', '"&amp;R6&amp;"', '"&amp;S6&amp;"', '"&amp;T6&amp;"', '"&amp;U6&amp;"', '"&amp;V6&amp;"', '"&amp;W6&amp;"', '"&amp;X6&amp;"' ]; "</f>
        <v xml:space="preserve">defSelectValue['sel001']= [ '選んで下さい', '1人', '2人', '3人', '4人', '5人', '6人', '7人', '8人', '9人以上', '', '', '', '', '', '' ]; </v>
      </c>
      <c r="D6" s="58"/>
      <c r="E6" s="58"/>
      <c r="F6" s="58" t="str">
        <f>IF(消費量クラス!$R$1="AS","","$this-&gt;")&amp;"defSelectData['"&amp;H6&amp;"']= [ '"&amp;Y6&amp;"', '"&amp;Z6&amp;"', '"&amp;AA6&amp;"', '"&amp;AB6&amp;"', '"&amp;AC6&amp;"', '"&amp;AD6&amp;"', '"&amp;AE6&amp;"', '"&amp;AF6&amp;"', '"&amp;AG6&amp;"', '"&amp;AH6&amp;"', '"&amp;AI6&amp;"', '"&amp;AJ6&amp;"', '"&amp;AK6&amp;"', '"&amp;AL6&amp;"', '"&amp;AM6&amp;"', '"&amp;AN6&amp;"' ]; "</f>
        <v xml:space="preserve">defSelectData['sel001']= [ '-1', '1', '2', '3', '4', '5', '6', '7', '8', '9', '', '', '', '', '', '' ]; </v>
      </c>
      <c r="H6" t="s">
        <v>1835</v>
      </c>
      <c r="I6" s="18" t="s">
        <v>2251</v>
      </c>
      <c r="J6" s="18" t="s">
        <v>1915</v>
      </c>
      <c r="K6" s="18" t="s">
        <v>1916</v>
      </c>
      <c r="L6" s="18" t="s">
        <v>1917</v>
      </c>
      <c r="M6" s="18" t="s">
        <v>1918</v>
      </c>
      <c r="N6" s="18" t="s">
        <v>1919</v>
      </c>
      <c r="O6" s="18" t="s">
        <v>1920</v>
      </c>
      <c r="P6" s="18" t="s">
        <v>1921</v>
      </c>
      <c r="Q6" s="18" t="s">
        <v>1922</v>
      </c>
      <c r="R6" s="18" t="s">
        <v>1923</v>
      </c>
      <c r="Y6" s="97">
        <v>-1</v>
      </c>
      <c r="Z6" s="97">
        <v>1</v>
      </c>
      <c r="AA6" s="97">
        <v>2</v>
      </c>
      <c r="AB6" s="97">
        <v>3</v>
      </c>
      <c r="AC6" s="97">
        <v>4</v>
      </c>
      <c r="AD6" s="97">
        <v>5</v>
      </c>
      <c r="AE6" s="97">
        <v>6</v>
      </c>
      <c r="AF6" s="97">
        <v>7</v>
      </c>
      <c r="AG6" s="97">
        <v>8</v>
      </c>
      <c r="AH6" s="97">
        <v>9</v>
      </c>
    </row>
    <row r="7" spans="1:40" ht="27">
      <c r="A7" s="84"/>
      <c r="B7" s="84"/>
      <c r="C7" s="84" t="str">
        <f>IF(消費量クラス!$R$1="AS","","$this-&gt;")&amp;"defSelectValue['"&amp;H7&amp;"']= [ '"&amp;I7&amp;"', '"&amp;J7&amp;"', '"&amp;K7&amp;"', '"&amp;L7&amp;"', '"&amp;M7&amp;"', '"&amp;N7&amp;"', '"&amp;O7&amp;"', '"&amp;P7&amp;"', '"&amp;Q7&amp;"', '"&amp;R7&amp;"', '"&amp;S7&amp;"', '"&amp;T7&amp;"', '"&amp;U7&amp;"', '"&amp;V7&amp;"', '"&amp;W7&amp;"', '"&amp;X7&amp;"' ]; "</f>
        <v xml:space="preserve">defSelectValue['sel002']= [ '選んで下さい', 'はい', 'いいえ', '', '', '', '', '', '', '', '', '', '', '', '', '' ]; </v>
      </c>
      <c r="D7" s="58"/>
      <c r="E7" s="58"/>
      <c r="F7" s="58" t="str">
        <f>IF(消費量クラス!$R$1="AS","","$this-&gt;")&amp;"defSelectData['"&amp;H7&amp;"']= [ '"&amp;Y7&amp;"', '"&amp;Z7&amp;"', '"&amp;AA7&amp;"', '"&amp;AB7&amp;"', '"&amp;AC7&amp;"', '"&amp;AD7&amp;"', '"&amp;AE7&amp;"', '"&amp;AF7&amp;"', '"&amp;AG7&amp;"', '"&amp;AH7&amp;"', '"&amp;AI7&amp;"', '"&amp;AJ7&amp;"', '"&amp;AK7&amp;"', '"&amp;AL7&amp;"', '"&amp;AM7&amp;"', '"&amp;AN7&amp;"' ]; "</f>
        <v xml:space="preserve">defSelectData['sel002']= [ '-1', '1', '2', '', '', '', '', '', '', '', '', '', '', '', '', '' ]; </v>
      </c>
      <c r="H7" t="s">
        <v>1836</v>
      </c>
      <c r="I7" s="18" t="s">
        <v>2251</v>
      </c>
      <c r="J7" s="18" t="s">
        <v>1924</v>
      </c>
      <c r="K7" s="18" t="s">
        <v>1925</v>
      </c>
      <c r="L7" s="18"/>
      <c r="M7" s="18"/>
      <c r="N7" s="18"/>
      <c r="O7" s="18"/>
      <c r="P7" s="18"/>
      <c r="Q7" s="18"/>
      <c r="R7" s="18"/>
      <c r="S7" s="18"/>
      <c r="Y7" s="97">
        <v>-1</v>
      </c>
      <c r="Z7" s="97">
        <v>1</v>
      </c>
      <c r="AA7" s="97">
        <v>2</v>
      </c>
    </row>
    <row r="8" spans="1:40" ht="27">
      <c r="A8" s="84"/>
      <c r="B8" s="84"/>
      <c r="C8" s="84" t="str">
        <f>IF(消費量クラス!$R$1="AS","","$this-&gt;")&amp;"defSelectValue['"&amp;H8&amp;"']= [ '"&amp;I8&amp;"', '"&amp;J8&amp;"', '"&amp;K8&amp;"', '"&amp;L8&amp;"', '"&amp;M8&amp;"', '"&amp;N8&amp;"', '"&amp;O8&amp;"', '"&amp;P8&amp;"', '"&amp;Q8&amp;"', '"&amp;R8&amp;"', '"&amp;S8&amp;"', '"&amp;T8&amp;"', '"&amp;U8&amp;"', '"&amp;V8&amp;"', '"&amp;W8&amp;"', '"&amp;X8&amp;"' ]; "</f>
        <v xml:space="preserve">defSelectValue['sel003']= [ '選んで下さい', '15m2', '30m2', '50m2', '70m2', '100m2', '120m2', '150m2以上', '', '', '', '', '', '', '', '' ]; </v>
      </c>
      <c r="D8" s="58"/>
      <c r="E8" s="58"/>
      <c r="F8" s="58" t="str">
        <f>IF(消費量クラス!$R$1="AS","","$this-&gt;")&amp;"defSelectData['"&amp;H8&amp;"']= [ '"&amp;Y8&amp;"', '"&amp;Z8&amp;"', '"&amp;AA8&amp;"', '"&amp;AB8&amp;"', '"&amp;AC8&amp;"', '"&amp;AD8&amp;"', '"&amp;AE8&amp;"', '"&amp;AF8&amp;"', '"&amp;AG8&amp;"', '"&amp;AH8&amp;"', '"&amp;AI8&amp;"', '"&amp;AJ8&amp;"', '"&amp;AK8&amp;"', '"&amp;AL8&amp;"', '"&amp;AM8&amp;"', '"&amp;AN8&amp;"' ]; "</f>
        <v xml:space="preserve">defSelectData['sel003']= [ '-1', '15', '30', '50', '70', '100', '120', '150', '', '', '', '', '', '', '', '' ]; </v>
      </c>
      <c r="H8" t="s">
        <v>1841</v>
      </c>
      <c r="I8" s="18" t="s">
        <v>2251</v>
      </c>
      <c r="J8" s="18" t="s">
        <v>1926</v>
      </c>
      <c r="K8" s="18" t="s">
        <v>1927</v>
      </c>
      <c r="L8" s="18" t="s">
        <v>1928</v>
      </c>
      <c r="M8" s="18" t="s">
        <v>1929</v>
      </c>
      <c r="N8" s="18" t="s">
        <v>1930</v>
      </c>
      <c r="O8" s="18" t="s">
        <v>1931</v>
      </c>
      <c r="P8" s="18" t="s">
        <v>1932</v>
      </c>
      <c r="Q8" s="18"/>
      <c r="R8" s="18"/>
      <c r="S8" s="18"/>
      <c r="Y8" s="97">
        <v>-1</v>
      </c>
      <c r="Z8" s="97">
        <v>15</v>
      </c>
      <c r="AA8" s="97">
        <v>30</v>
      </c>
      <c r="AB8" s="97">
        <v>50</v>
      </c>
      <c r="AC8" s="97">
        <v>70</v>
      </c>
      <c r="AD8" s="97">
        <v>100</v>
      </c>
      <c r="AE8" s="97">
        <v>120</v>
      </c>
      <c r="AF8" s="97">
        <v>150</v>
      </c>
    </row>
    <row r="9" spans="1:40" ht="27">
      <c r="A9" s="84"/>
      <c r="B9" s="84"/>
      <c r="C9" s="84" t="str">
        <f>IF(消費量クラス!$R$1="AS","","$this-&gt;")&amp;"defSelectValue['"&amp;H9&amp;"']= [ '"&amp;I9&amp;"', '"&amp;J9&amp;"', '"&amp;K9&amp;"', '"&amp;L9&amp;"', '"&amp;M9&amp;"', '"&amp;N9&amp;"', '"&amp;O9&amp;"', '"&amp;P9&amp;"', '"&amp;Q9&amp;"', '"&amp;R9&amp;"', '"&amp;S9&amp;"', '"&amp;T9&amp;"', '"&amp;U9&amp;"', '"&amp;V9&amp;"', '"&amp;W9&amp;"', '"&amp;X9&amp;"' ]; "</f>
        <v xml:space="preserve">defSelectValue['sel004']= [ '選んで下さい', 'していない', 'している（～3kW）', 'している（4kW)', 'している（5kW)', 'している（6～10kW)', 'している（10kW以上）', '', '', '', '', '', '', '', '', '' ]; </v>
      </c>
      <c r="D9" s="58"/>
      <c r="E9" s="58"/>
      <c r="F9" s="58" t="str">
        <f>IF(消費量クラス!$R$1="AS","","$this-&gt;")&amp;"defSelectData['"&amp;H9&amp;"']= [ '"&amp;Y9&amp;"', '"&amp;Z9&amp;"', '"&amp;AA9&amp;"', '"&amp;AB9&amp;"', '"&amp;AC9&amp;"', '"&amp;AD9&amp;"', '"&amp;AE9&amp;"', '"&amp;AF9&amp;"', '"&amp;AG9&amp;"', '"&amp;AH9&amp;"', '"&amp;AI9&amp;"', '"&amp;AJ9&amp;"', '"&amp;AK9&amp;"', '"&amp;AL9&amp;"', '"&amp;AM9&amp;"', '"&amp;AN9&amp;"' ]; "</f>
        <v xml:space="preserve">defSelectData['sel004']= [ '-1', '0', '3', '4', '5', '8', '11', '', '', '', '', '', '', '', '', '' ]; </v>
      </c>
      <c r="H9" t="s">
        <v>1933</v>
      </c>
      <c r="I9" s="18" t="s">
        <v>2251</v>
      </c>
      <c r="J9" s="2" t="s">
        <v>1934</v>
      </c>
      <c r="K9" s="2" t="s">
        <v>1935</v>
      </c>
      <c r="L9" s="2" t="s">
        <v>1936</v>
      </c>
      <c r="M9" s="2" t="s">
        <v>1937</v>
      </c>
      <c r="N9" s="2" t="s">
        <v>2532</v>
      </c>
      <c r="O9" s="2" t="s">
        <v>2533</v>
      </c>
      <c r="P9" s="2"/>
      <c r="Q9" s="2"/>
      <c r="R9" s="2"/>
      <c r="S9" s="2"/>
      <c r="T9" s="2"/>
      <c r="U9" s="2"/>
      <c r="V9" s="2"/>
      <c r="Y9" s="97">
        <v>-1</v>
      </c>
      <c r="Z9" s="88">
        <v>0</v>
      </c>
      <c r="AA9" s="88">
        <v>3</v>
      </c>
      <c r="AB9" s="88">
        <v>4</v>
      </c>
      <c r="AC9" s="88">
        <v>5</v>
      </c>
      <c r="AD9" s="88">
        <v>8</v>
      </c>
      <c r="AE9" s="88">
        <v>11</v>
      </c>
      <c r="AF9" s="88"/>
      <c r="AG9" s="88"/>
      <c r="AH9" s="88"/>
      <c r="AI9" s="88"/>
      <c r="AJ9" s="88"/>
      <c r="AK9" s="88"/>
      <c r="AL9" s="88"/>
    </row>
    <row r="10" spans="1:40" ht="27">
      <c r="A10" s="84"/>
      <c r="B10" s="84"/>
      <c r="C10" s="84"/>
      <c r="D10" s="58"/>
      <c r="E10" s="58"/>
      <c r="F10" s="58"/>
      <c r="H10" t="s">
        <v>2580</v>
      </c>
      <c r="I10" s="18" t="s">
        <v>2251</v>
      </c>
      <c r="J10" s="71" t="s">
        <v>2581</v>
      </c>
      <c r="K10" s="71" t="s">
        <v>2582</v>
      </c>
      <c r="L10" s="71"/>
      <c r="M10" s="71"/>
      <c r="N10" s="71"/>
      <c r="O10" s="71"/>
      <c r="P10" s="71"/>
      <c r="Q10" s="71"/>
      <c r="R10" s="71"/>
      <c r="S10" s="71"/>
      <c r="T10" s="71"/>
      <c r="U10" s="71"/>
      <c r="V10" s="71"/>
      <c r="Y10" s="97">
        <v>-1</v>
      </c>
      <c r="Z10" s="1">
        <v>1</v>
      </c>
      <c r="AA10" s="1">
        <v>2</v>
      </c>
      <c r="AB10" s="1"/>
      <c r="AC10" s="1"/>
      <c r="AD10" s="1"/>
      <c r="AE10" s="1"/>
      <c r="AF10" s="1"/>
      <c r="AG10" s="1"/>
      <c r="AH10" s="1"/>
      <c r="AI10" s="1"/>
      <c r="AJ10" s="1"/>
      <c r="AK10" s="1"/>
      <c r="AL10" s="1"/>
    </row>
    <row r="11" spans="1:40" ht="40.5">
      <c r="A11" s="84"/>
      <c r="B11" s="84"/>
      <c r="C11" s="84" t="str">
        <f>IF(消費量クラス!$R$1="AS","","$this-&gt;")&amp;"defSelectValue['"&amp;H11&amp;"']= [ '"&amp;I11&amp;"', '"&amp;J11&amp;"', '"&amp;K11&amp;"', '"&amp;L11&amp;"', '"&amp;M11&amp;"', '"&amp;N11&amp;"', '"&amp;O11&amp;"', '"&amp;P11&amp;"', '"&amp;Q11&amp;"', '"&amp;R11&amp;"', '"&amp;S11&amp;"', '"&amp;T11&amp;"', '"&amp;U11&amp;"', '"&amp;V11&amp;"', '"&amp;W11&amp;"', '"&amp;X11&amp;"' ]; "</f>
        <v xml:space="preserve">defSelectValue['sel006']= [ '選んで下さい', 'オール電化（使わない）', '1000円', '2000円', '3000円', '5000円', '7000円', '1万円', '1万2000円', '1万5000円', '2万円', '3万円', 'それ以上', '', '', '' ]; </v>
      </c>
      <c r="D11" s="58"/>
      <c r="E11" s="58"/>
      <c r="F11" s="58" t="str">
        <f>IF(消費量クラス!$R$1="AS","","$this-&gt;")&amp;"defSelectData['"&amp;H11&amp;"']= [ '"&amp;Y11&amp;"', '"&amp;Z11&amp;"', '"&amp;AA11&amp;"', '"&amp;AB11&amp;"', '"&amp;AC11&amp;"', '"&amp;AD11&amp;"', '"&amp;AE11&amp;"', '"&amp;AF11&amp;"', '"&amp;AG11&amp;"', '"&amp;AH11&amp;"', '"&amp;AI11&amp;"', '"&amp;AJ11&amp;"', '"&amp;AK11&amp;"', '"&amp;AL11&amp;"', '"&amp;AM11&amp;"', '"&amp;AN11&amp;"' ]; "</f>
        <v xml:space="preserve">defSelectData['sel006']= [ '-1', '0', '1000', '2000', '3000', '5000', '7000', '10000', '12000', '15000', '20000', '30000', '40000', '', '', '' ]; </v>
      </c>
      <c r="H11" t="s">
        <v>1951</v>
      </c>
      <c r="I11" s="18" t="s">
        <v>2251</v>
      </c>
      <c r="J11" s="71" t="s">
        <v>1952</v>
      </c>
      <c r="K11" s="71" t="s">
        <v>1939</v>
      </c>
      <c r="L11" s="71" t="s">
        <v>1940</v>
      </c>
      <c r="M11" s="71" t="s">
        <v>1941</v>
      </c>
      <c r="N11" s="71" t="s">
        <v>1942</v>
      </c>
      <c r="O11" s="71" t="s">
        <v>1943</v>
      </c>
      <c r="P11" s="71" t="s">
        <v>1944</v>
      </c>
      <c r="Q11" s="71" t="s">
        <v>1945</v>
      </c>
      <c r="R11" s="71" t="s">
        <v>1946</v>
      </c>
      <c r="S11" s="71" t="s">
        <v>1947</v>
      </c>
      <c r="T11" s="71" t="s">
        <v>1948</v>
      </c>
      <c r="U11" s="71" t="s">
        <v>1949</v>
      </c>
      <c r="V11" s="71"/>
      <c r="Y11" s="97">
        <v>-1</v>
      </c>
      <c r="Z11" s="1">
        <v>0</v>
      </c>
      <c r="AA11" s="1">
        <f t="shared" ref="AA11:AE13" si="0">VALUE(LEFT(K11,LEN(K11)-1))</f>
        <v>1000</v>
      </c>
      <c r="AB11" s="1">
        <f t="shared" si="0"/>
        <v>2000</v>
      </c>
      <c r="AC11" s="1">
        <f t="shared" si="0"/>
        <v>3000</v>
      </c>
      <c r="AD11" s="1">
        <f t="shared" si="0"/>
        <v>5000</v>
      </c>
      <c r="AE11" s="1">
        <f t="shared" si="0"/>
        <v>7000</v>
      </c>
      <c r="AF11" s="1">
        <v>10000</v>
      </c>
      <c r="AG11" s="1">
        <v>12000</v>
      </c>
      <c r="AH11" s="1">
        <v>15000</v>
      </c>
      <c r="AI11" s="1">
        <v>20000</v>
      </c>
      <c r="AJ11" s="1">
        <v>30000</v>
      </c>
      <c r="AK11" s="1">
        <v>40000</v>
      </c>
      <c r="AL11" s="88"/>
    </row>
    <row r="12" spans="1:40" ht="40.5">
      <c r="A12" s="84"/>
      <c r="B12" s="84"/>
      <c r="C12" s="84" t="str">
        <f>IF(消費量クラス!$R$1="AS","","$this-&gt;")&amp;"defSelectValue['"&amp;H12&amp;"']= [ '"&amp;I12&amp;"', '"&amp;J12&amp;"', '"&amp;K12&amp;"', '"&amp;L12&amp;"', '"&amp;M12&amp;"', '"&amp;N12&amp;"', '"&amp;O12&amp;"', '"&amp;P12&amp;"', '"&amp;Q12&amp;"', '"&amp;R12&amp;"', '"&amp;S12&amp;"', '"&amp;T12&amp;"', '"&amp;U12&amp;"', '"&amp;V12&amp;"', '"&amp;W12&amp;"', '"&amp;X12&amp;"' ]; "</f>
        <v xml:space="preserve">defSelectValue['sel046']= [ '選んで下さい', 'オール電化（使わない）', '1000円', '2000円', '3000円', '5000円', '7000円', '1万円', '1万2000円', '1万5000円', '2万円', 'それ以上', '', '', '', '' ]; </v>
      </c>
      <c r="D12" s="58"/>
      <c r="E12" s="58"/>
      <c r="F12" s="58" t="str">
        <f>IF(消費量クラス!$R$1="AS","","$this-&gt;")&amp;"defSelectData['"&amp;H12&amp;"']= [ '"&amp;Y12&amp;"', '"&amp;Z12&amp;"', '"&amp;AA12&amp;"', '"&amp;AB12&amp;"', '"&amp;AC12&amp;"', '"&amp;AD12&amp;"', '"&amp;AE12&amp;"', '"&amp;AF12&amp;"', '"&amp;AG12&amp;"', '"&amp;AH12&amp;"', '"&amp;AI12&amp;"', '"&amp;AJ12&amp;"', '"&amp;AK12&amp;"', '"&amp;AL12&amp;"', '"&amp;AM12&amp;"', '"&amp;AN12&amp;"' ]; "</f>
        <v xml:space="preserve">defSelectData['sel046']= [ '-1', '0', '1000', '2000', '3000', '5000', '7000', '10000', '12000', '15000', '20000', '30000', '', '', '', '' ]; </v>
      </c>
      <c r="H12" s="117" t="s">
        <v>2498</v>
      </c>
      <c r="I12" s="115" t="s">
        <v>2454</v>
      </c>
      <c r="J12" s="71" t="s">
        <v>1952</v>
      </c>
      <c r="K12" s="71" t="s">
        <v>1939</v>
      </c>
      <c r="L12" s="71" t="s">
        <v>1940</v>
      </c>
      <c r="M12" s="71" t="s">
        <v>1941</v>
      </c>
      <c r="N12" s="71" t="s">
        <v>1942</v>
      </c>
      <c r="O12" s="71" t="s">
        <v>1943</v>
      </c>
      <c r="P12" s="71" t="s">
        <v>1944</v>
      </c>
      <c r="Q12" s="71" t="s">
        <v>1945</v>
      </c>
      <c r="R12" s="71" t="s">
        <v>1946</v>
      </c>
      <c r="S12" s="71" t="s">
        <v>1947</v>
      </c>
      <c r="T12" s="71" t="s">
        <v>1949</v>
      </c>
      <c r="U12" s="71"/>
      <c r="V12" s="71"/>
      <c r="W12" s="117"/>
      <c r="X12" s="117"/>
      <c r="Y12" s="97">
        <v>-1</v>
      </c>
      <c r="Z12" s="1">
        <v>0</v>
      </c>
      <c r="AA12" s="1">
        <f t="shared" si="0"/>
        <v>1000</v>
      </c>
      <c r="AB12" s="1">
        <f t="shared" si="0"/>
        <v>2000</v>
      </c>
      <c r="AC12" s="1">
        <f t="shared" si="0"/>
        <v>3000</v>
      </c>
      <c r="AD12" s="1">
        <f t="shared" si="0"/>
        <v>5000</v>
      </c>
      <c r="AE12" s="1">
        <f t="shared" si="0"/>
        <v>7000</v>
      </c>
      <c r="AF12" s="1">
        <v>10000</v>
      </c>
      <c r="AG12" s="1">
        <v>12000</v>
      </c>
      <c r="AH12" s="1">
        <v>15000</v>
      </c>
      <c r="AI12" s="1">
        <v>20000</v>
      </c>
      <c r="AJ12" s="1">
        <v>30000</v>
      </c>
      <c r="AK12" s="1"/>
      <c r="AL12" s="1"/>
    </row>
    <row r="13" spans="1:40" ht="40.5">
      <c r="A13" s="84"/>
      <c r="B13" s="84"/>
      <c r="C13" s="84" t="str">
        <f>IF(消費量クラス!$R$1="AS","","$this-&gt;")&amp;"defSelectValue['"&amp;H13&amp;"']= [ '"&amp;I13&amp;"', '"&amp;J13&amp;"', '"&amp;K13&amp;"', '"&amp;L13&amp;"', '"&amp;M13&amp;"', '"&amp;N13&amp;"', '"&amp;O13&amp;"', '"&amp;P13&amp;"', '"&amp;Q13&amp;"', '"&amp;R13&amp;"', '"&amp;S13&amp;"', '"&amp;T13&amp;"', '"&amp;U13&amp;"', '"&amp;V13&amp;"', '"&amp;W13&amp;"', '"&amp;X13&amp;"' ]; "</f>
        <v xml:space="preserve">defSelectValue['sel015']= [ '選んで下さい', 'オール電化（使わない）', '1000円', '2000円', '3000円', '5000円', '7000円', '1万円', '1万2000円', '1万5000円', '2万円', 'それ以上', '', '', '', '' ]; </v>
      </c>
      <c r="D13" s="58"/>
      <c r="E13" s="58"/>
      <c r="F13" s="58" t="str">
        <f>IF(消費量クラス!$R$1="AS","","$this-&gt;")&amp;"defSelectData['"&amp;H13&amp;"']= [ '"&amp;Y13&amp;"', '"&amp;Z13&amp;"', '"&amp;AA13&amp;"', '"&amp;AB13&amp;"', '"&amp;AC13&amp;"', '"&amp;AD13&amp;"', '"&amp;AE13&amp;"', '"&amp;AF13&amp;"', '"&amp;AG13&amp;"', '"&amp;AH13&amp;"', '"&amp;AI13&amp;"', '"&amp;AJ13&amp;"', '"&amp;AK13&amp;"', '"&amp;AL13&amp;"', '"&amp;AM13&amp;"', '"&amp;AN13&amp;"' ]; "</f>
        <v xml:space="preserve">defSelectData['sel015']= [ '-1', '0', '1000', '2000', '3000', '5000', '7000', '10000', '12000', '15000', '20000', '30000', '', '', '', '' ]; </v>
      </c>
      <c r="H13" s="117" t="s">
        <v>2238</v>
      </c>
      <c r="I13" s="115" t="s">
        <v>2433</v>
      </c>
      <c r="J13" s="71" t="s">
        <v>1952</v>
      </c>
      <c r="K13" s="71" t="s">
        <v>1939</v>
      </c>
      <c r="L13" s="71" t="s">
        <v>1940</v>
      </c>
      <c r="M13" s="71" t="s">
        <v>1941</v>
      </c>
      <c r="N13" s="71" t="s">
        <v>1942</v>
      </c>
      <c r="O13" s="71" t="s">
        <v>1943</v>
      </c>
      <c r="P13" s="71" t="s">
        <v>1944</v>
      </c>
      <c r="Q13" s="71" t="s">
        <v>1945</v>
      </c>
      <c r="R13" s="71" t="s">
        <v>1946</v>
      </c>
      <c r="S13" s="71" t="s">
        <v>1947</v>
      </c>
      <c r="T13" s="71" t="s">
        <v>1949</v>
      </c>
      <c r="U13" s="71"/>
      <c r="V13" s="71"/>
      <c r="W13" s="117"/>
      <c r="X13" s="117"/>
      <c r="Y13" s="97">
        <v>-1</v>
      </c>
      <c r="Z13" s="1">
        <v>0</v>
      </c>
      <c r="AA13" s="1">
        <f t="shared" si="0"/>
        <v>1000</v>
      </c>
      <c r="AB13" s="1">
        <f t="shared" si="0"/>
        <v>2000</v>
      </c>
      <c r="AC13" s="1">
        <f t="shared" si="0"/>
        <v>3000</v>
      </c>
      <c r="AD13" s="1">
        <f t="shared" si="0"/>
        <v>5000</v>
      </c>
      <c r="AE13" s="1">
        <f t="shared" si="0"/>
        <v>7000</v>
      </c>
      <c r="AF13" s="1">
        <v>10000</v>
      </c>
      <c r="AG13" s="1">
        <v>12000</v>
      </c>
      <c r="AH13" s="1">
        <v>15000</v>
      </c>
      <c r="AI13" s="1">
        <v>20000</v>
      </c>
      <c r="AJ13" s="1">
        <v>30000</v>
      </c>
      <c r="AK13" s="1"/>
      <c r="AL13" s="1"/>
    </row>
    <row r="14" spans="1:40" ht="27">
      <c r="A14" s="84"/>
      <c r="B14" s="84"/>
      <c r="C14" s="84" t="str">
        <f>IF(消費量クラス!$R$1="AS","","$this-&gt;")&amp;"defSelectValue['"&amp;H14&amp;"']= [ '"&amp;I14&amp;"', '"&amp;J14&amp;"', '"&amp;K14&amp;"', '"&amp;L14&amp;"', '"&amp;M14&amp;"', '"&amp;N14&amp;"', '"&amp;O14&amp;"', '"&amp;P14&amp;"', '"&amp;Q14&amp;"', '"&amp;R14&amp;"', '"&amp;S14&amp;"', '"&amp;T14&amp;"', '"&amp;U14&amp;"', '"&amp;V14&amp;"', '"&amp;W14&amp;"', '"&amp;X14&amp;"' ]; "</f>
        <v xml:space="preserve">defSelectValue['sel047']= [ '選んで下さい', '使わない', '2ヶ月で1缶（9L)', '月1缶（18L)', '月2缶（36L)', '月3缶（54L)', '週1缶（72L)', '5日で1缶（108L)', '週2缶（144L)', '週3缶（216L)', 'それ以上', '', '', '', '', '' ]; </v>
      </c>
      <c r="D14" s="58"/>
      <c r="E14" s="58"/>
      <c r="F14" s="58" t="str">
        <f>IF(消費量クラス!$R$1="AS","","$this-&gt;")&amp;"defSelectData['"&amp;H14&amp;"']= [ '"&amp;Y14&amp;"', '"&amp;Z14&amp;"', '"&amp;AA14&amp;"', '"&amp;AB14&amp;"', '"&amp;AC14&amp;"', '"&amp;AD14&amp;"', '"&amp;AE14&amp;"', '"&amp;AF14&amp;"', '"&amp;AG14&amp;"', '"&amp;AH14&amp;"', '"&amp;AI14&amp;"', '"&amp;AJ14&amp;"', '"&amp;AK14&amp;"', '"&amp;AL14&amp;"', '"&amp;AM14&amp;"', '"&amp;AN14&amp;"' ]; "</f>
        <v xml:space="preserve">defSelectData['sel047']= [ '-1', '0', '900', '1800', '3600', '5400', '7200', '10800', '14400', '21600', '', '', '', '', '', '' ]; </v>
      </c>
      <c r="H14" s="117" t="s">
        <v>2499</v>
      </c>
      <c r="I14" s="115" t="s">
        <v>2454</v>
      </c>
      <c r="J14" s="71" t="s">
        <v>1954</v>
      </c>
      <c r="K14" s="71" t="s">
        <v>1955</v>
      </c>
      <c r="L14" s="71" t="s">
        <v>1956</v>
      </c>
      <c r="M14" s="71" t="s">
        <v>1957</v>
      </c>
      <c r="N14" s="71" t="s">
        <v>1958</v>
      </c>
      <c r="O14" s="71" t="s">
        <v>1959</v>
      </c>
      <c r="P14" s="71" t="s">
        <v>1960</v>
      </c>
      <c r="Q14" s="71" t="s">
        <v>1961</v>
      </c>
      <c r="R14" s="71" t="s">
        <v>1962</v>
      </c>
      <c r="S14" s="71" t="s">
        <v>1949</v>
      </c>
      <c r="T14" s="71"/>
      <c r="U14" s="71"/>
      <c r="V14" s="71"/>
      <c r="W14" s="117"/>
      <c r="X14" s="117"/>
      <c r="Y14" s="97">
        <v>-1</v>
      </c>
      <c r="Z14" s="1">
        <v>0</v>
      </c>
      <c r="AA14" s="1">
        <v>900</v>
      </c>
      <c r="AB14" s="1">
        <v>1800</v>
      </c>
      <c r="AC14" s="1">
        <v>3600</v>
      </c>
      <c r="AD14" s="1">
        <v>5400</v>
      </c>
      <c r="AE14" s="1">
        <v>7200</v>
      </c>
      <c r="AF14" s="1">
        <v>10800</v>
      </c>
      <c r="AG14" s="1">
        <v>14400</v>
      </c>
      <c r="AH14" s="1">
        <v>21600</v>
      </c>
      <c r="AI14" s="1"/>
      <c r="AJ14" s="1"/>
      <c r="AK14" s="1"/>
      <c r="AL14" s="1"/>
    </row>
    <row r="15" spans="1:40" ht="27">
      <c r="A15" s="84"/>
      <c r="B15" s="84"/>
      <c r="C15" s="84" t="str">
        <f>IF(消費量クラス!$R$1="AS","","$this-&gt;")&amp;"defSelectValue['"&amp;H15&amp;"']= [ '"&amp;I15&amp;"', '"&amp;J15&amp;"', '"&amp;K15&amp;"', '"&amp;L15&amp;"', '"&amp;M15&amp;"', '"&amp;N15&amp;"', '"&amp;O15&amp;"', '"&amp;P15&amp;"', '"&amp;Q15&amp;"', '"&amp;R15&amp;"', '"&amp;S15&amp;"', '"&amp;T15&amp;"', '"&amp;U15&amp;"', '"&amp;V15&amp;"', '"&amp;W15&amp;"', '"&amp;X15&amp;"' ]; "</f>
        <v xml:space="preserve">defSelectValue['sel031']= [ '選んで下さい', '使わない', '2ヶ月で1缶（9L)', '月1缶（18L)', '月2缶（36L)', '月3缶（54L)', '週1缶（72L)', '5日で1缶（108L)', '週2缶（144L)', '週3缶（216L)', 'それ以上', '', '', '', '', '' ]; </v>
      </c>
      <c r="D15" s="58"/>
      <c r="E15" s="58"/>
      <c r="F15" s="58" t="str">
        <f>IF(消費量クラス!$R$1="AS","","$this-&gt;")&amp;"defSelectData['"&amp;H15&amp;"']= [ '"&amp;Y15&amp;"', '"&amp;Z15&amp;"', '"&amp;AA15&amp;"', '"&amp;AB15&amp;"', '"&amp;AC15&amp;"', '"&amp;AD15&amp;"', '"&amp;AE15&amp;"', '"&amp;AF15&amp;"', '"&amp;AG15&amp;"', '"&amp;AH15&amp;"', '"&amp;AI15&amp;"', '"&amp;AJ15&amp;"', '"&amp;AK15&amp;"', '"&amp;AL15&amp;"', '"&amp;AM15&amp;"', '"&amp;AN15&amp;"' ]; "</f>
        <v xml:space="preserve">defSelectData['sel031']= [ '-1', '0', '900', '1800', '3600', '5400', '7200', '10800', '14400', '21600', '', '', '', '', '', '' ]; </v>
      </c>
      <c r="H15" s="117" t="s">
        <v>2500</v>
      </c>
      <c r="I15" s="115" t="s">
        <v>2433</v>
      </c>
      <c r="J15" s="71" t="s">
        <v>1954</v>
      </c>
      <c r="K15" s="71" t="s">
        <v>1955</v>
      </c>
      <c r="L15" s="71" t="s">
        <v>1956</v>
      </c>
      <c r="M15" s="71" t="s">
        <v>1957</v>
      </c>
      <c r="N15" s="71" t="s">
        <v>1958</v>
      </c>
      <c r="O15" s="71" t="s">
        <v>1959</v>
      </c>
      <c r="P15" s="71" t="s">
        <v>1960</v>
      </c>
      <c r="Q15" s="71" t="s">
        <v>1961</v>
      </c>
      <c r="R15" s="71" t="s">
        <v>1962</v>
      </c>
      <c r="S15" s="71" t="s">
        <v>1949</v>
      </c>
      <c r="T15" s="71"/>
      <c r="U15" s="71"/>
      <c r="V15" s="71"/>
      <c r="W15" s="117"/>
      <c r="X15" s="117"/>
      <c r="Y15" s="97">
        <v>-1</v>
      </c>
      <c r="Z15" s="1">
        <v>0</v>
      </c>
      <c r="AA15" s="1">
        <v>900</v>
      </c>
      <c r="AB15" s="1">
        <v>1800</v>
      </c>
      <c r="AC15" s="1">
        <v>3600</v>
      </c>
      <c r="AD15" s="1">
        <v>5400</v>
      </c>
      <c r="AE15" s="1">
        <v>7200</v>
      </c>
      <c r="AF15" s="1">
        <v>10800</v>
      </c>
      <c r="AG15" s="1">
        <v>14400</v>
      </c>
      <c r="AH15" s="1">
        <v>21600</v>
      </c>
      <c r="AI15" s="1"/>
      <c r="AJ15" s="1"/>
      <c r="AK15" s="1"/>
      <c r="AL15" s="1"/>
    </row>
    <row r="16" spans="1:40" ht="27">
      <c r="A16" s="84"/>
      <c r="B16" s="84"/>
      <c r="C16" s="84" t="str">
        <f>IF(消費量クラス!$R$1="AS","","$this-&gt;")&amp;"defSelectValue['"&amp;H16&amp;"']= [ '"&amp;I16&amp;"', '"&amp;J16&amp;"', '"&amp;K16&amp;"', '"&amp;L16&amp;"', '"&amp;M16&amp;"', '"&amp;N16&amp;"', '"&amp;O16&amp;"', '"&amp;P16&amp;"', '"&amp;Q16&amp;"', '"&amp;R16&amp;"', '"&amp;S16&amp;"', '"&amp;T16&amp;"', '"&amp;U16&amp;"', '"&amp;V16&amp;"', '"&amp;W16&amp;"', '"&amp;X16&amp;"' ]; "</f>
        <v xml:space="preserve">defSelectValue['sel007']= [ '選んで下さい', '使わない', '2ヶ月で1缶（9L)', '月1缶（18L)', '月2缶（36L)', '月3缶（54L)', '週1缶（72L)', '5日で1缶（108L)', '週2缶（144L)', '週3缶（216L)', 'それ以上', '', '', '', '', '' ]; </v>
      </c>
      <c r="D16" s="58"/>
      <c r="E16" s="58"/>
      <c r="F16" s="58" t="str">
        <f>IF(消費量クラス!$R$1="AS","","$this-&gt;")&amp;"defSelectData['"&amp;H16&amp;"']= [ '"&amp;Y16&amp;"', '"&amp;Z16&amp;"', '"&amp;AA16&amp;"', '"&amp;AB16&amp;"', '"&amp;AC16&amp;"', '"&amp;AD16&amp;"', '"&amp;AE16&amp;"', '"&amp;AF16&amp;"', '"&amp;AG16&amp;"', '"&amp;AH16&amp;"', '"&amp;AI16&amp;"', '"&amp;AJ16&amp;"', '"&amp;AK16&amp;"', '"&amp;AL16&amp;"', '"&amp;AM16&amp;"', '"&amp;AN16&amp;"' ]; "</f>
        <v xml:space="preserve">defSelectData['sel007']= [ '-1', '0', '900', '1800', '3600', '5400', '7200', '10800', '14400', '21600', '', '', '', '', '', '' ]; </v>
      </c>
      <c r="H16" t="s">
        <v>1953</v>
      </c>
      <c r="I16" s="18" t="s">
        <v>2251</v>
      </c>
      <c r="J16" s="71" t="s">
        <v>1954</v>
      </c>
      <c r="K16" s="71" t="s">
        <v>1955</v>
      </c>
      <c r="L16" s="71" t="s">
        <v>1956</v>
      </c>
      <c r="M16" s="71" t="s">
        <v>1957</v>
      </c>
      <c r="N16" s="71" t="s">
        <v>1958</v>
      </c>
      <c r="O16" s="71" t="s">
        <v>1959</v>
      </c>
      <c r="P16" s="71" t="s">
        <v>1960</v>
      </c>
      <c r="Q16" s="71" t="s">
        <v>1961</v>
      </c>
      <c r="R16" s="71" t="s">
        <v>1962</v>
      </c>
      <c r="S16" s="71" t="s">
        <v>1949</v>
      </c>
      <c r="T16" s="71"/>
      <c r="U16" s="71"/>
      <c r="V16" s="71"/>
      <c r="Y16" s="97">
        <v>-1</v>
      </c>
      <c r="Z16" s="1">
        <v>0</v>
      </c>
      <c r="AA16" s="1">
        <v>900</v>
      </c>
      <c r="AB16" s="1">
        <v>1800</v>
      </c>
      <c r="AC16" s="1">
        <v>3600</v>
      </c>
      <c r="AD16" s="1">
        <v>5400</v>
      </c>
      <c r="AE16" s="1">
        <v>7200</v>
      </c>
      <c r="AF16" s="1">
        <v>10800</v>
      </c>
      <c r="AG16" s="1">
        <v>14400</v>
      </c>
      <c r="AH16" s="1">
        <v>21600</v>
      </c>
      <c r="AI16" s="1"/>
      <c r="AJ16" s="1"/>
      <c r="AK16" s="1"/>
      <c r="AL16" s="1"/>
    </row>
    <row r="17" spans="1:42" ht="27">
      <c r="A17" s="84"/>
      <c r="B17" s="84"/>
      <c r="C17" s="84"/>
      <c r="D17" s="58"/>
      <c r="E17" s="58"/>
      <c r="F17" s="58"/>
      <c r="H17" t="s">
        <v>2568</v>
      </c>
      <c r="I17" s="18" t="s">
        <v>2251</v>
      </c>
      <c r="J17" s="71" t="s">
        <v>2570</v>
      </c>
      <c r="K17" s="71" t="s">
        <v>2571</v>
      </c>
      <c r="L17" s="71" t="s">
        <v>2572</v>
      </c>
      <c r="M17" s="71" t="s">
        <v>2559</v>
      </c>
      <c r="N17" s="71"/>
      <c r="O17" s="71"/>
      <c r="P17" s="71"/>
      <c r="Q17" s="71"/>
      <c r="R17" s="71"/>
      <c r="S17" s="71"/>
      <c r="T17" s="71"/>
      <c r="U17" s="71"/>
      <c r="V17" s="71"/>
      <c r="Y17" s="97">
        <v>-1</v>
      </c>
      <c r="Z17" s="1">
        <v>200</v>
      </c>
      <c r="AA17" s="1">
        <v>300</v>
      </c>
      <c r="AB17" s="1">
        <v>400</v>
      </c>
      <c r="AC17" s="1">
        <v>300</v>
      </c>
      <c r="AD17" s="1"/>
      <c r="AE17" s="1"/>
      <c r="AF17" s="1"/>
      <c r="AG17" s="1"/>
      <c r="AH17" s="1"/>
      <c r="AI17" s="1"/>
      <c r="AJ17" s="1"/>
      <c r="AK17" s="1"/>
      <c r="AL17" s="1"/>
    </row>
    <row r="18" spans="1:42" ht="27">
      <c r="A18" s="84"/>
      <c r="B18" s="84"/>
      <c r="C18" s="84"/>
      <c r="D18" s="58"/>
      <c r="E18" s="58"/>
      <c r="F18" s="58"/>
      <c r="H18" t="s">
        <v>2569</v>
      </c>
      <c r="I18" s="18" t="s">
        <v>2251</v>
      </c>
      <c r="J18" s="71" t="s">
        <v>2573</v>
      </c>
      <c r="K18" s="71" t="s">
        <v>2574</v>
      </c>
      <c r="L18" s="71" t="s">
        <v>2575</v>
      </c>
      <c r="M18" s="71" t="s">
        <v>2576</v>
      </c>
      <c r="N18" s="71" t="s">
        <v>2577</v>
      </c>
      <c r="O18" s="71" t="s">
        <v>2578</v>
      </c>
      <c r="P18" s="71"/>
      <c r="Q18" s="71"/>
      <c r="R18" s="71"/>
      <c r="S18" s="71"/>
      <c r="T18" s="71"/>
      <c r="U18" s="71"/>
      <c r="V18" s="71"/>
      <c r="Y18" s="97">
        <v>-1</v>
      </c>
      <c r="Z18" s="1">
        <v>3</v>
      </c>
      <c r="AA18" s="1">
        <v>5</v>
      </c>
      <c r="AB18" s="1">
        <v>8</v>
      </c>
      <c r="AC18" s="1">
        <v>12</v>
      </c>
      <c r="AD18" s="1">
        <v>18</v>
      </c>
      <c r="AE18" s="1">
        <v>24</v>
      </c>
      <c r="AF18" s="1"/>
      <c r="AG18" s="1"/>
      <c r="AH18" s="1"/>
      <c r="AI18" s="1"/>
      <c r="AJ18" s="1"/>
      <c r="AK18" s="1"/>
      <c r="AL18" s="1"/>
    </row>
    <row r="19" spans="1:42" ht="27">
      <c r="A19" s="84"/>
      <c r="B19" s="84"/>
      <c r="C19" s="84" t="str">
        <f>IF(消費量クラス!$R$1="AS","","$this-&gt;")&amp;"defSelectValue['"&amp;H19&amp;"']= [ '"&amp;I19&amp;"', '"&amp;J19&amp;"', '"&amp;K19&amp;"', '"&amp;L19&amp;"', '"&amp;M19&amp;"', '"&amp;N19&amp;"', '"&amp;O19&amp;"', '"&amp;P19&amp;"', '"&amp;Q19&amp;"', '"&amp;R19&amp;"', '"&amp;S19&amp;"', '"&amp;T19&amp;"', '"&amp;U19&amp;"', '"&amp;V19&amp;"', '"&amp;W19&amp;"', '"&amp;X19&amp;"' ]; "</f>
        <v xml:space="preserve">defSelectValue['sel008']= [ '選んで下さい', '使わない', '1000円', '2000円', '3000円', '5000円', '7000円', '1万円', '1万2000円', '1万5000円', '2万円', '3万円', 'それ以上', '', '', '' ]; </v>
      </c>
      <c r="D19" s="58"/>
      <c r="E19" s="58"/>
      <c r="F19" s="58" t="str">
        <f>IF(消費量クラス!$R$1="AS","","$this-&gt;")&amp;"defSelectData['"&amp;H19&amp;"']= [ '"&amp;Y19&amp;"', '"&amp;Z19&amp;"', '"&amp;AA19&amp;"', '"&amp;AB19&amp;"', '"&amp;AC19&amp;"', '"&amp;AD19&amp;"', '"&amp;AE19&amp;"', '"&amp;AF19&amp;"', '"&amp;AG19&amp;"', '"&amp;AH19&amp;"', '"&amp;AI19&amp;"', '"&amp;AJ19&amp;"', '"&amp;AK19&amp;"', '"&amp;AL19&amp;"', '"&amp;AM19&amp;"', '"&amp;AN19&amp;"' ]; "</f>
        <v xml:space="preserve">defSelectData['sel008']= [ '-1', '0', '1000', '2000', '3000', '5000', '7000', '10000', '12000', '15000', '20000', '30000', '40000', '', '', '' ]; </v>
      </c>
      <c r="H19" t="s">
        <v>1963</v>
      </c>
      <c r="I19" s="18" t="s">
        <v>2251</v>
      </c>
      <c r="J19" s="71" t="s">
        <v>1954</v>
      </c>
      <c r="K19" s="71" t="s">
        <v>1939</v>
      </c>
      <c r="L19" s="71" t="s">
        <v>1940</v>
      </c>
      <c r="M19" s="71" t="s">
        <v>1941</v>
      </c>
      <c r="N19" s="71" t="s">
        <v>1942</v>
      </c>
      <c r="O19" s="71" t="s">
        <v>1943</v>
      </c>
      <c r="P19" s="71" t="s">
        <v>1944</v>
      </c>
      <c r="Q19" s="71" t="s">
        <v>1945</v>
      </c>
      <c r="R19" s="71" t="s">
        <v>1946</v>
      </c>
      <c r="S19" s="71" t="s">
        <v>1947</v>
      </c>
      <c r="T19" s="71" t="s">
        <v>1948</v>
      </c>
      <c r="U19" s="71" t="s">
        <v>1949</v>
      </c>
      <c r="V19" s="71"/>
      <c r="Y19" s="97">
        <v>-1</v>
      </c>
      <c r="Z19" s="1">
        <v>0</v>
      </c>
      <c r="AA19" s="1">
        <f>VALUE(LEFT(K19,LEN(K19)-1))</f>
        <v>1000</v>
      </c>
      <c r="AB19" s="1">
        <f>VALUE(LEFT(L19,LEN(L19)-1))</f>
        <v>2000</v>
      </c>
      <c r="AC19" s="1">
        <f>VALUE(LEFT(M19,LEN(M19)-1))</f>
        <v>3000</v>
      </c>
      <c r="AD19" s="1">
        <f>VALUE(LEFT(N19,LEN(N19)-1))</f>
        <v>5000</v>
      </c>
      <c r="AE19" s="1">
        <f>VALUE(LEFT(O19,LEN(O19)-1))</f>
        <v>7000</v>
      </c>
      <c r="AF19" s="1">
        <v>10000</v>
      </c>
      <c r="AG19" s="1">
        <v>12000</v>
      </c>
      <c r="AH19" s="1">
        <v>15000</v>
      </c>
      <c r="AI19" s="1">
        <v>20000</v>
      </c>
      <c r="AJ19" s="1">
        <v>30000</v>
      </c>
      <c r="AK19" s="1">
        <v>40000</v>
      </c>
      <c r="AL19" s="88"/>
    </row>
    <row r="20" spans="1:42" ht="27">
      <c r="A20" s="84"/>
      <c r="B20" s="84"/>
      <c r="C20" s="84" t="str">
        <f>IF(消費量クラス!$R$1="AS","","$this-&gt;")&amp;"defSelectValue['"&amp;H20&amp;"']= [ '"&amp;I20&amp;"', '"&amp;J20&amp;"', '"&amp;K20&amp;"', '"&amp;L20&amp;"', '"&amp;M20&amp;"', '"&amp;N20&amp;"', '"&amp;O20&amp;"', '"&amp;P20&amp;"', '"&amp;Q20&amp;"', '"&amp;R20&amp;"', '"&amp;S20&amp;"', '"&amp;T20&amp;"', '"&amp;U20&amp;"', '"&amp;V20&amp;"', '"&amp;W20&amp;"', '"&amp;X20&amp;"' ]; "</f>
        <v xml:space="preserve">defSelectValue['sel010']= [ '選んで下さい', '1000円', '2000円', '3000円', '5000円', '7000円', '1万円', '1万2000円', '1万5000円', '2万円', '3万円', 'それ以上', '', '', '', '' ]; </v>
      </c>
      <c r="D20" s="58"/>
      <c r="E20" s="58"/>
      <c r="F20" s="58" t="str">
        <f>IF(消費量クラス!$R$1="AS","","$this-&gt;")&amp;"defSelectData['"&amp;H20&amp;"']= [ '"&amp;Y20&amp;"', '"&amp;Z20&amp;"', '"&amp;AA20&amp;"', '"&amp;AB20&amp;"', '"&amp;AC20&amp;"', '"&amp;AD20&amp;"', '"&amp;AE20&amp;"', '"&amp;AF20&amp;"', '"&amp;AG20&amp;"', '"&amp;AH20&amp;"', '"&amp;AI20&amp;"', '"&amp;AJ20&amp;"', '"&amp;AK20&amp;"', '"&amp;AL20&amp;"', '"&amp;AM20&amp;"', '"&amp;AN20&amp;"' ]; "</f>
        <v xml:space="preserve">defSelectData['sel010']= [ '-1', '1000', '2000', '3000', '5000', '7000', '10000', '12000', '15000', '20000', '30000', '40000', '', '', '', '' ]; </v>
      </c>
      <c r="H20" t="s">
        <v>1938</v>
      </c>
      <c r="I20" s="18" t="s">
        <v>2251</v>
      </c>
      <c r="J20" s="71" t="s">
        <v>1939</v>
      </c>
      <c r="K20" s="71" t="s">
        <v>1940</v>
      </c>
      <c r="L20" s="71" t="s">
        <v>1941</v>
      </c>
      <c r="M20" s="71" t="s">
        <v>1942</v>
      </c>
      <c r="N20" s="71" t="s">
        <v>1943</v>
      </c>
      <c r="O20" s="71" t="s">
        <v>1944</v>
      </c>
      <c r="P20" s="71" t="s">
        <v>1945</v>
      </c>
      <c r="Q20" s="71" t="s">
        <v>1946</v>
      </c>
      <c r="R20" s="71" t="s">
        <v>1947</v>
      </c>
      <c r="S20" s="71" t="s">
        <v>1948</v>
      </c>
      <c r="T20" s="71" t="s">
        <v>1949</v>
      </c>
      <c r="U20" s="71"/>
      <c r="V20" s="71"/>
      <c r="Y20" s="97">
        <v>-1</v>
      </c>
      <c r="Z20" s="1">
        <f t="shared" ref="Z20:AD21" si="1">VALUE(LEFT(J20,LEN(J20)-1))</f>
        <v>1000</v>
      </c>
      <c r="AA20" s="1">
        <f t="shared" si="1"/>
        <v>2000</v>
      </c>
      <c r="AB20" s="1">
        <f t="shared" si="1"/>
        <v>3000</v>
      </c>
      <c r="AC20" s="1">
        <f t="shared" si="1"/>
        <v>5000</v>
      </c>
      <c r="AD20" s="1">
        <f t="shared" si="1"/>
        <v>7000</v>
      </c>
      <c r="AE20" s="1">
        <v>10000</v>
      </c>
      <c r="AF20" s="1">
        <v>12000</v>
      </c>
      <c r="AG20" s="1">
        <v>15000</v>
      </c>
      <c r="AH20" s="1">
        <v>20000</v>
      </c>
      <c r="AI20" s="1">
        <v>30000</v>
      </c>
      <c r="AJ20" s="1">
        <v>40000</v>
      </c>
      <c r="AK20" s="1"/>
      <c r="AL20" s="1"/>
    </row>
    <row r="21" spans="1:42" ht="27">
      <c r="A21" s="84"/>
      <c r="B21" s="84"/>
      <c r="C21" s="84" t="str">
        <f>IF(消費量クラス!$R$1="AS","","$this-&gt;")&amp;"defSelectValue['"&amp;H21&amp;"']= [ '"&amp;I21&amp;"', '"&amp;J21&amp;"', '"&amp;K21&amp;"', '"&amp;L21&amp;"', '"&amp;M21&amp;"', '"&amp;N21&amp;"', '"&amp;O21&amp;"', '"&amp;P21&amp;"', '"&amp;Q21&amp;"', '"&amp;R21&amp;"', '"&amp;S21&amp;"', '"&amp;T21&amp;"', '"&amp;U21&amp;"', '"&amp;V21&amp;"', '"&amp;W21&amp;"', '"&amp;X21&amp;"' ]; "</f>
        <v xml:space="preserve">defSelectValue['sel011']= [ '選んで下さい', '1000円', '2000円', '3000円', '5000円', '7000円', '1万円', '1万2000円', '1万5000円', '2万円', '3万円', 'それ以上', '', '', '', '' ]; </v>
      </c>
      <c r="D21" s="58"/>
      <c r="E21" s="58"/>
      <c r="F21" s="58" t="str">
        <f>IF(消費量クラス!$R$1="AS","","$this-&gt;")&amp;"defSelectData['"&amp;H21&amp;"']= [ '"&amp;Y21&amp;"', '"&amp;Z21&amp;"', '"&amp;AA21&amp;"', '"&amp;AB21&amp;"', '"&amp;AC21&amp;"', '"&amp;AD21&amp;"', '"&amp;AE21&amp;"', '"&amp;AF21&amp;"', '"&amp;AG21&amp;"', '"&amp;AH21&amp;"', '"&amp;AI21&amp;"', '"&amp;AJ21&amp;"', '"&amp;AK21&amp;"', '"&amp;AL21&amp;"', '"&amp;AM21&amp;"', '"&amp;AN21&amp;"' ]; "</f>
        <v xml:space="preserve">defSelectData['sel011']= [ '-1', '1000', '2000', '3000', '5000', '7000', '10000', '12000', '15000', '20000', '30000', '40000', '', '', '', '' ]; </v>
      </c>
      <c r="H21" t="s">
        <v>1950</v>
      </c>
      <c r="I21" s="18" t="s">
        <v>2251</v>
      </c>
      <c r="J21" s="71" t="s">
        <v>1939</v>
      </c>
      <c r="K21" s="71" t="s">
        <v>1940</v>
      </c>
      <c r="L21" s="71" t="s">
        <v>1941</v>
      </c>
      <c r="M21" s="71" t="s">
        <v>1942</v>
      </c>
      <c r="N21" s="71" t="s">
        <v>1943</v>
      </c>
      <c r="O21" s="71" t="s">
        <v>1944</v>
      </c>
      <c r="P21" s="71" t="s">
        <v>1945</v>
      </c>
      <c r="Q21" s="71" t="s">
        <v>1946</v>
      </c>
      <c r="R21" s="71" t="s">
        <v>1947</v>
      </c>
      <c r="S21" s="71" t="s">
        <v>1948</v>
      </c>
      <c r="T21" s="71" t="s">
        <v>1949</v>
      </c>
      <c r="U21" s="71"/>
      <c r="V21" s="71"/>
      <c r="Y21" s="97">
        <v>-1</v>
      </c>
      <c r="Z21" s="1">
        <f t="shared" si="1"/>
        <v>1000</v>
      </c>
      <c r="AA21" s="1">
        <f t="shared" si="1"/>
        <v>2000</v>
      </c>
      <c r="AB21" s="1">
        <f t="shared" si="1"/>
        <v>3000</v>
      </c>
      <c r="AC21" s="1">
        <f t="shared" si="1"/>
        <v>5000</v>
      </c>
      <c r="AD21" s="1">
        <f t="shared" si="1"/>
        <v>7000</v>
      </c>
      <c r="AE21" s="1">
        <v>10000</v>
      </c>
      <c r="AF21" s="1">
        <v>12000</v>
      </c>
      <c r="AG21" s="1">
        <v>15000</v>
      </c>
      <c r="AH21" s="1">
        <v>20000</v>
      </c>
      <c r="AI21" s="1">
        <v>30000</v>
      </c>
      <c r="AJ21" s="1">
        <v>40000</v>
      </c>
      <c r="AK21" s="1"/>
      <c r="AL21" s="1"/>
    </row>
    <row r="22" spans="1:42" ht="27">
      <c r="A22" s="84"/>
      <c r="B22" s="84"/>
      <c r="C22" s="84" t="str">
        <f>IF(消費量クラス!$R$1="AS","","$this-&gt;")&amp;"defSelectValue['"&amp;H22&amp;"']= [ '"&amp;I22&amp;"', '"&amp;J22&amp;"', '"&amp;K22&amp;"', '"&amp;L22&amp;"', '"&amp;M22&amp;"', '"&amp;N22&amp;"', '"&amp;O22&amp;"', '"&amp;P22&amp;"', '"&amp;Q22&amp;"', '"&amp;R22&amp;"', '"&amp;S22&amp;"', '"&amp;T22&amp;"', '"&amp;U22&amp;"', '"&amp;V22&amp;"', '"&amp;W22&amp;"', '"&amp;X22&amp;"' ]; "</f>
        <v xml:space="preserve">defSelectValue['sel012']= [ '選んで下さい', '1000円', '2000円', '3000円', '5000円', '7000円', '1万円', '1万2000円', '1万5000円', '2万円', '3万円', 'それ以上', '', '', '', '' ]; </v>
      </c>
      <c r="D22" s="58"/>
      <c r="E22" s="58"/>
      <c r="F22" s="58" t="str">
        <f>IF(消費量クラス!$R$1="AS","","$this-&gt;")&amp;"defSelectData['"&amp;H22&amp;"']= [ '"&amp;Y22&amp;"', '"&amp;Z22&amp;"', '"&amp;AA22&amp;"', '"&amp;AB22&amp;"', '"&amp;AC22&amp;"', '"&amp;AD22&amp;"', '"&amp;AE22&amp;"', '"&amp;AF22&amp;"', '"&amp;AG22&amp;"', '"&amp;AH22&amp;"', '"&amp;AI22&amp;"', '"&amp;AJ22&amp;"', '"&amp;AK22&amp;"', '"&amp;AL22&amp;"', '"&amp;AM22&amp;"', '"&amp;AN22&amp;"' ]; "</f>
        <v xml:space="preserve">defSelectData['sel012']= [ '-1', '1000', '2000', '3000', '5000', '7000', '10000', '12000', '15000', '20000', '30000', '40000', '', '', '', '' ]; </v>
      </c>
      <c r="H22" t="s">
        <v>2234</v>
      </c>
      <c r="I22" s="18" t="s">
        <v>2251</v>
      </c>
      <c r="J22" s="71" t="s">
        <v>1939</v>
      </c>
      <c r="K22" s="71" t="s">
        <v>1940</v>
      </c>
      <c r="L22" s="71" t="s">
        <v>1941</v>
      </c>
      <c r="M22" s="71" t="s">
        <v>1942</v>
      </c>
      <c r="N22" s="71" t="s">
        <v>1943</v>
      </c>
      <c r="O22" s="71" t="s">
        <v>1944</v>
      </c>
      <c r="P22" s="71" t="s">
        <v>1945</v>
      </c>
      <c r="Q22" s="71" t="s">
        <v>1946</v>
      </c>
      <c r="R22" s="71" t="s">
        <v>1947</v>
      </c>
      <c r="S22" s="71" t="s">
        <v>1948</v>
      </c>
      <c r="T22" s="71" t="s">
        <v>1949</v>
      </c>
      <c r="U22" s="105"/>
      <c r="V22" s="105"/>
      <c r="Y22" s="97">
        <v>-1</v>
      </c>
      <c r="Z22" s="1">
        <f t="shared" ref="Z22:AD26" si="2">VALUE(LEFT(J22,LEN(J22)-1))</f>
        <v>1000</v>
      </c>
      <c r="AA22" s="1">
        <f t="shared" si="2"/>
        <v>2000</v>
      </c>
      <c r="AB22" s="1">
        <f t="shared" si="2"/>
        <v>3000</v>
      </c>
      <c r="AC22" s="1">
        <f t="shared" si="2"/>
        <v>5000</v>
      </c>
      <c r="AD22" s="1">
        <f t="shared" si="2"/>
        <v>7000</v>
      </c>
      <c r="AE22" s="1">
        <v>10000</v>
      </c>
      <c r="AF22" s="1">
        <v>12000</v>
      </c>
      <c r="AG22" s="1">
        <v>15000</v>
      </c>
      <c r="AH22" s="1">
        <v>20000</v>
      </c>
      <c r="AI22" s="1">
        <v>30000</v>
      </c>
      <c r="AJ22" s="1">
        <v>40000</v>
      </c>
      <c r="AK22" s="1"/>
      <c r="AL22" s="1"/>
    </row>
    <row r="23" spans="1:42" ht="27">
      <c r="A23" s="84"/>
      <c r="B23" s="84"/>
      <c r="C23" s="84" t="str">
        <f>IF(消費量クラス!$R$1="AS","","$this-&gt;")&amp;"defSelectValue['"&amp;H23&amp;"']= [ '"&amp;I23&amp;"', '"&amp;J23&amp;"', '"&amp;K23&amp;"', '"&amp;L23&amp;"', '"&amp;M23&amp;"', '"&amp;N23&amp;"', '"&amp;O23&amp;"', '"&amp;P23&amp;"', '"&amp;Q23&amp;"', '"&amp;R23&amp;"', '"&amp;S23&amp;"', '"&amp;T23&amp;"', '"&amp;U23&amp;"', '"&amp;V23&amp;"', '"&amp;W23&amp;"', '"&amp;X23&amp;"' ]; "</f>
        <v xml:space="preserve">defSelectValue['sel013']= [ '選んで下さい', '1000円', '2000円', '3000円', '5000円', '7000円', '1万円', '1万2000円', '1万5000円', '2万円', '3万円', 'それ以上', '', '', '', '' ]; </v>
      </c>
      <c r="D23" s="58"/>
      <c r="E23" s="58"/>
      <c r="F23" s="58" t="str">
        <f>IF(消費量クラス!$R$1="AS","","$this-&gt;")&amp;"defSelectData['"&amp;H23&amp;"']= [ '"&amp;Y23&amp;"', '"&amp;Z23&amp;"', '"&amp;AA23&amp;"', '"&amp;AB23&amp;"', '"&amp;AC23&amp;"', '"&amp;AD23&amp;"', '"&amp;AE23&amp;"', '"&amp;AF23&amp;"', '"&amp;AG23&amp;"', '"&amp;AH23&amp;"', '"&amp;AI23&amp;"', '"&amp;AJ23&amp;"', '"&amp;AK23&amp;"', '"&amp;AL23&amp;"', '"&amp;AM23&amp;"', '"&amp;AN23&amp;"' ]; "</f>
        <v xml:space="preserve">defSelectData['sel013']= [ '-1', '1000', '2000', '3000', '5000', '7000', '10000', '12000', '15000', '20000', '30000', '40000', '', '', '', '' ]; </v>
      </c>
      <c r="H23" t="s">
        <v>2235</v>
      </c>
      <c r="I23" s="18" t="s">
        <v>2251</v>
      </c>
      <c r="J23" s="71" t="s">
        <v>1939</v>
      </c>
      <c r="K23" s="71" t="s">
        <v>1940</v>
      </c>
      <c r="L23" s="71" t="s">
        <v>1941</v>
      </c>
      <c r="M23" s="71" t="s">
        <v>1942</v>
      </c>
      <c r="N23" s="71" t="s">
        <v>1943</v>
      </c>
      <c r="O23" s="71" t="s">
        <v>1944</v>
      </c>
      <c r="P23" s="71" t="s">
        <v>1945</v>
      </c>
      <c r="Q23" s="71" t="s">
        <v>1946</v>
      </c>
      <c r="R23" s="71" t="s">
        <v>1947</v>
      </c>
      <c r="S23" s="71" t="s">
        <v>1948</v>
      </c>
      <c r="T23" s="71" t="s">
        <v>1949</v>
      </c>
      <c r="U23" s="105"/>
      <c r="V23" s="105"/>
      <c r="Y23" s="97">
        <v>-1</v>
      </c>
      <c r="Z23" s="1">
        <f t="shared" si="2"/>
        <v>1000</v>
      </c>
      <c r="AA23" s="1">
        <f t="shared" si="2"/>
        <v>2000</v>
      </c>
      <c r="AB23" s="1">
        <f t="shared" si="2"/>
        <v>3000</v>
      </c>
      <c r="AC23" s="1">
        <f t="shared" si="2"/>
        <v>5000</v>
      </c>
      <c r="AD23" s="1">
        <f t="shared" si="2"/>
        <v>7000</v>
      </c>
      <c r="AE23" s="1">
        <v>10000</v>
      </c>
      <c r="AF23" s="1">
        <v>12000</v>
      </c>
      <c r="AG23" s="1">
        <v>15000</v>
      </c>
      <c r="AH23" s="1">
        <v>20000</v>
      </c>
      <c r="AI23" s="1">
        <v>30000</v>
      </c>
      <c r="AJ23" s="1">
        <v>40000</v>
      </c>
      <c r="AK23" s="1"/>
      <c r="AL23" s="1"/>
    </row>
    <row r="24" spans="1:42" ht="27">
      <c r="A24" s="84"/>
      <c r="B24" s="84"/>
      <c r="C24" s="84" t="str">
        <f>IF(消費量クラス!$R$1="AS","","$this-&gt;")&amp;"defSelectValue['"&amp;H24&amp;"']= [ '"&amp;I24&amp;"', '"&amp;J24&amp;"', '"&amp;K24&amp;"', '"&amp;L24&amp;"', '"&amp;M24&amp;"', '"&amp;N24&amp;"', '"&amp;O24&amp;"', '"&amp;P24&amp;"', '"&amp;Q24&amp;"', '"&amp;R24&amp;"', '"&amp;S24&amp;"', '"&amp;T24&amp;"', '"&amp;U24&amp;"', '"&amp;V24&amp;"', '"&amp;W24&amp;"', '"&amp;X24&amp;"' ]; "</f>
        <v xml:space="preserve">defSelectValue['sel014']= [ '選んで下さい', '1000円', '2000円', '3000円', '5000円', '7000円', '1万円', '1万2000円', '1万5000円', '2万円', '3万円', 'それ以上', '', '', '', '' ]; </v>
      </c>
      <c r="D24" s="58"/>
      <c r="E24" s="58"/>
      <c r="F24" s="58" t="str">
        <f>IF(消費量クラス!$R$1="AS","","$this-&gt;")&amp;"defSelectData['"&amp;H24&amp;"']= [ '"&amp;Y24&amp;"', '"&amp;Z24&amp;"', '"&amp;AA24&amp;"', '"&amp;AB24&amp;"', '"&amp;AC24&amp;"', '"&amp;AD24&amp;"', '"&amp;AE24&amp;"', '"&amp;AF24&amp;"', '"&amp;AG24&amp;"', '"&amp;AH24&amp;"', '"&amp;AI24&amp;"', '"&amp;AJ24&amp;"', '"&amp;AK24&amp;"', '"&amp;AL24&amp;"', '"&amp;AM24&amp;"', '"&amp;AN24&amp;"' ]; "</f>
        <v xml:space="preserve">defSelectData['sel014']= [ '-1', '1000', '2000', '3000', '5000', '7000', '10000', '12000', '15000', '20000', '30000', '40000', '', '', '', '' ]; </v>
      </c>
      <c r="H24" t="s">
        <v>2236</v>
      </c>
      <c r="I24" s="18" t="s">
        <v>2251</v>
      </c>
      <c r="J24" s="71" t="s">
        <v>1939</v>
      </c>
      <c r="K24" s="71" t="s">
        <v>1940</v>
      </c>
      <c r="L24" s="71" t="s">
        <v>1941</v>
      </c>
      <c r="M24" s="71" t="s">
        <v>1942</v>
      </c>
      <c r="N24" s="71" t="s">
        <v>1943</v>
      </c>
      <c r="O24" s="71" t="s">
        <v>1944</v>
      </c>
      <c r="P24" s="71" t="s">
        <v>1945</v>
      </c>
      <c r="Q24" s="71" t="s">
        <v>1946</v>
      </c>
      <c r="R24" s="71" t="s">
        <v>1947</v>
      </c>
      <c r="S24" s="71" t="s">
        <v>1948</v>
      </c>
      <c r="T24" s="71" t="s">
        <v>1949</v>
      </c>
      <c r="U24" s="105"/>
      <c r="V24" s="105"/>
      <c r="Y24" s="97">
        <v>-1</v>
      </c>
      <c r="Z24" s="1">
        <f t="shared" si="2"/>
        <v>1000</v>
      </c>
      <c r="AA24" s="1">
        <f t="shared" si="2"/>
        <v>2000</v>
      </c>
      <c r="AB24" s="1">
        <f t="shared" si="2"/>
        <v>3000</v>
      </c>
      <c r="AC24" s="1">
        <f t="shared" si="2"/>
        <v>5000</v>
      </c>
      <c r="AD24" s="1">
        <f t="shared" si="2"/>
        <v>7000</v>
      </c>
      <c r="AE24" s="1">
        <v>10000</v>
      </c>
      <c r="AF24" s="1">
        <v>12000</v>
      </c>
      <c r="AG24" s="1">
        <v>15000</v>
      </c>
      <c r="AH24" s="1">
        <v>20000</v>
      </c>
      <c r="AI24" s="1">
        <v>30000</v>
      </c>
      <c r="AJ24" s="1">
        <v>40000</v>
      </c>
      <c r="AK24" s="1"/>
      <c r="AL24" s="1"/>
    </row>
    <row r="25" spans="1:42" ht="27">
      <c r="A25" s="84"/>
      <c r="B25" s="84"/>
      <c r="C25" s="84" t="str">
        <f>IF(消費量クラス!$R$1="AS","","$this-&gt;")&amp;"defSelectValue['"&amp;H25&amp;"']= [ '"&amp;I25&amp;"', '"&amp;J25&amp;"', '"&amp;K25&amp;"', '"&amp;L25&amp;"', '"&amp;M25&amp;"', '"&amp;N25&amp;"', '"&amp;O25&amp;"', '"&amp;P25&amp;"', '"&amp;Q25&amp;"', '"&amp;R25&amp;"', '"&amp;S25&amp;"', '"&amp;T25&amp;"', '"&amp;U25&amp;"', '"&amp;V25&amp;"', '"&amp;W25&amp;"', '"&amp;X25&amp;"' ]; "</f>
        <v xml:space="preserve">defSelectValue['sel016']= [ '選んで下さい', '-1万5000円', '-1万円', '-7000円', '-5000円', '-3000円', '-1000円', '1000円', '3000円', '5000円', '7000円', '1万円', 'それ以上', '', '', '' ]; </v>
      </c>
      <c r="D25" s="58"/>
      <c r="E25" s="58"/>
      <c r="F25" s="58" t="str">
        <f>IF(消費量クラス!$R$1="AS","","$this-&gt;")&amp;"defSelectData['"&amp;H25&amp;"']= [ '"&amp;Y25&amp;"', '"&amp;Z25&amp;"', '"&amp;AA25&amp;"', '"&amp;AB25&amp;"', '"&amp;AC25&amp;"', '"&amp;AD25&amp;"', '"&amp;AE25&amp;"', '"&amp;AF25&amp;"', '"&amp;AG25&amp;"', '"&amp;AH25&amp;"', '"&amp;AI25&amp;"', '"&amp;AJ25&amp;"', '"&amp;AK25&amp;"', '"&amp;AL25&amp;"', '"&amp;AM25&amp;"', '"&amp;AN25&amp;"' ]; "</f>
        <v xml:space="preserve">defSelectData['sel016']= [ '-1', '-15000', '-10000', '-7000', '-5000', '-3000', '-1000', '1000', '3000', '5000', '7000', '10000', '15000', '', '', '' ]; </v>
      </c>
      <c r="H25" t="s">
        <v>2292</v>
      </c>
      <c r="I25" s="18" t="s">
        <v>2293</v>
      </c>
      <c r="J25" s="106" t="s">
        <v>2294</v>
      </c>
      <c r="K25" s="106" t="s">
        <v>2295</v>
      </c>
      <c r="L25" s="106" t="s">
        <v>2296</v>
      </c>
      <c r="M25" s="106" t="s">
        <v>2297</v>
      </c>
      <c r="N25" s="106" t="s">
        <v>2298</v>
      </c>
      <c r="O25" s="106" t="s">
        <v>2299</v>
      </c>
      <c r="P25" s="71" t="s">
        <v>2300</v>
      </c>
      <c r="Q25" s="71" t="s">
        <v>2301</v>
      </c>
      <c r="R25" s="71" t="s">
        <v>2302</v>
      </c>
      <c r="S25" s="71" t="s">
        <v>2303</v>
      </c>
      <c r="T25" s="71" t="s">
        <v>2304</v>
      </c>
      <c r="U25" s="105" t="s">
        <v>2305</v>
      </c>
      <c r="V25" s="105"/>
      <c r="Y25" s="97">
        <v>-1</v>
      </c>
      <c r="Z25" s="1">
        <v>-15000</v>
      </c>
      <c r="AA25" s="1">
        <v>-10000</v>
      </c>
      <c r="AB25" s="1">
        <f t="shared" si="2"/>
        <v>-7000</v>
      </c>
      <c r="AC25" s="1">
        <f t="shared" si="2"/>
        <v>-5000</v>
      </c>
      <c r="AD25" s="1">
        <f t="shared" si="2"/>
        <v>-3000</v>
      </c>
      <c r="AE25" s="1">
        <v>-1000</v>
      </c>
      <c r="AF25" s="1">
        <v>1000</v>
      </c>
      <c r="AG25" s="1">
        <v>3000</v>
      </c>
      <c r="AH25" s="1">
        <v>5000</v>
      </c>
      <c r="AI25" s="1">
        <v>7000</v>
      </c>
      <c r="AJ25" s="1">
        <v>10000</v>
      </c>
      <c r="AK25" s="1">
        <v>15000</v>
      </c>
      <c r="AL25" s="1"/>
      <c r="AO25">
        <f>COUNT(Z25:AN25)</f>
        <v>12</v>
      </c>
      <c r="AP25">
        <f>COUNTA(J25:X25)</f>
        <v>12</v>
      </c>
    </row>
    <row r="26" spans="1:42" ht="27">
      <c r="A26" s="84"/>
      <c r="B26" s="84"/>
      <c r="C26" s="84" t="str">
        <f>IF(消費量クラス!$R$1="AS","","$this-&gt;")&amp;"defSelectValue['"&amp;H26&amp;"']= [ '"&amp;I26&amp;"', '"&amp;J26&amp;"', '"&amp;K26&amp;"', '"&amp;L26&amp;"', '"&amp;M26&amp;"', '"&amp;N26&amp;"', '"&amp;O26&amp;"', '"&amp;P26&amp;"', '"&amp;Q26&amp;"', '"&amp;R26&amp;"', '"&amp;S26&amp;"', '"&amp;T26&amp;"', '"&amp;U26&amp;"', '"&amp;V26&amp;"', '"&amp;W26&amp;"', '"&amp;X26&amp;"' ]; "</f>
        <v xml:space="preserve">defSelectValue['sel017']= [ '選んで下さい', '-1万5000円', '-1万円', '-7000円', '-5000円', '-3000円', '-1000円', '1000円', '3000円', '5000円', '7000円', '1万円', 'それ以上', '', '', '' ]; </v>
      </c>
      <c r="D26" s="58"/>
      <c r="E26" s="58"/>
      <c r="F26" s="58" t="str">
        <f>IF(消費量クラス!$R$1="AS","","$this-&gt;")&amp;"defSelectData['"&amp;H26&amp;"']= [ '"&amp;Y26&amp;"', '"&amp;Z26&amp;"', '"&amp;AA26&amp;"', '"&amp;AB26&amp;"', '"&amp;AC26&amp;"', '"&amp;AD26&amp;"', '"&amp;AE26&amp;"', '"&amp;AF26&amp;"', '"&amp;AG26&amp;"', '"&amp;AH26&amp;"', '"&amp;AI26&amp;"', '"&amp;AJ26&amp;"', '"&amp;AK26&amp;"', '"&amp;AL26&amp;"', '"&amp;AM26&amp;"', '"&amp;AN26&amp;"' ]; "</f>
        <v xml:space="preserve">defSelectData['sel017']= [ '-1', '-15000', '-10000', '-7000', '-5000', '-3000', '-1000', '1000', '3000', '5000', '7000', '10000', '15000', '', '', '' ]; </v>
      </c>
      <c r="H26" t="s">
        <v>2306</v>
      </c>
      <c r="I26" s="18" t="s">
        <v>2293</v>
      </c>
      <c r="J26" s="106" t="s">
        <v>2294</v>
      </c>
      <c r="K26" s="106" t="s">
        <v>2295</v>
      </c>
      <c r="L26" s="106" t="s">
        <v>2296</v>
      </c>
      <c r="M26" s="106" t="s">
        <v>2297</v>
      </c>
      <c r="N26" s="106" t="s">
        <v>2298</v>
      </c>
      <c r="O26" s="106" t="s">
        <v>2299</v>
      </c>
      <c r="P26" s="71" t="s">
        <v>2300</v>
      </c>
      <c r="Q26" s="71" t="s">
        <v>2301</v>
      </c>
      <c r="R26" s="71" t="s">
        <v>2302</v>
      </c>
      <c r="S26" s="71" t="s">
        <v>2303</v>
      </c>
      <c r="T26" s="71" t="s">
        <v>2304</v>
      </c>
      <c r="U26" s="105" t="s">
        <v>2305</v>
      </c>
      <c r="V26" s="105"/>
      <c r="Y26" s="97">
        <v>-1</v>
      </c>
      <c r="Z26" s="1">
        <v>-15000</v>
      </c>
      <c r="AA26" s="1">
        <v>-10000</v>
      </c>
      <c r="AB26" s="1">
        <f t="shared" si="2"/>
        <v>-7000</v>
      </c>
      <c r="AC26" s="1">
        <f t="shared" si="2"/>
        <v>-5000</v>
      </c>
      <c r="AD26" s="1">
        <f t="shared" si="2"/>
        <v>-3000</v>
      </c>
      <c r="AE26" s="1">
        <v>-1000</v>
      </c>
      <c r="AF26" s="1">
        <v>1000</v>
      </c>
      <c r="AG26" s="1">
        <v>3000</v>
      </c>
      <c r="AH26" s="1">
        <v>5000</v>
      </c>
      <c r="AI26" s="1">
        <v>7000</v>
      </c>
      <c r="AJ26" s="1">
        <v>10000</v>
      </c>
      <c r="AK26" s="1">
        <v>15000</v>
      </c>
      <c r="AL26" s="1"/>
      <c r="AO26">
        <f>COUNT(Z26:AN26)</f>
        <v>12</v>
      </c>
      <c r="AP26">
        <f>COUNTA(J26:X26)</f>
        <v>12</v>
      </c>
    </row>
    <row r="27" spans="1:42" ht="27">
      <c r="A27" s="84"/>
      <c r="B27" s="84"/>
      <c r="C27" s="84" t="str">
        <f>IF(消費量クラス!$R$1="AS","","$this-&gt;")&amp;"defSelectValue['"&amp;H27&amp;"']= [ '"&amp;I27&amp;"', '"&amp;J27&amp;"', '"&amp;K27&amp;"', '"&amp;L27&amp;"', '"&amp;M27&amp;"', '"&amp;N27&amp;"', '"&amp;O27&amp;"', '"&amp;P27&amp;"', '"&amp;Q27&amp;"', '"&amp;R27&amp;"', '"&amp;S27&amp;"', '"&amp;T27&amp;"', '"&amp;U27&amp;"', '"&amp;V27&amp;"', '"&amp;W27&amp;"', '"&amp;X27&amp;"' ]; "</f>
        <v xml:space="preserve">defSelectValue['sel032']= [ '選んで下さい', '北海道電力', '東北電力', '東京電力', '中部電力', '北陸電力', '関西電力', '中部電力', '四国電力', '九州電力', '沖縄電力', '', '', '', '', '' ]; </v>
      </c>
      <c r="D27" s="58"/>
      <c r="E27" s="58"/>
      <c r="F27" s="58" t="str">
        <f>IF(消費量クラス!$R$1="AS","","$this-&gt;")&amp;"defSelectData['"&amp;H27&amp;"']= [ '"&amp;Y27&amp;"', '"&amp;Z27&amp;"', '"&amp;AA27&amp;"', '"&amp;AB27&amp;"', '"&amp;AC27&amp;"', '"&amp;AD27&amp;"', '"&amp;AE27&amp;"', '"&amp;AF27&amp;"', '"&amp;AG27&amp;"', '"&amp;AH27&amp;"', '"&amp;AI27&amp;"', '"&amp;AJ27&amp;"', '"&amp;AK27&amp;"', '"&amp;AL27&amp;"', '"&amp;AM27&amp;"', '"&amp;AN27&amp;"' ]; "</f>
        <v xml:space="preserve">defSelectData['sel032']= [ '-1', '1', '2', '3', '4', '5', '6', '7', '8', '9', '10', '', '', '', '', '' ]; </v>
      </c>
      <c r="H27" s="117" t="s">
        <v>2453</v>
      </c>
      <c r="I27" s="115" t="s">
        <v>2454</v>
      </c>
      <c r="J27" s="71" t="s">
        <v>149</v>
      </c>
      <c r="K27" s="71" t="s">
        <v>2455</v>
      </c>
      <c r="L27" s="71" t="s">
        <v>2456</v>
      </c>
      <c r="M27" s="71" t="s">
        <v>2457</v>
      </c>
      <c r="N27" s="71" t="s">
        <v>2458</v>
      </c>
      <c r="O27" s="71" t="s">
        <v>348</v>
      </c>
      <c r="P27" s="71" t="s">
        <v>2459</v>
      </c>
      <c r="Q27" s="71" t="s">
        <v>153</v>
      </c>
      <c r="R27" s="71" t="s">
        <v>2460</v>
      </c>
      <c r="S27" s="71" t="s">
        <v>155</v>
      </c>
      <c r="T27" s="71"/>
      <c r="U27" s="71"/>
      <c r="V27" s="71"/>
      <c r="W27" s="117"/>
      <c r="X27" s="117"/>
      <c r="Y27" s="97">
        <v>-1</v>
      </c>
      <c r="Z27" s="97">
        <v>1</v>
      </c>
      <c r="AA27" s="97">
        <v>2</v>
      </c>
      <c r="AB27" s="97">
        <v>3</v>
      </c>
      <c r="AC27" s="97">
        <v>4</v>
      </c>
      <c r="AD27" s="97">
        <v>5</v>
      </c>
      <c r="AE27" s="97">
        <v>6</v>
      </c>
      <c r="AF27" s="97">
        <v>7</v>
      </c>
      <c r="AG27" s="97">
        <v>8</v>
      </c>
      <c r="AH27" s="97">
        <v>9</v>
      </c>
      <c r="AI27" s="1">
        <v>10</v>
      </c>
      <c r="AJ27" s="1"/>
      <c r="AK27" s="1"/>
      <c r="AL27" s="1"/>
    </row>
    <row r="28" spans="1:42" ht="40.5">
      <c r="A28" s="84"/>
      <c r="B28" s="84"/>
      <c r="C28" s="84" t="str">
        <f>IF(消費量クラス!$R$1="AS","","$this-&gt;")&amp;"defSelectValue['"&amp;H28&amp;"']= [ '"&amp;I28&amp;"', '"&amp;J28&amp;"', '"&amp;K28&amp;"', '"&amp;L28&amp;"', '"&amp;M28&amp;"', '"&amp;N28&amp;"', '"&amp;O28&amp;"', '"&amp;P28&amp;"', '"&amp;Q28&amp;"', '"&amp;R28&amp;"', '"&amp;S28&amp;"', '"&amp;T28&amp;"', '"&amp;U28&amp;"', '"&amp;V28&amp;"', '"&amp;W28&amp;"', '"&amp;X28&amp;"' ]; "</f>
        <v xml:space="preserve">defSelectValue['sel033']= [ '選んで下さい', '通常の家庭用（従量）', '時間帯別契約', '', '', '', '', '', '', '', '', '', '', '', '', '' ]; </v>
      </c>
      <c r="D28" s="58"/>
      <c r="E28" s="58"/>
      <c r="F28" s="58" t="str">
        <f>IF(消費量クラス!$R$1="AS","","$this-&gt;")&amp;"defSelectData['"&amp;H28&amp;"']= [ '"&amp;Y28&amp;"', '"&amp;Z28&amp;"', '"&amp;AA28&amp;"', '"&amp;AB28&amp;"', '"&amp;AC28&amp;"', '"&amp;AD28&amp;"', '"&amp;AE28&amp;"', '"&amp;AF28&amp;"', '"&amp;AG28&amp;"', '"&amp;AH28&amp;"', '"&amp;AI28&amp;"', '"&amp;AJ28&amp;"', '"&amp;AK28&amp;"', '"&amp;AL28&amp;"', '"&amp;AM28&amp;"', '"&amp;AN28&amp;"' ]; "</f>
        <v xml:space="preserve">defSelectData['sel033']= [ '-1', '1', '2', '', '', '', '', '', '', '', '', '', '', '', '', '' ]; </v>
      </c>
      <c r="H28" s="117" t="s">
        <v>2461</v>
      </c>
      <c r="I28" s="115" t="s">
        <v>2454</v>
      </c>
      <c r="J28" s="115" t="s">
        <v>2462</v>
      </c>
      <c r="K28" s="115" t="s">
        <v>2463</v>
      </c>
      <c r="L28" s="115"/>
      <c r="M28" s="115"/>
      <c r="N28" s="115"/>
      <c r="O28" s="115"/>
      <c r="P28" s="115"/>
      <c r="Q28" s="115"/>
      <c r="R28" s="115"/>
      <c r="S28" s="115"/>
      <c r="T28" s="117"/>
      <c r="U28" s="117"/>
      <c r="V28" s="117"/>
      <c r="W28" s="117"/>
      <c r="X28" s="117"/>
      <c r="Y28" s="97">
        <v>-1</v>
      </c>
      <c r="Z28" s="97">
        <v>1</v>
      </c>
      <c r="AA28" s="97">
        <v>2</v>
      </c>
    </row>
    <row r="29" spans="1:42" ht="27">
      <c r="A29" s="84"/>
      <c r="B29" s="84"/>
      <c r="C29" s="84" t="str">
        <f>IF(消費量クラス!$R$1="AS","","$this-&gt;")&amp;"defSelectValue['"&amp;H29&amp;"']= [ '"&amp;I29&amp;"', '"&amp;J29&amp;"', '"&amp;K29&amp;"', '"&amp;L29&amp;"', '"&amp;M29&amp;"', '"&amp;N29&amp;"', '"&amp;O29&amp;"', '"&amp;P29&amp;"', '"&amp;Q29&amp;"', '"&amp;R29&amp;"', '"&amp;S29&amp;"', '"&amp;T29&amp;"', '"&amp;U29&amp;"', '"&amp;V29&amp;"', '"&amp;W29&amp;"', '"&amp;X29&amp;"' ]; "</f>
        <v xml:space="preserve">defSelectValue['sel034']= [ '選んで下さい', '都市ガス', 'LPガス', 'ガスを使わない', '', '', '', '', '', '', '', '', '', '', '', '' ]; </v>
      </c>
      <c r="D29" s="58"/>
      <c r="E29" s="58"/>
      <c r="F29" s="58" t="str">
        <f>IF(消費量クラス!$R$1="AS","","$this-&gt;")&amp;"defSelectData['"&amp;H29&amp;"']= [ '"&amp;Y29&amp;"', '"&amp;Z29&amp;"', '"&amp;AA29&amp;"', '"&amp;AB29&amp;"', '"&amp;AC29&amp;"', '"&amp;AD29&amp;"', '"&amp;AE29&amp;"', '"&amp;AF29&amp;"', '"&amp;AG29&amp;"', '"&amp;AH29&amp;"', '"&amp;AI29&amp;"', '"&amp;AJ29&amp;"', '"&amp;AK29&amp;"', '"&amp;AL29&amp;"', '"&amp;AM29&amp;"', '"&amp;AN29&amp;"' ]; "</f>
        <v xml:space="preserve">defSelectData['sel034']= [ '-1', '1', '2', '3', '', '', '', '', '', '', '', '', '', '', '', '' ]; </v>
      </c>
      <c r="H29" s="117" t="s">
        <v>2501</v>
      </c>
      <c r="I29" s="115" t="s">
        <v>2502</v>
      </c>
      <c r="J29" s="115" t="s">
        <v>1539</v>
      </c>
      <c r="K29" s="115" t="s">
        <v>2503</v>
      </c>
      <c r="L29" s="115" t="s">
        <v>2504</v>
      </c>
      <c r="M29" s="115"/>
      <c r="N29" s="115"/>
      <c r="O29" s="115"/>
      <c r="P29" s="115"/>
      <c r="Q29" s="115"/>
      <c r="R29" s="115"/>
      <c r="S29" s="115"/>
      <c r="T29" s="117"/>
      <c r="U29" s="117"/>
      <c r="V29" s="117"/>
      <c r="W29" s="117"/>
      <c r="X29" s="117"/>
      <c r="Y29" s="97">
        <v>-1</v>
      </c>
      <c r="Z29" s="97">
        <v>1</v>
      </c>
      <c r="AA29" s="97">
        <v>2</v>
      </c>
      <c r="AB29" s="97">
        <v>3</v>
      </c>
    </row>
    <row r="30" spans="1:42" ht="54">
      <c r="A30" s="84"/>
      <c r="B30" s="84"/>
      <c r="C30" s="84" t="str">
        <f>IF(消費量クラス!$R$1="AS","","$this-&gt;")&amp;"defSelectValue['"&amp;H30&amp;"']= [ '"&amp;I30&amp;"', '"&amp;J30&amp;"', '"&amp;K30&amp;"', '"&amp;L30&amp;"', '"&amp;M30&amp;"', '"&amp;N30&amp;"', '"&amp;O30&amp;"', '"&amp;P30&amp;"', '"&amp;Q30&amp;"', '"&amp;R30&amp;"', '"&amp;S30&amp;"', '"&amp;T30&amp;"', '"&amp;U30&amp;"', '"&amp;V30&amp;"', '"&amp;W30&amp;"', '"&amp;X30&amp;"' ]; "</f>
        <v xml:space="preserve">defSelectValue['sel037']= [ '選んで下さい', '最上階（上は屋根）', '最上階でない（上に部屋がある）', '', '', '', '', '', '', '', '', '', '', '', '', '' ]; </v>
      </c>
      <c r="D30" s="58"/>
      <c r="E30" s="58"/>
      <c r="F30" s="58" t="str">
        <f>IF(消費量クラス!$R$1="AS","","$this-&gt;")&amp;"defSelectData['"&amp;H30&amp;"']= [ '"&amp;Y30&amp;"', '"&amp;Z30&amp;"', '"&amp;AA30&amp;"', '"&amp;AB30&amp;"', '"&amp;AC30&amp;"', '"&amp;AD30&amp;"', '"&amp;AE30&amp;"', '"&amp;AF30&amp;"', '"&amp;AG30&amp;"', '"&amp;AH30&amp;"', '"&amp;AI30&amp;"', '"&amp;AJ30&amp;"', '"&amp;AK30&amp;"', '"&amp;AL30&amp;"', '"&amp;AM30&amp;"', '"&amp;AN30&amp;"' ]; "</f>
        <v xml:space="preserve">defSelectData['sel037']= [ '-1', '1', '2', '', '', '', '', '', '', '', '', '', '', '', '', '' ]; </v>
      </c>
      <c r="H30" s="117" t="s">
        <v>2449</v>
      </c>
      <c r="I30" s="115" t="s">
        <v>2450</v>
      </c>
      <c r="J30" s="71" t="s">
        <v>2451</v>
      </c>
      <c r="K30" s="71" t="s">
        <v>2452</v>
      </c>
      <c r="L30" s="71"/>
      <c r="M30" s="71"/>
      <c r="N30" s="71"/>
      <c r="O30" s="71"/>
      <c r="P30" s="71"/>
      <c r="Q30" s="71"/>
      <c r="R30" s="71"/>
      <c r="S30" s="71"/>
      <c r="T30" s="71"/>
      <c r="U30" s="71"/>
      <c r="V30" s="71"/>
      <c r="W30" s="117"/>
      <c r="X30" s="117"/>
      <c r="Y30" s="97">
        <v>-1</v>
      </c>
      <c r="Z30" s="97">
        <v>1</v>
      </c>
      <c r="AA30" s="97">
        <v>2</v>
      </c>
      <c r="AC30" s="1"/>
      <c r="AD30" s="1"/>
      <c r="AE30" s="1"/>
      <c r="AF30" s="1"/>
      <c r="AG30" s="1"/>
      <c r="AH30" s="1"/>
      <c r="AI30" s="1"/>
      <c r="AJ30" s="1"/>
      <c r="AK30" s="1"/>
      <c r="AL30" s="1"/>
    </row>
    <row r="31" spans="1:42" ht="27">
      <c r="A31" s="84"/>
      <c r="B31" s="84"/>
      <c r="C31" s="84" t="str">
        <f>IF(消費量クラス!$R$1="AS","","$this-&gt;")&amp;"defSelectValue['"&amp;H31&amp;"']= [ '"&amp;I31&amp;"', '"&amp;J31&amp;"', '"&amp;K31&amp;"', '"&amp;L31&amp;"', '"&amp;M31&amp;"', '"&amp;N31&amp;"', '"&amp;O31&amp;"', '"&amp;P31&amp;"', '"&amp;Q31&amp;"', '"&amp;R31&amp;"', '"&amp;S31&amp;"', '"&amp;T31&amp;"', '"&amp;U31&amp;"', '"&amp;V31&amp;"', '"&amp;W31&amp;"', '"&amp;X31&amp;"' ]; "</f>
        <v xml:space="preserve">defSelectValue['sel038']= [ '選んで下さい', '平屋建て', '2階建て', '3階以上', '', '', '', '', '', '', '', '', '', '', '', '' ]; </v>
      </c>
      <c r="D31" s="58"/>
      <c r="E31" s="58"/>
      <c r="F31" s="58" t="str">
        <f>IF(消費量クラス!$R$1="AS","","$this-&gt;")&amp;"defSelectData['"&amp;H31&amp;"']= [ '"&amp;Y31&amp;"', '"&amp;Z31&amp;"', '"&amp;AA31&amp;"', '"&amp;AB31&amp;"', '"&amp;AC31&amp;"', '"&amp;AD31&amp;"', '"&amp;AE31&amp;"', '"&amp;AF31&amp;"', '"&amp;AG31&amp;"', '"&amp;AH31&amp;"', '"&amp;AI31&amp;"', '"&amp;AJ31&amp;"', '"&amp;AK31&amp;"', '"&amp;AL31&amp;"', '"&amp;AM31&amp;"', '"&amp;AN31&amp;"' ]; "</f>
        <v xml:space="preserve">defSelectData['sel038']= [ '-1', '1', '2', '3', '', '', '', '', '', '', '', '', '', '', '', '' ]; </v>
      </c>
      <c r="H31" s="117" t="s">
        <v>2464</v>
      </c>
      <c r="I31" s="115" t="s">
        <v>2465</v>
      </c>
      <c r="J31" s="71" t="s">
        <v>2466</v>
      </c>
      <c r="K31" s="71" t="s">
        <v>2467</v>
      </c>
      <c r="L31" s="71" t="s">
        <v>2468</v>
      </c>
      <c r="M31" s="71"/>
      <c r="N31" s="71"/>
      <c r="O31" s="71"/>
      <c r="P31" s="71"/>
      <c r="Q31" s="71"/>
      <c r="R31" s="71"/>
      <c r="S31" s="71"/>
      <c r="T31" s="71"/>
      <c r="U31" s="71"/>
      <c r="V31" s="71"/>
      <c r="W31" s="117"/>
      <c r="X31" s="117"/>
      <c r="Y31" s="97">
        <v>-1</v>
      </c>
      <c r="Z31" s="97">
        <v>1</v>
      </c>
      <c r="AA31" s="97">
        <v>2</v>
      </c>
      <c r="AB31" s="97">
        <v>3</v>
      </c>
      <c r="AC31" s="1"/>
      <c r="AD31" s="1"/>
      <c r="AE31" s="1"/>
      <c r="AF31" s="1"/>
      <c r="AG31" s="1"/>
      <c r="AH31" s="1"/>
      <c r="AI31" s="1"/>
      <c r="AJ31" s="1"/>
      <c r="AK31" s="1"/>
      <c r="AL31" s="1"/>
    </row>
    <row r="32" spans="1:42" ht="27">
      <c r="A32" s="84"/>
      <c r="B32" s="84"/>
      <c r="C32" s="84" t="str">
        <f>IF(消費量クラス!$R$1="AS","","$this-&gt;")&amp;"defSelectValue['"&amp;H32&amp;"']= [ '"&amp;I32&amp;"', '"&amp;J32&amp;"', '"&amp;K32&amp;"', '"&amp;L32&amp;"', '"&amp;M32&amp;"', '"&amp;N32&amp;"', '"&amp;O32&amp;"', '"&amp;P32&amp;"', '"&amp;Q32&amp;"', '"&amp;R32&amp;"', '"&amp;S32&amp;"', '"&amp;T32&amp;"', '"&amp;U32&amp;"', '"&amp;V32&amp;"', '"&amp;W32&amp;"', '"&amp;X32&amp;"' ]; "</f>
        <v xml:space="preserve">defSelectValue['sel039']= [ '選んで下さい', '1部屋', '2部屋', '3部屋', '4部屋', '5部屋', '6部屋', '7部屋', '8部屋以上', '', '', '', '', '', '', '' ]; </v>
      </c>
      <c r="D32" s="58"/>
      <c r="E32" s="58"/>
      <c r="F32" s="58" t="str">
        <f>IF(消費量クラス!$R$1="AS","","$this-&gt;")&amp;"defSelectData['"&amp;H32&amp;"']= [ '"&amp;Y32&amp;"', '"&amp;Z32&amp;"', '"&amp;AA32&amp;"', '"&amp;AB32&amp;"', '"&amp;AC32&amp;"', '"&amp;AD32&amp;"', '"&amp;AE32&amp;"', '"&amp;AF32&amp;"', '"&amp;AG32&amp;"', '"&amp;AH32&amp;"', '"&amp;AI32&amp;"', '"&amp;AJ32&amp;"', '"&amp;AK32&amp;"', '"&amp;AL32&amp;"', '"&amp;AM32&amp;"', '"&amp;AN32&amp;"' ]; "</f>
        <v xml:space="preserve">defSelectData['sel039']= [ '-1', '1', '2', '3', '4', '5', '6', '7', '8', '', '', '', '', '', '', '' ]; </v>
      </c>
      <c r="H32" s="117" t="s">
        <v>2469</v>
      </c>
      <c r="I32" s="115" t="s">
        <v>2465</v>
      </c>
      <c r="J32" s="71" t="s">
        <v>2470</v>
      </c>
      <c r="K32" s="71" t="s">
        <v>2471</v>
      </c>
      <c r="L32" s="71" t="s">
        <v>2472</v>
      </c>
      <c r="M32" s="71" t="s">
        <v>2473</v>
      </c>
      <c r="N32" s="71" t="s">
        <v>2474</v>
      </c>
      <c r="O32" s="71" t="s">
        <v>2475</v>
      </c>
      <c r="P32" s="71" t="s">
        <v>2476</v>
      </c>
      <c r="Q32" s="71" t="s">
        <v>2477</v>
      </c>
      <c r="R32" s="71"/>
      <c r="S32" s="71"/>
      <c r="T32" s="71"/>
      <c r="U32" s="71"/>
      <c r="V32" s="71"/>
      <c r="W32" s="117"/>
      <c r="X32" s="117"/>
      <c r="Y32" s="97">
        <v>-1</v>
      </c>
      <c r="Z32" s="1">
        <v>1</v>
      </c>
      <c r="AA32" s="1">
        <v>2</v>
      </c>
      <c r="AB32" s="1">
        <v>3</v>
      </c>
      <c r="AC32" s="1">
        <v>4</v>
      </c>
      <c r="AD32" s="1">
        <v>5</v>
      </c>
      <c r="AE32" s="1">
        <v>6</v>
      </c>
      <c r="AF32" s="1">
        <v>7</v>
      </c>
      <c r="AG32" s="1">
        <v>8</v>
      </c>
      <c r="AH32" s="1"/>
      <c r="AI32" s="1"/>
      <c r="AJ32" s="1"/>
      <c r="AK32" s="1"/>
      <c r="AL32" s="1"/>
    </row>
    <row r="33" spans="1:42" ht="27">
      <c r="A33" s="84"/>
      <c r="B33" s="84"/>
      <c r="C33" s="84" t="str">
        <f>IF(消費量クラス!$R$1="AS","","$this-&gt;")&amp;"defSelectValue['"&amp;H33&amp;"']= [ '"&amp;I33&amp;"', '"&amp;J33&amp;"', '"&amp;K33&amp;"', '"&amp;L33&amp;"', '"&amp;M33&amp;"', '"&amp;N33&amp;"', '"&amp;O33&amp;"', '"&amp;P33&amp;"', '"&amp;Q33&amp;"', '"&amp;R33&amp;"', '"&amp;S33&amp;"', '"&amp;T33&amp;"', '"&amp;U33&amp;"', '"&amp;V33&amp;"', '"&amp;W33&amp;"', '"&amp;X33&amp;"' ]; "</f>
        <v xml:space="preserve">defSelectValue['sel040']= [ '選んで下さい', '5年未満', '5-10年未満', '10-20年未満', '20年以上', 'わからない', '', '', '', '', '', '', '', '', '', '' ]; </v>
      </c>
      <c r="D33" s="58"/>
      <c r="E33" s="58"/>
      <c r="F33" s="58" t="str">
        <f>IF(消費量クラス!$R$1="AS","","$this-&gt;")&amp;"defSelectData['"&amp;H33&amp;"']= [ '"&amp;Y33&amp;"', '"&amp;Z33&amp;"', '"&amp;AA33&amp;"', '"&amp;AB33&amp;"', '"&amp;AC33&amp;"', '"&amp;AD33&amp;"', '"&amp;AE33&amp;"', '"&amp;AF33&amp;"', '"&amp;AG33&amp;"', '"&amp;AH33&amp;"', '"&amp;AI33&amp;"', '"&amp;AJ33&amp;"', '"&amp;AK33&amp;"', '"&amp;AL33&amp;"', '"&amp;AM33&amp;"', '"&amp;AN33&amp;"' ]; "</f>
        <v xml:space="preserve">defSelectData['sel040']= [ '-1', '3', '7', '13', '30', '', '', '', '', '', '', '', '', '', '', '' ]; </v>
      </c>
      <c r="H33" s="117" t="s">
        <v>2478</v>
      </c>
      <c r="I33" s="115" t="s">
        <v>2465</v>
      </c>
      <c r="J33" s="71" t="s">
        <v>2479</v>
      </c>
      <c r="K33" s="71" t="s">
        <v>2480</v>
      </c>
      <c r="L33" s="71" t="s">
        <v>2481</v>
      </c>
      <c r="M33" s="71" t="s">
        <v>2482</v>
      </c>
      <c r="N33" s="71" t="s">
        <v>2483</v>
      </c>
      <c r="O33" s="71"/>
      <c r="P33" s="71"/>
      <c r="Q33" s="71"/>
      <c r="R33" s="71"/>
      <c r="S33" s="71"/>
      <c r="T33" s="71"/>
      <c r="U33" s="71"/>
      <c r="V33" s="71"/>
      <c r="W33" s="117"/>
      <c r="X33" s="117"/>
      <c r="Y33" s="97">
        <v>-1</v>
      </c>
      <c r="Z33" s="1">
        <v>3</v>
      </c>
      <c r="AA33" s="1">
        <v>7</v>
      </c>
      <c r="AB33" s="1">
        <v>13</v>
      </c>
      <c r="AC33" s="1">
        <v>30</v>
      </c>
      <c r="AD33" s="1"/>
      <c r="AE33" s="1"/>
      <c r="AF33" s="1"/>
      <c r="AG33" s="1"/>
      <c r="AH33" s="1"/>
      <c r="AI33" s="1"/>
      <c r="AJ33" s="1"/>
      <c r="AK33" s="1"/>
      <c r="AL33" s="1"/>
    </row>
    <row r="34" spans="1:42" ht="54">
      <c r="A34" s="84"/>
      <c r="B34" s="84"/>
      <c r="C34" s="84" t="str">
        <f>IF(消費量クラス!$R$1="AS","","$this-&gt;")&amp;"defSelectValue['"&amp;H34&amp;"']= [ '"&amp;I34&amp;"', '"&amp;J34&amp;"', '"&amp;K34&amp;"', '"&amp;L34&amp;"', '"&amp;M34&amp;"', '"&amp;N34&amp;"', '"&amp;O34&amp;"', '"&amp;P34&amp;"', '"&amp;Q34&amp;"', '"&amp;R34&amp;"', '"&amp;S34&amp;"', '"&amp;T34&amp;"', '"&amp;U34&amp;"', '"&amp;V34&amp;"', '"&amp;W34&amp;"', '"&amp;X34&amp;"' ]; "</f>
        <v xml:space="preserve">defSelectValue['sel041']= [ '選んで下さい', '樹脂枠三重ガラス', '樹脂枠low-Eガラス', '樹脂アルミ複合/樹脂枠二重ガラス', 'アルミ枠二重ガラス', 'アルミ枠単板ガラス', 'わからない', '', '', '', '', '', '', '', '', '' ]; </v>
      </c>
      <c r="D34" s="58"/>
      <c r="E34" s="58"/>
      <c r="F34" s="58" t="str">
        <f>IF(消費量クラス!$R$1="AS","","$this-&gt;")&amp;"defSelectData['"&amp;H34&amp;"']= [ '"&amp;Y34&amp;"', '"&amp;Z34&amp;"', '"&amp;AA34&amp;"', '"&amp;AB34&amp;"', '"&amp;AC34&amp;"', '"&amp;AD34&amp;"', '"&amp;AE34&amp;"', '"&amp;AF34&amp;"', '"&amp;AG34&amp;"', '"&amp;AH34&amp;"', '"&amp;AI34&amp;"', '"&amp;AJ34&amp;"', '"&amp;AK34&amp;"', '"&amp;AL34&amp;"', '"&amp;AM34&amp;"', '"&amp;AN34&amp;"' ]; "</f>
        <v xml:space="preserve">defSelectData['sel041']= [ '-1', '1', '2', '3', '4', '5', '6', '', '', '', '', '', '', '', '', '' ]; </v>
      </c>
      <c r="H34" s="117" t="s">
        <v>2484</v>
      </c>
      <c r="I34" s="115" t="s">
        <v>2465</v>
      </c>
      <c r="J34" s="71" t="s">
        <v>2485</v>
      </c>
      <c r="K34" s="71" t="s">
        <v>2486</v>
      </c>
      <c r="L34" s="71" t="s">
        <v>2487</v>
      </c>
      <c r="M34" s="71" t="s">
        <v>2488</v>
      </c>
      <c r="N34" s="71" t="s">
        <v>2489</v>
      </c>
      <c r="O34" s="71" t="s">
        <v>2490</v>
      </c>
      <c r="P34" s="71"/>
      <c r="Q34" s="71"/>
      <c r="R34" s="71"/>
      <c r="S34" s="71"/>
      <c r="T34" s="71"/>
      <c r="U34" s="71"/>
      <c r="V34" s="71"/>
      <c r="W34" s="117"/>
      <c r="X34" s="117"/>
      <c r="Y34" s="97">
        <v>-1</v>
      </c>
      <c r="Z34" s="1">
        <v>1</v>
      </c>
      <c r="AA34" s="1">
        <v>2</v>
      </c>
      <c r="AB34" s="1">
        <v>3</v>
      </c>
      <c r="AC34" s="1">
        <v>4</v>
      </c>
      <c r="AD34" s="1">
        <v>5</v>
      </c>
      <c r="AE34" s="1">
        <v>6</v>
      </c>
      <c r="AF34" s="1"/>
      <c r="AG34" s="1"/>
      <c r="AH34" s="1"/>
      <c r="AI34" s="1"/>
      <c r="AJ34" s="1"/>
      <c r="AK34" s="1"/>
      <c r="AL34" s="1"/>
    </row>
    <row r="35" spans="1:42" ht="27">
      <c r="A35" s="84"/>
      <c r="B35" s="84"/>
      <c r="C35" s="84" t="str">
        <f>IF(消費量クラス!$R$1="AS","","$this-&gt;")&amp;"defSelectValue['"&amp;H35&amp;"']= [ '"&amp;I35&amp;"', '"&amp;J35&amp;"', '"&amp;K35&amp;"', '"&amp;L35&amp;"', '"&amp;M35&amp;"', '"&amp;N35&amp;"', '"&amp;O35&amp;"', '"&amp;P35&amp;"', '"&amp;Q35&amp;"', '"&amp;R35&amp;"', '"&amp;S35&amp;"', '"&amp;T35&amp;"', '"&amp;U35&amp;"', '"&amp;V35&amp;"', '"&amp;W35&amp;"', '"&amp;X35&amp;"' ]; "</f>
        <v xml:space="preserve">defSelectValue['sel050']= [ '選んで下さい', 'とても配慮した', '一定配慮した', '少し配慮した', '配慮しなかった', 'わからない', '', '', '', '', '', '', '', '', '', '' ]; </v>
      </c>
      <c r="D35" s="58"/>
      <c r="E35" s="58"/>
      <c r="F35" s="58" t="str">
        <f>IF(消費量クラス!$R$1="AS","","$this-&gt;")&amp;"defSelectData['"&amp;H35&amp;"']= [ '"&amp;Y35&amp;"', '"&amp;Z35&amp;"', '"&amp;AA35&amp;"', '"&amp;AB35&amp;"', '"&amp;AC35&amp;"', '"&amp;AD35&amp;"', '"&amp;AE35&amp;"', '"&amp;AF35&amp;"', '"&amp;AG35&amp;"', '"&amp;AH35&amp;"', '"&amp;AI35&amp;"', '"&amp;AJ35&amp;"', '"&amp;AK35&amp;"', '"&amp;AL35&amp;"', '"&amp;AM35&amp;"', '"&amp;AN35&amp;"' ]; "</f>
        <v xml:space="preserve">defSelectData['sel050']= [ '-1', '1', '2', '3', '4', '5', '', '', '', '', '', '', '', '', '', '' ]; </v>
      </c>
      <c r="H35" s="117" t="s">
        <v>2537</v>
      </c>
      <c r="I35" s="115" t="s">
        <v>2251</v>
      </c>
      <c r="J35" s="71" t="s">
        <v>2538</v>
      </c>
      <c r="K35" s="71" t="s">
        <v>2539</v>
      </c>
      <c r="L35" s="71" t="s">
        <v>2540</v>
      </c>
      <c r="M35" s="71" t="s">
        <v>2541</v>
      </c>
      <c r="N35" s="71" t="s">
        <v>2483</v>
      </c>
      <c r="O35" s="71"/>
      <c r="P35" s="71"/>
      <c r="Q35" s="71"/>
      <c r="R35" s="71"/>
      <c r="S35" s="71"/>
      <c r="T35" s="71"/>
      <c r="U35" s="71"/>
      <c r="V35" s="71"/>
      <c r="W35" s="117"/>
      <c r="X35" s="117"/>
      <c r="Y35" s="97">
        <v>-1</v>
      </c>
      <c r="Z35" s="1">
        <v>1</v>
      </c>
      <c r="AA35" s="1">
        <v>2</v>
      </c>
      <c r="AB35" s="1">
        <v>3</v>
      </c>
      <c r="AC35" s="1">
        <v>4</v>
      </c>
      <c r="AD35" s="1">
        <v>5</v>
      </c>
      <c r="AE35" s="1"/>
      <c r="AF35" s="1"/>
      <c r="AG35" s="1"/>
      <c r="AH35" s="1"/>
      <c r="AI35" s="1"/>
      <c r="AJ35" s="1"/>
      <c r="AK35" s="1"/>
      <c r="AL35" s="1"/>
    </row>
    <row r="36" spans="1:42" ht="27">
      <c r="A36" s="84"/>
      <c r="B36" s="84"/>
      <c r="C36" s="84"/>
      <c r="D36" s="58"/>
      <c r="E36" s="58"/>
      <c r="F36" s="58"/>
      <c r="H36" s="117" t="s">
        <v>2546</v>
      </c>
      <c r="I36" s="115" t="s">
        <v>2251</v>
      </c>
      <c r="J36" s="71" t="s">
        <v>2550</v>
      </c>
      <c r="K36" s="71" t="s">
        <v>2551</v>
      </c>
      <c r="L36" s="71" t="s">
        <v>2552</v>
      </c>
      <c r="M36" s="71"/>
      <c r="N36" s="71"/>
      <c r="O36" s="71"/>
      <c r="P36" s="71"/>
      <c r="Q36" s="71"/>
      <c r="R36" s="71"/>
      <c r="S36" s="71"/>
      <c r="T36" s="71"/>
      <c r="U36" s="71"/>
      <c r="V36" s="71"/>
      <c r="W36" s="117"/>
      <c r="X36" s="117"/>
      <c r="Y36" s="97">
        <v>-1</v>
      </c>
      <c r="Z36" s="1">
        <v>1</v>
      </c>
      <c r="AA36" s="1">
        <v>2</v>
      </c>
      <c r="AB36" s="1">
        <v>3</v>
      </c>
      <c r="AC36" s="1"/>
      <c r="AD36" s="1"/>
      <c r="AE36" s="1"/>
      <c r="AF36" s="1"/>
      <c r="AG36" s="1"/>
      <c r="AH36" s="1"/>
      <c r="AI36" s="1"/>
      <c r="AJ36" s="1"/>
      <c r="AK36" s="1"/>
      <c r="AL36" s="1"/>
    </row>
    <row r="37" spans="1:42" ht="27">
      <c r="A37" s="84"/>
      <c r="B37" s="84"/>
      <c r="C37" s="84"/>
      <c r="D37" s="58"/>
      <c r="E37" s="58"/>
      <c r="F37" s="58"/>
      <c r="H37" s="117" t="s">
        <v>2549</v>
      </c>
      <c r="I37" s="115" t="s">
        <v>2251</v>
      </c>
      <c r="J37" s="71" t="s">
        <v>2550</v>
      </c>
      <c r="K37" s="71" t="s">
        <v>2551</v>
      </c>
      <c r="L37" s="71" t="s">
        <v>2552</v>
      </c>
      <c r="M37" s="71"/>
      <c r="N37" s="71"/>
      <c r="O37" s="71"/>
      <c r="P37" s="71"/>
      <c r="Q37" s="71"/>
      <c r="R37" s="71"/>
      <c r="S37" s="71"/>
      <c r="T37" s="71"/>
      <c r="U37" s="71"/>
      <c r="V37" s="71"/>
      <c r="W37" s="117"/>
      <c r="X37" s="117"/>
      <c r="Y37" s="97">
        <v>-1</v>
      </c>
      <c r="Z37" s="1">
        <v>1</v>
      </c>
      <c r="AA37" s="1">
        <v>2</v>
      </c>
      <c r="AB37" s="1">
        <v>3</v>
      </c>
      <c r="AC37" s="1"/>
      <c r="AD37" s="1"/>
      <c r="AE37" s="1"/>
      <c r="AF37" s="1"/>
      <c r="AG37" s="1"/>
      <c r="AH37" s="1"/>
      <c r="AI37" s="1"/>
      <c r="AJ37" s="1"/>
      <c r="AK37" s="1"/>
      <c r="AL37" s="1"/>
    </row>
    <row r="38" spans="1:42" ht="27">
      <c r="A38" s="84"/>
      <c r="B38" s="84"/>
      <c r="C38" s="84" t="str">
        <f>IF(消費量クラス!$R$1="AS","","$this-&gt;")&amp;"defSelectValue['"&amp;H38&amp;"']= [ '"&amp;I38&amp;"', '"&amp;J38&amp;"', '"&amp;K38&amp;"', '"&amp;L38&amp;"', '"&amp;M38&amp;"', '"&amp;N38&amp;"', '"&amp;O38&amp;"', '"&amp;P38&amp;"', '"&amp;Q38&amp;"', '"&amp;R38&amp;"', '"&amp;S38&amp;"', '"&amp;T38&amp;"', '"&amp;U38&amp;"', '"&amp;V38&amp;"', '"&amp;W38&amp;"', '"&amp;X38&amp;"' ]; "</f>
        <v xml:space="preserve">defSelectValue['sel045']= [ '選んで下さい', '500円', '1000円', '1500円', '2000円', '3000円', '4000円', '5000円', '7000円', '1万円', '1万5000円', 'それ以上', '', '', '', '' ]; </v>
      </c>
      <c r="D38" s="58"/>
      <c r="E38" s="58"/>
      <c r="F38" s="58" t="str">
        <f>IF(消費量クラス!$R$1="AS","","$this-&gt;")&amp;"defSelectData['"&amp;H38&amp;"']= [ '"&amp;Y38&amp;"', '"&amp;Z38&amp;"', '"&amp;AA38&amp;"', '"&amp;AB38&amp;"', '"&amp;AC38&amp;"', '"&amp;AD38&amp;"', '"&amp;AE38&amp;"', '"&amp;AF38&amp;"', '"&amp;AG38&amp;"', '"&amp;AH38&amp;"', '"&amp;AI38&amp;"', '"&amp;AJ38&amp;"', '"&amp;AK38&amp;"', '"&amp;AL38&amp;"', '"&amp;AM38&amp;"', '"&amp;AN38&amp;"' ]; "</f>
        <v xml:space="preserve">defSelectData['sel045']= [ '-1', '500', '1000', '1500', '2000', '3000', '4000', '5000', '7000', '10000', '15000', '20000', '', '', '', '' ]; </v>
      </c>
      <c r="H38" s="117" t="s">
        <v>2491</v>
      </c>
      <c r="I38" s="115" t="s">
        <v>2454</v>
      </c>
      <c r="J38" s="71" t="s">
        <v>2492</v>
      </c>
      <c r="K38" s="71" t="s">
        <v>2493</v>
      </c>
      <c r="L38" s="71" t="s">
        <v>2494</v>
      </c>
      <c r="M38" s="71" t="s">
        <v>2495</v>
      </c>
      <c r="N38" s="71" t="s">
        <v>2301</v>
      </c>
      <c r="O38" s="71" t="s">
        <v>2496</v>
      </c>
      <c r="P38" s="71" t="s">
        <v>2302</v>
      </c>
      <c r="Q38" s="71" t="s">
        <v>2303</v>
      </c>
      <c r="R38" s="71" t="s">
        <v>2304</v>
      </c>
      <c r="S38" s="71" t="s">
        <v>2497</v>
      </c>
      <c r="T38" s="71" t="s">
        <v>1949</v>
      </c>
      <c r="U38" s="71"/>
      <c r="V38" s="71"/>
      <c r="W38" s="117"/>
      <c r="X38" s="117"/>
      <c r="Y38" s="97">
        <v>-1</v>
      </c>
      <c r="Z38" s="1">
        <f t="shared" ref="Z38:AG38" si="3">VALUE(LEFT(J38,LEN(J38)-1))</f>
        <v>500</v>
      </c>
      <c r="AA38" s="1">
        <f t="shared" si="3"/>
        <v>1000</v>
      </c>
      <c r="AB38" s="1">
        <f t="shared" si="3"/>
        <v>1500</v>
      </c>
      <c r="AC38" s="1">
        <f t="shared" si="3"/>
        <v>2000</v>
      </c>
      <c r="AD38" s="1">
        <f t="shared" si="3"/>
        <v>3000</v>
      </c>
      <c r="AE38" s="1">
        <f t="shared" si="3"/>
        <v>4000</v>
      </c>
      <c r="AF38" s="1">
        <f t="shared" si="3"/>
        <v>5000</v>
      </c>
      <c r="AG38" s="1">
        <f t="shared" si="3"/>
        <v>7000</v>
      </c>
      <c r="AH38" s="1">
        <v>10000</v>
      </c>
      <c r="AI38" s="1">
        <v>15000</v>
      </c>
      <c r="AJ38" s="1">
        <v>20000</v>
      </c>
      <c r="AK38" s="1"/>
      <c r="AL38" s="1"/>
    </row>
    <row r="39" spans="1:42" ht="54">
      <c r="A39" s="84"/>
      <c r="B39" s="84"/>
      <c r="C39" s="84" t="str">
        <f>IF(消費量クラス!$R$1="AS","","$this-&gt;")&amp;"defSelectValue['"&amp;H39&amp;"']= [ '"&amp;I39&amp;"', '"&amp;J39&amp;"', '"&amp;K39&amp;"', '"&amp;L39&amp;"', '"&amp;M39&amp;"', '"&amp;N39&amp;"', '"&amp;O39&amp;"', '"&amp;P39&amp;"', '"&amp;Q39&amp;"', '"&amp;R39&amp;"', '"&amp;S39&amp;"', '"&amp;T39&amp;"', '"&amp;U39&amp;"', '"&amp;V39&amp;"', '"&amp;W39&amp;"', '"&amp;X39&amp;"' ]; "</f>
        <v xml:space="preserve">defSelectValue['sel101']= [ '選んで下さい', 'ガス給湯器', 'エコジョーズ（ガス潜熱回収型）', '灯油給湯器', 'エコフィール（灯油潜熱回収型）', '電気温水器', 'エコキュート', 'エコウィル（コジェネ）', 'エネファーム（燃料電池）', '薪', '', '', '', '', '', '' ]; </v>
      </c>
      <c r="D39" s="58"/>
      <c r="E39" s="58"/>
      <c r="F39" s="58" t="str">
        <f>IF(消費量クラス!$R$1="AS","","$this-&gt;")&amp;"defSelectData['"&amp;H39&amp;"']= [ '"&amp;Y39&amp;"', '"&amp;Z39&amp;"', '"&amp;AA39&amp;"', '"&amp;AB39&amp;"', '"&amp;AC39&amp;"', '"&amp;AD39&amp;"', '"&amp;AE39&amp;"', '"&amp;AF39&amp;"', '"&amp;AG39&amp;"', '"&amp;AH39&amp;"', '"&amp;AI39&amp;"', '"&amp;AJ39&amp;"', '"&amp;AK39&amp;"', '"&amp;AL39&amp;"', '"&amp;AM39&amp;"', '"&amp;AN39&amp;"' ]; "</f>
        <v xml:space="preserve">defSelectData['sel101']= [ '-1', '1', '2', '3', '4', '5', '6', '7', '8', '9', '', '', '', '', '', '' ]; </v>
      </c>
      <c r="H39" t="s">
        <v>1993</v>
      </c>
      <c r="I39" s="18" t="s">
        <v>2251</v>
      </c>
      <c r="J39" s="18" t="s">
        <v>121</v>
      </c>
      <c r="K39" s="18" t="s">
        <v>1994</v>
      </c>
      <c r="L39" s="18" t="s">
        <v>1995</v>
      </c>
      <c r="M39" s="18" t="s">
        <v>1996</v>
      </c>
      <c r="N39" s="18" t="s">
        <v>1997</v>
      </c>
      <c r="O39" s="18" t="s">
        <v>91</v>
      </c>
      <c r="P39" s="18" t="s">
        <v>1998</v>
      </c>
      <c r="Q39" s="18" t="s">
        <v>1999</v>
      </c>
      <c r="R39" s="18" t="s">
        <v>2000</v>
      </c>
      <c r="S39" s="18"/>
      <c r="Y39" s="97">
        <v>-1</v>
      </c>
      <c r="Z39" s="97">
        <v>1</v>
      </c>
      <c r="AA39" s="97">
        <v>2</v>
      </c>
      <c r="AB39" s="97">
        <v>3</v>
      </c>
      <c r="AC39" s="97">
        <v>4</v>
      </c>
      <c r="AD39" s="97">
        <v>5</v>
      </c>
      <c r="AE39" s="97">
        <v>6</v>
      </c>
      <c r="AF39" s="97">
        <v>7</v>
      </c>
      <c r="AG39" s="97">
        <v>8</v>
      </c>
      <c r="AH39" s="97">
        <v>9</v>
      </c>
    </row>
    <row r="40" spans="1:42" ht="27">
      <c r="A40" s="84"/>
      <c r="B40" s="84"/>
      <c r="C40" s="84" t="str">
        <f>IF(消費量クラス!$R$1="AS","","$this-&gt;")&amp;"defSelectValue['"&amp;H40&amp;"']= [ '"&amp;I40&amp;"', '"&amp;J40&amp;"', '"&amp;K40&amp;"', '"&amp;L40&amp;"', '"&amp;M40&amp;"', '"&amp;N40&amp;"', '"&amp;O40&amp;"', '"&amp;P40&amp;"', '"&amp;Q40&amp;"', '"&amp;R40&amp;"', '"&amp;S40&amp;"', '"&amp;T40&amp;"', '"&amp;U40&amp;"', '"&amp;V40&amp;"', '"&amp;W40&amp;"', '"&amp;X40&amp;"' ]; "</f>
        <v xml:space="preserve">defSelectValue['sel102']= [ '選んで下さい', 'お湯をためない', '週1日', '週2日', '2日に1回程度', '週5～6日', '毎日', '', '', '', '', '', '', '', '', '' ]; </v>
      </c>
      <c r="D40" s="58"/>
      <c r="E40" s="58"/>
      <c r="F40" s="58" t="str">
        <f>IF(消費量クラス!$R$1="AS","","$this-&gt;")&amp;"defSelectData['"&amp;H40&amp;"']= [ '"&amp;Y40&amp;"', '"&amp;Z40&amp;"', '"&amp;AA40&amp;"', '"&amp;AB40&amp;"', '"&amp;AC40&amp;"', '"&amp;AD40&amp;"', '"&amp;AE40&amp;"', '"&amp;AF40&amp;"', '"&amp;AG40&amp;"', '"&amp;AH40&amp;"', '"&amp;AI40&amp;"', '"&amp;AJ40&amp;"', '"&amp;AK40&amp;"', '"&amp;AL40&amp;"', '"&amp;AM40&amp;"', '"&amp;AN40&amp;"' ]; "</f>
        <v xml:space="preserve">defSelectData['sel102']= [ '-1', '0', '1', '2', '3.5', '5.5', '7', '', '', '', '', '', '', '', '', '' ]; </v>
      </c>
      <c r="H40" t="s">
        <v>2001</v>
      </c>
      <c r="I40" s="18" t="s">
        <v>2251</v>
      </c>
      <c r="J40" s="18" t="s">
        <v>2002</v>
      </c>
      <c r="K40" s="18" t="s">
        <v>2003</v>
      </c>
      <c r="L40" s="18" t="s">
        <v>2004</v>
      </c>
      <c r="M40" s="18" t="s">
        <v>2005</v>
      </c>
      <c r="N40" s="18" t="s">
        <v>2006</v>
      </c>
      <c r="O40" s="18" t="s">
        <v>2007</v>
      </c>
      <c r="P40" s="18"/>
      <c r="Q40" s="18"/>
      <c r="R40" s="18"/>
      <c r="S40" s="18"/>
      <c r="Y40" s="97">
        <v>-1</v>
      </c>
      <c r="Z40" s="97">
        <v>0</v>
      </c>
      <c r="AA40" s="97">
        <v>1</v>
      </c>
      <c r="AB40" s="97">
        <v>2</v>
      </c>
      <c r="AC40" s="97">
        <v>3.5</v>
      </c>
      <c r="AD40" s="97">
        <v>5.5</v>
      </c>
      <c r="AE40" s="97">
        <v>7</v>
      </c>
    </row>
    <row r="41" spans="1:42" ht="27">
      <c r="A41" s="84"/>
      <c r="B41" s="84"/>
      <c r="C41" s="84" t="str">
        <f>IF(消費量クラス!$R$1="AS","","$this-&gt;")&amp;"defSelectValue['"&amp;H41&amp;"']= [ '"&amp;I41&amp;"', '"&amp;J41&amp;"', '"&amp;K41&amp;"', '"&amp;L41&amp;"', '"&amp;M41&amp;"', '"&amp;N41&amp;"', '"&amp;O41&amp;"', '"&amp;P41&amp;"', '"&amp;Q41&amp;"', '"&amp;R41&amp;"', '"&amp;S41&amp;"', '"&amp;T41&amp;"', '"&amp;U41&amp;"', '"&amp;V41&amp;"', '"&amp;W41&amp;"', '"&amp;X41&amp;"' ]; "</f>
        <v xml:space="preserve">defSelectValue['sel103']= [ '選んで下さい', '使わない', '5分', '10分', '15分', '20分', '30分', '40分', '60分', '', '', '', '', '', '', '' ]; </v>
      </c>
      <c r="D41" s="58"/>
      <c r="E41" s="58"/>
      <c r="F41" s="58" t="str">
        <f>IF(消費量クラス!$R$1="AS","","$this-&gt;")&amp;"defSelectData['"&amp;H41&amp;"']= [ '"&amp;Y41&amp;"', '"&amp;Z41&amp;"', '"&amp;AA41&amp;"', '"&amp;AB41&amp;"', '"&amp;AC41&amp;"', '"&amp;AD41&amp;"', '"&amp;AE41&amp;"', '"&amp;AF41&amp;"', '"&amp;AG41&amp;"', '"&amp;AH41&amp;"', '"&amp;AI41&amp;"', '"&amp;AJ41&amp;"', '"&amp;AK41&amp;"', '"&amp;AL41&amp;"', '"&amp;AM41&amp;"', '"&amp;AN41&amp;"' ]; "</f>
        <v xml:space="preserve">defSelectData['sel103']= [ '-1', '0', '5', '10', '15', '20', '30', '40', '60', '', '', '', '', '', '', '' ]; </v>
      </c>
      <c r="H41" t="s">
        <v>2008</v>
      </c>
      <c r="I41" s="18" t="s">
        <v>2251</v>
      </c>
      <c r="J41" s="74" t="s">
        <v>1954</v>
      </c>
      <c r="K41" s="74" t="s">
        <v>2009</v>
      </c>
      <c r="L41" s="74" t="s">
        <v>2010</v>
      </c>
      <c r="M41" s="74" t="s">
        <v>2011</v>
      </c>
      <c r="N41" s="74" t="s">
        <v>2012</v>
      </c>
      <c r="O41" s="74" t="s">
        <v>2013</v>
      </c>
      <c r="P41" s="74" t="s">
        <v>2014</v>
      </c>
      <c r="Q41" s="74" t="s">
        <v>2015</v>
      </c>
      <c r="R41" s="71"/>
      <c r="S41" s="71"/>
      <c r="T41" s="71"/>
      <c r="U41" s="71"/>
      <c r="V41" s="71"/>
      <c r="Y41" s="97">
        <v>-1</v>
      </c>
      <c r="Z41" s="88">
        <v>0</v>
      </c>
      <c r="AA41" s="88">
        <v>5</v>
      </c>
      <c r="AB41" s="88">
        <v>10</v>
      </c>
      <c r="AC41" s="88">
        <v>15</v>
      </c>
      <c r="AD41" s="88">
        <v>20</v>
      </c>
      <c r="AE41" s="88">
        <v>30</v>
      </c>
      <c r="AF41" s="88">
        <v>40</v>
      </c>
      <c r="AG41" s="88">
        <v>60</v>
      </c>
      <c r="AH41" s="1"/>
      <c r="AI41" s="1"/>
      <c r="AJ41" s="1"/>
    </row>
    <row r="42" spans="1:42" ht="27">
      <c r="A42" s="84"/>
      <c r="B42" s="84"/>
      <c r="C42" s="84" t="str">
        <f>IF(消費量クラス!$R$1="AS","","$this-&gt;")&amp;"defSelectValue['"&amp;H42&amp;"']= [ '"&amp;I42&amp;"', '"&amp;J42&amp;"', '"&amp;K42&amp;"', '"&amp;L42&amp;"', '"&amp;M42&amp;"', '"&amp;N42&amp;"', '"&amp;O42&amp;"', '"&amp;P42&amp;"', '"&amp;Q42&amp;"', '"&amp;R42&amp;"', '"&amp;S42&amp;"', '"&amp;T42&amp;"', '"&amp;U42&amp;"', '"&amp;V42&amp;"', '"&amp;W42&amp;"', '"&amp;X42&amp;"' ]; "</f>
        <v xml:space="preserve">defSelectValue['sel104']= [ '選んで下さい', '使わない', '使う', '', '', '', '', '', '', '', '', '', '', '', '', '' ]; </v>
      </c>
      <c r="D42" s="58"/>
      <c r="E42" s="58"/>
      <c r="F42" s="58" t="str">
        <f>IF(消費量クラス!$R$1="AS","","$this-&gt;")&amp;"defSelectData['"&amp;H42&amp;"']= [ '"&amp;Y42&amp;"', '"&amp;Z42&amp;"', '"&amp;AA42&amp;"', '"&amp;AB42&amp;"', '"&amp;AC42&amp;"', '"&amp;AD42&amp;"', '"&amp;AE42&amp;"', '"&amp;AF42&amp;"', '"&amp;AG42&amp;"', '"&amp;AH42&amp;"', '"&amp;AI42&amp;"', '"&amp;AJ42&amp;"', '"&amp;AK42&amp;"', '"&amp;AL42&amp;"', '"&amp;AM42&amp;"', '"&amp;AN42&amp;"' ]; "</f>
        <v xml:space="preserve">defSelectData['sel104']= [ '-1', '1', '2', '', '', '', '', '', '', '', '', '', '', '', '', '' ]; </v>
      </c>
      <c r="H42" t="s">
        <v>2026</v>
      </c>
      <c r="I42" s="18" t="s">
        <v>2251</v>
      </c>
      <c r="J42" s="74" t="s">
        <v>1954</v>
      </c>
      <c r="K42" s="74" t="s">
        <v>2027</v>
      </c>
      <c r="L42" s="74"/>
      <c r="M42" s="74"/>
      <c r="N42" s="74"/>
      <c r="O42" s="74"/>
      <c r="P42" s="74"/>
      <c r="Q42" s="74"/>
      <c r="R42" s="71"/>
      <c r="S42" s="71"/>
      <c r="T42" s="71"/>
      <c r="U42" s="71"/>
      <c r="V42" s="71"/>
      <c r="Y42" s="97">
        <v>-1</v>
      </c>
      <c r="Z42" s="1">
        <v>1</v>
      </c>
      <c r="AA42" s="1">
        <v>2</v>
      </c>
      <c r="AB42" s="1"/>
      <c r="AC42" s="1"/>
      <c r="AD42" s="1"/>
      <c r="AE42" s="1"/>
      <c r="AF42" s="1"/>
      <c r="AG42" s="1"/>
      <c r="AH42" s="1"/>
      <c r="AI42" s="1"/>
      <c r="AJ42" s="1"/>
    </row>
    <row r="43" spans="1:42" ht="27">
      <c r="A43" s="84"/>
      <c r="B43" s="84"/>
      <c r="C43" s="84" t="str">
        <f>IF(消費量クラス!$R$1="AS","","$this-&gt;")&amp;"defSelectValue['"&amp;H43&amp;"']= [ '"&amp;I43&amp;"', '"&amp;J43&amp;"', '"&amp;K43&amp;"', '"&amp;L43&amp;"', '"&amp;M43&amp;"', '"&amp;N43&amp;"', '"&amp;O43&amp;"', '"&amp;P43&amp;"', '"&amp;Q43&amp;"', '"&amp;R43&amp;"', '"&amp;S43&amp;"', '"&amp;T43&amp;"', '"&amp;U43&amp;"', '"&amp;V43&amp;"', '"&amp;W43&amp;"', '"&amp;X43&amp;"' ]; "</f>
        <v xml:space="preserve">defSelectValue['sel105']= [ '選んで下さい', '常にしている', 'だいたいしている', '時々している', 'していない', '', '', '', '', '', '', '', '', '', '', '' ]; </v>
      </c>
      <c r="D43" s="58"/>
      <c r="E43" s="58"/>
      <c r="F43" s="58" t="str">
        <f>IF(消費量クラス!$R$1="AS","","$this-&gt;")&amp;"defSelectData['"&amp;H43&amp;"']= [ '"&amp;Y43&amp;"', '"&amp;Z43&amp;"', '"&amp;AA43&amp;"', '"&amp;AB43&amp;"', '"&amp;AC43&amp;"', '"&amp;AD43&amp;"', '"&amp;AE43&amp;"', '"&amp;AF43&amp;"', '"&amp;AG43&amp;"', '"&amp;AH43&amp;"', '"&amp;AI43&amp;"', '"&amp;AJ43&amp;"', '"&amp;AK43&amp;"', '"&amp;AL43&amp;"', '"&amp;AM43&amp;"', '"&amp;AN43&amp;"' ]; "</f>
        <v xml:space="preserve">defSelectData['sel105']= [ '-1', '1', '2', '3', '4', '', '', '', '', '', '', '', '', '', '', '' ]; </v>
      </c>
      <c r="H43" t="s">
        <v>2515</v>
      </c>
      <c r="I43" s="18" t="s">
        <v>2251</v>
      </c>
      <c r="J43" s="71" t="s">
        <v>2285</v>
      </c>
      <c r="K43" s="71" t="s">
        <v>2286</v>
      </c>
      <c r="L43" s="71" t="s">
        <v>2287</v>
      </c>
      <c r="M43" s="71" t="s">
        <v>2288</v>
      </c>
      <c r="N43" s="71"/>
      <c r="O43" s="71"/>
      <c r="P43" s="71"/>
      <c r="Q43" s="71"/>
      <c r="R43" s="71"/>
      <c r="S43" s="71"/>
      <c r="T43" s="71"/>
      <c r="U43" s="71"/>
      <c r="V43" s="71"/>
      <c r="Y43" s="97">
        <v>-1</v>
      </c>
      <c r="Z43" s="97">
        <v>1</v>
      </c>
      <c r="AA43" s="97">
        <v>2</v>
      </c>
      <c r="AB43" s="1">
        <v>3</v>
      </c>
      <c r="AC43" s="1">
        <v>4</v>
      </c>
      <c r="AD43" s="1"/>
      <c r="AE43" s="1"/>
      <c r="AF43" s="1"/>
      <c r="AG43" s="1"/>
      <c r="AH43" s="1"/>
      <c r="AI43" s="1"/>
      <c r="AJ43" s="1"/>
      <c r="AO43">
        <f>COUNT(Z43:AN43)</f>
        <v>4</v>
      </c>
      <c r="AP43">
        <f>COUNTA(J43:X43)</f>
        <v>4</v>
      </c>
    </row>
    <row r="44" spans="1:42" ht="27">
      <c r="A44" s="84"/>
      <c r="B44" s="84"/>
      <c r="C44" s="84" t="str">
        <f>IF(消費量クラス!$R$1="AS","","$this-&gt;")&amp;"defSelectValue['"&amp;H44&amp;"']= [ '"&amp;I44&amp;"', '"&amp;J44&amp;"', '"&amp;K44&amp;"', '"&amp;L44&amp;"', '"&amp;M44&amp;"', '"&amp;N44&amp;"', '"&amp;O44&amp;"', '"&amp;P44&amp;"', '"&amp;Q44&amp;"', '"&amp;R44&amp;"', '"&amp;S44&amp;"', '"&amp;T44&amp;"', '"&amp;U44&amp;"', '"&amp;V44&amp;"', '"&amp;W44&amp;"', '"&amp;X44&amp;"' ]; "</f>
        <v xml:space="preserve">defSelectValue['sel201']= [ '選んで下さい', '家全体', '家の半分くらい', '家の一部', '1部屋のみ', '部屋の暖房をしない', '', '', '', '', '', '', '', '', '', '' ]; </v>
      </c>
      <c r="D44" s="58"/>
      <c r="E44" s="58"/>
      <c r="F44" s="58" t="str">
        <f>IF(消費量クラス!$R$1="AS","","$this-&gt;")&amp;"defSelectData['"&amp;H44&amp;"']= [ '"&amp;Y44&amp;"', '"&amp;Z44&amp;"', '"&amp;AA44&amp;"', '"&amp;AB44&amp;"', '"&amp;AC44&amp;"', '"&amp;AD44&amp;"', '"&amp;AE44&amp;"', '"&amp;AF44&amp;"', '"&amp;AG44&amp;"', '"&amp;AH44&amp;"', '"&amp;AI44&amp;"', '"&amp;AJ44&amp;"', '"&amp;AK44&amp;"', '"&amp;AL44&amp;"', '"&amp;AM44&amp;"', '"&amp;AN44&amp;"' ]; "</f>
        <v xml:space="preserve">defSelectData['sel201']= [ '-1', '1', '0.5', '0.25', '0.1', '0.02', '', '', '', '', '', '', '', '', '', '' ]; </v>
      </c>
      <c r="H44" t="s">
        <v>1969</v>
      </c>
      <c r="I44" s="18" t="s">
        <v>2251</v>
      </c>
      <c r="J44" s="18" t="s">
        <v>1970</v>
      </c>
      <c r="K44" s="18" t="s">
        <v>1971</v>
      </c>
      <c r="L44" s="18" t="s">
        <v>1972</v>
      </c>
      <c r="M44" s="18" t="s">
        <v>1973</v>
      </c>
      <c r="N44" s="18" t="s">
        <v>1974</v>
      </c>
      <c r="O44" s="18"/>
      <c r="P44" s="18"/>
      <c r="Q44" s="18"/>
      <c r="R44" s="18"/>
      <c r="S44" s="18"/>
      <c r="Y44" s="97">
        <v>-1</v>
      </c>
      <c r="Z44" s="97">
        <v>1</v>
      </c>
      <c r="AA44" s="97">
        <v>0.5</v>
      </c>
      <c r="AB44" s="97">
        <v>0.25</v>
      </c>
      <c r="AC44" s="97">
        <v>0.1</v>
      </c>
      <c r="AD44" s="97">
        <v>0.02</v>
      </c>
    </row>
    <row r="45" spans="1:42" ht="40.5">
      <c r="A45" s="84"/>
      <c r="B45" s="84"/>
      <c r="C45" s="84" t="str">
        <f>IF(消費量クラス!$R$1="AS","","$this-&gt;")&amp;"defSelectValue['"&amp;H45&amp;"']= [ '"&amp;I45&amp;"', '"&amp;J45&amp;"', '"&amp;K45&amp;"', '"&amp;L45&amp;"', '"&amp;M45&amp;"', '"&amp;N45&amp;"', '"&amp;O45&amp;"', '"&amp;P45&amp;"', '"&amp;Q45&amp;"', '"&amp;R45&amp;"', '"&amp;S45&amp;"', '"&amp;T45&amp;"', '"&amp;U45&amp;"', '"&amp;V45&amp;"', '"&amp;W45&amp;"', '"&amp;X45&amp;"' ]; "</f>
        <v xml:space="preserve">defSelectValue['sel202']= [ '選んで下さい', 'エアコン', '電気熱暖房', 'ガス', '灯油', '薪・ペレットストーブ', 'こたつやホットカーペットのみ', '', '', '', '', '', '', '', '', '' ]; </v>
      </c>
      <c r="D45" s="58"/>
      <c r="E45" s="58"/>
      <c r="F45" s="58" t="str">
        <f>IF(消費量クラス!$R$1="AS","","$this-&gt;")&amp;"defSelectData['"&amp;H45&amp;"']= [ '"&amp;Y45&amp;"', '"&amp;Z45&amp;"', '"&amp;AA45&amp;"', '"&amp;AB45&amp;"', '"&amp;AC45&amp;"', '"&amp;AD45&amp;"', '"&amp;AE45&amp;"', '"&amp;AF45&amp;"', '"&amp;AG45&amp;"', '"&amp;AH45&amp;"', '"&amp;AI45&amp;"', '"&amp;AJ45&amp;"', '"&amp;AK45&amp;"', '"&amp;AL45&amp;"', '"&amp;AM45&amp;"', '"&amp;AN45&amp;"' ]; "</f>
        <v xml:space="preserve">defSelectData['sel202']= [ '-1', '1', '2', '3', '4', '5', '6', '', '', '', '', '', '', '', '', '' ]; </v>
      </c>
      <c r="H45" t="s">
        <v>1975</v>
      </c>
      <c r="I45" s="18" t="s">
        <v>2251</v>
      </c>
      <c r="J45" s="18" t="s">
        <v>2374</v>
      </c>
      <c r="K45" s="18" t="s">
        <v>1976</v>
      </c>
      <c r="L45" s="18" t="s">
        <v>1977</v>
      </c>
      <c r="M45" s="18" t="s">
        <v>1978</v>
      </c>
      <c r="N45" s="18" t="s">
        <v>1979</v>
      </c>
      <c r="O45" s="18" t="s">
        <v>1980</v>
      </c>
      <c r="P45" s="18"/>
      <c r="Q45" s="18"/>
      <c r="R45" s="18"/>
      <c r="S45" s="18"/>
      <c r="Y45" s="97">
        <v>-1</v>
      </c>
      <c r="Z45" s="97">
        <v>1</v>
      </c>
      <c r="AA45" s="97">
        <v>2</v>
      </c>
      <c r="AB45" s="97">
        <v>3</v>
      </c>
      <c r="AC45" s="97">
        <v>4</v>
      </c>
      <c r="AD45" s="97">
        <v>5</v>
      </c>
      <c r="AE45" s="97">
        <v>6</v>
      </c>
    </row>
    <row r="46" spans="1:42" ht="27">
      <c r="A46" s="84"/>
      <c r="B46" s="84"/>
      <c r="C46" s="84" t="str">
        <f>IF(消費量クラス!$R$1="AS","","$this-&gt;")&amp;"defSelectValue['"&amp;H46&amp;"']= [ '"&amp;I46&amp;"', '"&amp;J46&amp;"', '"&amp;K46&amp;"', '"&amp;L46&amp;"', '"&amp;M46&amp;"', '"&amp;N46&amp;"', '"&amp;O46&amp;"', '"&amp;P46&amp;"', '"&amp;Q46&amp;"', '"&amp;R46&amp;"', '"&amp;S46&amp;"', '"&amp;T46&amp;"', '"&amp;U46&amp;"', '"&amp;V46&amp;"', '"&amp;W46&amp;"', '"&amp;X46&amp;"' ]; "</f>
        <v xml:space="preserve">defSelectValue['sel203']= [ '選んで下さい', '使わない', '1時間', '2時間', '3時間', '4時間', '6時間', '8時間', '12時間', '16時間', '24時間', '', '', '', '', '' ]; </v>
      </c>
      <c r="D46" s="58"/>
      <c r="E46" s="58"/>
      <c r="F46" s="58" t="str">
        <f>IF(消費量クラス!$R$1="AS","","$this-&gt;")&amp;"defSelectData['"&amp;H46&amp;"']= [ '"&amp;Y46&amp;"', '"&amp;Z46&amp;"', '"&amp;AA46&amp;"', '"&amp;AB46&amp;"', '"&amp;AC46&amp;"', '"&amp;AD46&amp;"', '"&amp;AE46&amp;"', '"&amp;AF46&amp;"', '"&amp;AG46&amp;"', '"&amp;AH46&amp;"', '"&amp;AI46&amp;"', '"&amp;AJ46&amp;"', '"&amp;AK46&amp;"', '"&amp;AL46&amp;"', '"&amp;AM46&amp;"', '"&amp;AN46&amp;"' ]; "</f>
        <v xml:space="preserve">defSelectData['sel203']= [ '-1', '0', '1', '2', '3', '4', '6', '8', '12', '16', '24', '', '', '', '', '' ]; </v>
      </c>
      <c r="H46" t="s">
        <v>1981</v>
      </c>
      <c r="I46" s="18" t="s">
        <v>2251</v>
      </c>
      <c r="J46" s="71" t="s">
        <v>1954</v>
      </c>
      <c r="K46" s="71" t="s">
        <v>1906</v>
      </c>
      <c r="L46" s="71" t="s">
        <v>1907</v>
      </c>
      <c r="M46" s="71" t="s">
        <v>1908</v>
      </c>
      <c r="N46" s="71" t="s">
        <v>1909</v>
      </c>
      <c r="O46" s="71" t="s">
        <v>1910</v>
      </c>
      <c r="P46" s="71" t="s">
        <v>1911</v>
      </c>
      <c r="Q46" s="71" t="s">
        <v>1912</v>
      </c>
      <c r="R46" s="71" t="s">
        <v>1913</v>
      </c>
      <c r="S46" s="71" t="s">
        <v>1914</v>
      </c>
      <c r="T46" s="71"/>
      <c r="U46" s="71"/>
      <c r="V46" s="71"/>
      <c r="Y46" s="97">
        <v>-1</v>
      </c>
      <c r="Z46" s="1">
        <v>0</v>
      </c>
      <c r="AA46" s="1">
        <v>1</v>
      </c>
      <c r="AB46" s="1">
        <v>2</v>
      </c>
      <c r="AC46" s="1">
        <v>3</v>
      </c>
      <c r="AD46" s="1">
        <v>4</v>
      </c>
      <c r="AE46" s="1">
        <v>6</v>
      </c>
      <c r="AF46" s="1">
        <v>8</v>
      </c>
      <c r="AG46" s="1">
        <v>12</v>
      </c>
      <c r="AH46" s="1">
        <v>16</v>
      </c>
      <c r="AI46" s="1">
        <v>24</v>
      </c>
      <c r="AJ46" s="1"/>
    </row>
    <row r="47" spans="1:42" ht="27">
      <c r="A47" s="84"/>
      <c r="B47" s="84"/>
      <c r="C47" s="84" t="str">
        <f>IF(消費量クラス!$R$1="AS","","$this-&gt;")&amp;"defSelectValue['"&amp;H47&amp;"']= [ '"&amp;I47&amp;"', '"&amp;J47&amp;"', '"&amp;K47&amp;"', '"&amp;L47&amp;"', '"&amp;M47&amp;"', '"&amp;N47&amp;"', '"&amp;O47&amp;"', '"&amp;P47&amp;"', '"&amp;Q47&amp;"', '"&amp;R47&amp;"', '"&amp;S47&amp;"', '"&amp;T47&amp;"', '"&amp;U47&amp;"', '"&amp;V47&amp;"', '"&amp;W47&amp;"', '"&amp;X47&amp;"' ]; "</f>
        <v xml:space="preserve">defSelectValue['sel204']= [ '選んで下さい', '使わない', '18℃', '19℃', '20℃', '21℃', '22℃', '23℃', '24℃', '25℃', '26℃', '', '', '', '', '' ]; </v>
      </c>
      <c r="D47" s="58"/>
      <c r="E47" s="58"/>
      <c r="F47" s="58" t="str">
        <f>IF(消費量クラス!$R$1="AS","","$this-&gt;")&amp;"defSelectData['"&amp;H47&amp;"']= [ '"&amp;Y47&amp;"', '"&amp;Z47&amp;"', '"&amp;AA47&amp;"', '"&amp;AB47&amp;"', '"&amp;AC47&amp;"', '"&amp;AD47&amp;"', '"&amp;AE47&amp;"', '"&amp;AF47&amp;"', '"&amp;AG47&amp;"', '"&amp;AH47&amp;"', '"&amp;AI47&amp;"', '"&amp;AJ47&amp;"', '"&amp;AK47&amp;"', '"&amp;AL47&amp;"', '"&amp;AM47&amp;"', '"&amp;AN47&amp;"' ]; "</f>
        <v xml:space="preserve">defSelectData['sel204']= [ '-1', '0', '18', '19', '20', '21', '22', '23', '24', '25', '26', '', '', '', '', '' ]; </v>
      </c>
      <c r="H47" t="s">
        <v>1982</v>
      </c>
      <c r="I47" s="18" t="s">
        <v>2251</v>
      </c>
      <c r="J47" s="71" t="s">
        <v>1954</v>
      </c>
      <c r="K47" s="73" t="s">
        <v>1983</v>
      </c>
      <c r="L47" s="71" t="s">
        <v>1984</v>
      </c>
      <c r="M47" s="71" t="s">
        <v>1985</v>
      </c>
      <c r="N47" s="71" t="s">
        <v>1986</v>
      </c>
      <c r="O47" s="71" t="s">
        <v>1987</v>
      </c>
      <c r="P47" s="71" t="s">
        <v>1988</v>
      </c>
      <c r="Q47" s="71" t="s">
        <v>1989</v>
      </c>
      <c r="R47" s="71" t="s">
        <v>1990</v>
      </c>
      <c r="S47" s="71" t="s">
        <v>1991</v>
      </c>
      <c r="T47" s="71"/>
      <c r="U47" s="71"/>
      <c r="V47" s="71"/>
      <c r="Y47" s="97">
        <v>-1</v>
      </c>
      <c r="Z47" s="1">
        <v>0</v>
      </c>
      <c r="AA47" s="1">
        <v>18</v>
      </c>
      <c r="AB47" s="1">
        <v>19</v>
      </c>
      <c r="AC47" s="1">
        <v>20</v>
      </c>
      <c r="AD47" s="1">
        <v>21</v>
      </c>
      <c r="AE47" s="1">
        <v>22</v>
      </c>
      <c r="AF47" s="1">
        <v>23</v>
      </c>
      <c r="AG47" s="1">
        <v>24</v>
      </c>
      <c r="AH47" s="1">
        <v>25</v>
      </c>
      <c r="AI47" s="1">
        <v>26</v>
      </c>
      <c r="AJ47" s="1"/>
    </row>
    <row r="48" spans="1:42" ht="27">
      <c r="A48" s="84"/>
      <c r="B48" s="84"/>
      <c r="C48" s="84" t="str">
        <f>IF(消費量クラス!$R$1="AS","","$this-&gt;")&amp;"defSelectValue['"&amp;H48&amp;"']= [ '"&amp;I48&amp;"', '"&amp;J48&amp;"', '"&amp;K48&amp;"', '"&amp;L48&amp;"', '"&amp;M48&amp;"', '"&amp;N48&amp;"', '"&amp;O48&amp;"', '"&amp;P48&amp;"', '"&amp;Q48&amp;"', '"&amp;R48&amp;"', '"&amp;S48&amp;"', '"&amp;T48&amp;"', '"&amp;U48&amp;"', '"&amp;V48&amp;"', '"&amp;W48&amp;"', '"&amp;X48&amp;"' ]; "</f>
        <v xml:space="preserve">defSelectValue['sel205']= [ '選んで下さい', '使わない', '1時間', '2時間', '3時間', '4時間', '6時間', '8時間', '12時間', '16時間', '24時間', '', '', '', '', '' ]; </v>
      </c>
      <c r="D48" s="58"/>
      <c r="E48" s="58"/>
      <c r="F48" s="58" t="str">
        <f>IF(消費量クラス!$R$1="AS","","$this-&gt;")&amp;"defSelectData['"&amp;H48&amp;"']= [ '"&amp;Y48&amp;"', '"&amp;Z48&amp;"', '"&amp;AA48&amp;"', '"&amp;AB48&amp;"', '"&amp;AC48&amp;"', '"&amp;AD48&amp;"', '"&amp;AE48&amp;"', '"&amp;AF48&amp;"', '"&amp;AG48&amp;"', '"&amp;AH48&amp;"', '"&amp;AI48&amp;"', '"&amp;AJ48&amp;"', '"&amp;AK48&amp;"', '"&amp;AL48&amp;"', '"&amp;AM48&amp;"', '"&amp;AN48&amp;"' ]; "</f>
        <v xml:space="preserve">defSelectData['sel205']= [ '-1', '0', '1', '2', '3', '4', '6', '8', '12', '16', '24', '', '', '', '', '' ]; </v>
      </c>
      <c r="H48" t="s">
        <v>1992</v>
      </c>
      <c r="I48" s="18" t="s">
        <v>2251</v>
      </c>
      <c r="J48" s="71" t="s">
        <v>1954</v>
      </c>
      <c r="K48" s="71" t="s">
        <v>1906</v>
      </c>
      <c r="L48" s="71" t="s">
        <v>1907</v>
      </c>
      <c r="M48" s="71" t="s">
        <v>1908</v>
      </c>
      <c r="N48" s="71" t="s">
        <v>1909</v>
      </c>
      <c r="O48" s="71" t="s">
        <v>1910</v>
      </c>
      <c r="P48" s="71" t="s">
        <v>1911</v>
      </c>
      <c r="Q48" s="71" t="s">
        <v>1912</v>
      </c>
      <c r="R48" s="71" t="s">
        <v>1913</v>
      </c>
      <c r="S48" s="71" t="s">
        <v>1914</v>
      </c>
      <c r="T48" s="71"/>
      <c r="U48" s="71"/>
      <c r="V48" s="71"/>
      <c r="Y48" s="97">
        <v>-1</v>
      </c>
      <c r="Z48" s="1">
        <v>0</v>
      </c>
      <c r="AA48" s="1">
        <v>1</v>
      </c>
      <c r="AB48" s="1">
        <v>2</v>
      </c>
      <c r="AC48" s="1">
        <v>3</v>
      </c>
      <c r="AD48" s="1">
        <v>4</v>
      </c>
      <c r="AE48" s="1">
        <v>6</v>
      </c>
      <c r="AF48" s="1">
        <v>8</v>
      </c>
      <c r="AG48" s="1">
        <v>12</v>
      </c>
      <c r="AH48" s="1">
        <v>16</v>
      </c>
      <c r="AI48" s="1">
        <v>24</v>
      </c>
      <c r="AJ48" s="1"/>
    </row>
    <row r="49" spans="1:42" ht="27">
      <c r="C49" s="84" t="str">
        <f>IF(消費量クラス!$R$1="AS","","$this-&gt;")&amp;"defSelectValue['"&amp;H49&amp;"']= [ '"&amp;I49&amp;"', '"&amp;J49&amp;"', '"&amp;K49&amp;"', '"&amp;L49&amp;"', '"&amp;M49&amp;"', '"&amp;N49&amp;"', '"&amp;O49&amp;"', '"&amp;P49&amp;"', '"&amp;Q49&amp;"', '"&amp;R49&amp;"', '"&amp;S49&amp;"', '"&amp;T49&amp;"', '"&amp;U49&amp;"', '"&amp;V49&amp;"', '"&amp;W49&amp;"', '"&amp;X49&amp;"' ]; "</f>
        <v xml:space="preserve">defSelectValue['sel206']= [ '選んで下さい', '24℃', '25℃', '26℃', '27℃', '28℃', '29℃', '30℃', '使わない', '', '', '', '', '', '', '' ]; </v>
      </c>
      <c r="D49" s="58"/>
      <c r="E49" s="58"/>
      <c r="F49" s="58" t="str">
        <f>IF(消費量クラス!$R$1="AS","","$this-&gt;")&amp;"defSelectData['"&amp;H49&amp;"']= [ '"&amp;Y49&amp;"', '"&amp;Z49&amp;"', '"&amp;AA49&amp;"', '"&amp;AB49&amp;"', '"&amp;AC49&amp;"', '"&amp;AD49&amp;"', '"&amp;AE49&amp;"', '"&amp;AF49&amp;"', '"&amp;AG49&amp;"', '"&amp;AH49&amp;"', '"&amp;AI49&amp;"', '"&amp;AJ49&amp;"', '"&amp;AK49&amp;"', '"&amp;AL49&amp;"', '"&amp;AM49&amp;"', '"&amp;AN49&amp;"' ]; "</f>
        <v xml:space="preserve">defSelectData['sel206']= [ '-1', '24', '25', '26', '27', '28', '29', '30', '0', '', '', '', '', '', '', '' ]; </v>
      </c>
      <c r="H49" t="s">
        <v>2029</v>
      </c>
      <c r="I49" s="18" t="s">
        <v>2567</v>
      </c>
      <c r="J49" s="73" t="s">
        <v>1989</v>
      </c>
      <c r="K49" s="71" t="s">
        <v>1990</v>
      </c>
      <c r="L49" s="73" t="s">
        <v>1991</v>
      </c>
      <c r="M49" s="71" t="s">
        <v>2030</v>
      </c>
      <c r="N49" s="73" t="s">
        <v>2031</v>
      </c>
      <c r="O49" s="71" t="s">
        <v>2032</v>
      </c>
      <c r="P49" s="73" t="s">
        <v>2033</v>
      </c>
      <c r="Q49" s="71" t="s">
        <v>1954</v>
      </c>
      <c r="R49" s="71"/>
      <c r="S49" s="71"/>
      <c r="T49" s="71"/>
      <c r="U49" s="71"/>
      <c r="V49" s="71"/>
      <c r="Y49" s="97">
        <v>-1</v>
      </c>
      <c r="Z49" s="1">
        <v>24</v>
      </c>
      <c r="AA49" s="1">
        <v>25</v>
      </c>
      <c r="AB49" s="1">
        <v>26</v>
      </c>
      <c r="AC49" s="1">
        <v>27</v>
      </c>
      <c r="AD49" s="1">
        <v>28</v>
      </c>
      <c r="AE49" s="1">
        <v>29</v>
      </c>
      <c r="AF49" s="1">
        <v>30</v>
      </c>
      <c r="AG49" s="1">
        <v>0</v>
      </c>
      <c r="AH49" s="1"/>
      <c r="AI49" s="1"/>
      <c r="AJ49" s="1"/>
    </row>
    <row r="50" spans="1:42" ht="27">
      <c r="A50" s="84"/>
      <c r="B50" s="84"/>
      <c r="C50" s="84" t="str">
        <f>IF(消費量クラス!$R$1="AS","","$this-&gt;")&amp;"defSelectValue['"&amp;H50&amp;"']= [ '"&amp;I50&amp;"', '"&amp;J50&amp;"', '"&amp;K50&amp;"', '"&amp;L50&amp;"', '"&amp;M50&amp;"', '"&amp;N50&amp;"', '"&amp;O50&amp;"', '"&amp;P50&amp;"', '"&amp;Q50&amp;"', '"&amp;R50&amp;"', '"&amp;S50&amp;"', '"&amp;T50&amp;"', '"&amp;U50&amp;"', '"&amp;V50&amp;"', '"&amp;W50&amp;"', '"&amp;X50&amp;"' ]; "</f>
        <v xml:space="preserve">defSelectValue['sel207']= [ '選んで下さい', '常にしている', 'だいたいしている', '時々している', 'していない', '', '', '', '', '', '', '', '', '', '', '' ]; </v>
      </c>
      <c r="D50" s="58"/>
      <c r="E50" s="58"/>
      <c r="F50" s="58" t="str">
        <f>IF(消費量クラス!$R$1="AS","","$this-&gt;")&amp;"defSelectData['"&amp;H50&amp;"']= [ '"&amp;Y50&amp;"', '"&amp;Z50&amp;"', '"&amp;AA50&amp;"', '"&amp;AB50&amp;"', '"&amp;AC50&amp;"', '"&amp;AD50&amp;"', '"&amp;AE50&amp;"', '"&amp;AF50&amp;"', '"&amp;AG50&amp;"', '"&amp;AH50&amp;"', '"&amp;AI50&amp;"', '"&amp;AJ50&amp;"', '"&amp;AK50&amp;"', '"&amp;AL50&amp;"', '"&amp;AM50&amp;"', '"&amp;AN50&amp;"' ]; "</f>
        <v xml:space="preserve">defSelectData['sel207']= [ '-1', '1', '2', '3', '4', '', '', '', '', '', '', '', '', '', '', '' ]; </v>
      </c>
      <c r="H50" t="s">
        <v>2283</v>
      </c>
      <c r="I50" s="18" t="s">
        <v>2284</v>
      </c>
      <c r="J50" s="71" t="s">
        <v>2285</v>
      </c>
      <c r="K50" s="71" t="s">
        <v>2286</v>
      </c>
      <c r="L50" s="71" t="s">
        <v>2287</v>
      </c>
      <c r="M50" s="71" t="s">
        <v>2288</v>
      </c>
      <c r="N50" s="71"/>
      <c r="O50" s="71"/>
      <c r="P50" s="71"/>
      <c r="Q50" s="71"/>
      <c r="R50" s="71"/>
      <c r="S50" s="71"/>
      <c r="T50" s="71"/>
      <c r="U50" s="71"/>
      <c r="V50" s="71"/>
      <c r="Y50" s="97">
        <v>-1</v>
      </c>
      <c r="Z50" s="97">
        <v>1</v>
      </c>
      <c r="AA50" s="97">
        <v>2</v>
      </c>
      <c r="AB50" s="1">
        <v>3</v>
      </c>
      <c r="AC50" s="1">
        <v>4</v>
      </c>
      <c r="AD50" s="1"/>
      <c r="AE50" s="1"/>
      <c r="AF50" s="1"/>
      <c r="AG50" s="1"/>
      <c r="AH50" s="1"/>
      <c r="AI50" s="1"/>
      <c r="AJ50" s="1"/>
      <c r="AO50">
        <f>COUNT(Z50:AN50)</f>
        <v>4</v>
      </c>
      <c r="AP50">
        <f>COUNTA(J50:X50)</f>
        <v>4</v>
      </c>
    </row>
    <row r="51" spans="1:42" ht="27">
      <c r="A51" s="84"/>
      <c r="B51" s="84"/>
      <c r="C51" s="84" t="str">
        <f>IF(消費量クラス!$R$1="AS","","$this-&gt;")&amp;"defSelectValue['"&amp;H51&amp;"']= [ '"&amp;I51&amp;"', '"&amp;J51&amp;"', '"&amp;K51&amp;"', '"&amp;L51&amp;"', '"&amp;M51&amp;"', '"&amp;N51&amp;"', '"&amp;O51&amp;"', '"&amp;P51&amp;"', '"&amp;Q51&amp;"', '"&amp;R51&amp;"', '"&amp;S51&amp;"', '"&amp;T51&amp;"', '"&amp;U51&amp;"', '"&amp;V51&amp;"', '"&amp;W51&amp;"', '"&amp;X51&amp;"' ]; "</f>
        <v xml:space="preserve">defSelectValue['sel208']= [ '選んで下さい', '常にしている', 'だいたいしている', '時々している', 'していない', '', '', '', '', '', '', '', '', '', '', '' ]; </v>
      </c>
      <c r="D51" s="58"/>
      <c r="E51" s="58"/>
      <c r="F51" s="58" t="str">
        <f>IF(消費量クラス!$R$1="AS","","$this-&gt;")&amp;"defSelectData['"&amp;H51&amp;"']= [ '"&amp;Y51&amp;"', '"&amp;Z51&amp;"', '"&amp;AA51&amp;"', '"&amp;AB51&amp;"', '"&amp;AC51&amp;"', '"&amp;AD51&amp;"', '"&amp;AE51&amp;"', '"&amp;AF51&amp;"', '"&amp;AG51&amp;"', '"&amp;AH51&amp;"', '"&amp;AI51&amp;"', '"&amp;AJ51&amp;"', '"&amp;AK51&amp;"', '"&amp;AL51&amp;"', '"&amp;AM51&amp;"', '"&amp;AN51&amp;"' ]; "</f>
        <v xml:space="preserve">defSelectData['sel208']= [ '-1', '1', '2', '3', '4', '', '', '', '', '', '', '', '', '', '', '' ]; </v>
      </c>
      <c r="H51" t="s">
        <v>2289</v>
      </c>
      <c r="I51" s="18" t="s">
        <v>2284</v>
      </c>
      <c r="J51" s="71" t="s">
        <v>2285</v>
      </c>
      <c r="K51" s="71" t="s">
        <v>2286</v>
      </c>
      <c r="L51" s="71" t="s">
        <v>2287</v>
      </c>
      <c r="M51" s="71" t="s">
        <v>2288</v>
      </c>
      <c r="N51" s="71"/>
      <c r="O51" s="71"/>
      <c r="P51" s="71"/>
      <c r="Q51" s="71"/>
      <c r="R51" s="71"/>
      <c r="S51" s="71"/>
      <c r="T51" s="71"/>
      <c r="U51" s="71"/>
      <c r="V51" s="71"/>
      <c r="Y51" s="97">
        <v>-1</v>
      </c>
      <c r="Z51" s="97">
        <v>1</v>
      </c>
      <c r="AA51" s="97">
        <v>2</v>
      </c>
      <c r="AB51" s="1">
        <v>3</v>
      </c>
      <c r="AC51" s="1">
        <v>4</v>
      </c>
      <c r="AD51" s="1"/>
      <c r="AE51" s="1"/>
      <c r="AF51" s="1"/>
      <c r="AG51" s="1"/>
      <c r="AH51" s="1"/>
      <c r="AI51" s="1"/>
      <c r="AJ51" s="1"/>
      <c r="AO51">
        <f>COUNT(Z51:AN51)</f>
        <v>4</v>
      </c>
      <c r="AP51">
        <f>COUNTA(J51:X51)</f>
        <v>4</v>
      </c>
    </row>
    <row r="52" spans="1:42" ht="27">
      <c r="A52" s="84"/>
      <c r="B52" s="84"/>
      <c r="C52" s="84" t="str">
        <f>IF(消費量クラス!$R$1="AS","","$this-&gt;")&amp;"defSelectValue['"&amp;H52&amp;"']= [ '"&amp;I52&amp;"', '"&amp;J52&amp;"', '"&amp;K52&amp;"', '"&amp;L52&amp;"', '"&amp;M52&amp;"', '"&amp;N52&amp;"', '"&amp;O52&amp;"', '"&amp;P52&amp;"', '"&amp;Q52&amp;"', '"&amp;R52&amp;"', '"&amp;S52&amp;"', '"&amp;T52&amp;"', '"&amp;U52&amp;"', '"&amp;V52&amp;"', '"&amp;W52&amp;"', '"&amp;X52&amp;"' ]; "</f>
        <v xml:space="preserve">defSelectValue['sel209']= [ '選んで下さい', '常にしている', 'だいたいしている', '時々している', 'していない', '', '', '', '', '', '', '', '', '', '', '' ]; </v>
      </c>
      <c r="D52" s="58"/>
      <c r="E52" s="58"/>
      <c r="F52" s="58" t="str">
        <f>IF(消費量クラス!$R$1="AS","","$this-&gt;")&amp;"defSelectData['"&amp;H52&amp;"']= [ '"&amp;Y52&amp;"', '"&amp;Z52&amp;"', '"&amp;AA52&amp;"', '"&amp;AB52&amp;"', '"&amp;AC52&amp;"', '"&amp;AD52&amp;"', '"&amp;AE52&amp;"', '"&amp;AF52&amp;"', '"&amp;AG52&amp;"', '"&amp;AH52&amp;"', '"&amp;AI52&amp;"', '"&amp;AJ52&amp;"', '"&amp;AK52&amp;"', '"&amp;AL52&amp;"', '"&amp;AM52&amp;"', '"&amp;AN52&amp;"' ]; "</f>
        <v xml:space="preserve">defSelectData['sel209']= [ '-1', '1', '2', '3', '4', '', '', '', '', '', '', '', '', '', '', '' ]; </v>
      </c>
      <c r="H52" t="s">
        <v>2290</v>
      </c>
      <c r="I52" s="18" t="s">
        <v>2284</v>
      </c>
      <c r="J52" s="71" t="s">
        <v>2285</v>
      </c>
      <c r="K52" s="71" t="s">
        <v>2286</v>
      </c>
      <c r="L52" s="71" t="s">
        <v>2287</v>
      </c>
      <c r="M52" s="71" t="s">
        <v>2288</v>
      </c>
      <c r="N52" s="71"/>
      <c r="O52" s="71"/>
      <c r="P52" s="71"/>
      <c r="Q52" s="71"/>
      <c r="R52" s="71"/>
      <c r="S52" s="71"/>
      <c r="T52" s="71"/>
      <c r="U52" s="71"/>
      <c r="V52" s="71"/>
      <c r="Y52" s="97">
        <v>-1</v>
      </c>
      <c r="Z52" s="97">
        <v>1</v>
      </c>
      <c r="AA52" s="97">
        <v>2</v>
      </c>
      <c r="AB52" s="1">
        <v>3</v>
      </c>
      <c r="AC52" s="1">
        <v>4</v>
      </c>
      <c r="AD52" s="1"/>
      <c r="AE52" s="1"/>
      <c r="AF52" s="1"/>
      <c r="AG52" s="1"/>
      <c r="AH52" s="1"/>
      <c r="AI52" s="1"/>
      <c r="AJ52" s="1"/>
      <c r="AO52">
        <f>COUNT(Z52:AN52)</f>
        <v>4</v>
      </c>
      <c r="AP52">
        <f>COUNTA(J52:X52)</f>
        <v>4</v>
      </c>
    </row>
    <row r="53" spans="1:42" ht="27">
      <c r="A53" s="84"/>
      <c r="B53" s="84"/>
      <c r="C53" s="84" t="str">
        <f>IF(消費量クラス!$R$1="AS","","$this-&gt;")&amp;"defSelectValue['"&amp;H53&amp;"']= [ '"&amp;I53&amp;"', '"&amp;J53&amp;"', '"&amp;K53&amp;"', '"&amp;L53&amp;"', '"&amp;M53&amp;"', '"&amp;N53&amp;"', '"&amp;O53&amp;"', '"&amp;P53&amp;"', '"&amp;Q53&amp;"', '"&amp;R53&amp;"', '"&amp;S53&amp;"', '"&amp;T53&amp;"', '"&amp;U53&amp;"', '"&amp;V53&amp;"', '"&amp;W53&amp;"', '"&amp;X53&amp;"' ]; "</f>
        <v xml:space="preserve">defSelectValue['sel210']= [ '選んで下さい', '常にしている', 'だいたいしている', '時々している', 'していない', '', '', '', '', '', '', '', '', '', '', '' ]; </v>
      </c>
      <c r="D53" s="58"/>
      <c r="E53" s="58"/>
      <c r="F53" s="58" t="str">
        <f>IF(消費量クラス!$R$1="AS","","$this-&gt;")&amp;"defSelectData['"&amp;H53&amp;"']= [ '"&amp;Y53&amp;"', '"&amp;Z53&amp;"', '"&amp;AA53&amp;"', '"&amp;AB53&amp;"', '"&amp;AC53&amp;"', '"&amp;AD53&amp;"', '"&amp;AE53&amp;"', '"&amp;AF53&amp;"', '"&amp;AG53&amp;"', '"&amp;AH53&amp;"', '"&amp;AI53&amp;"', '"&amp;AJ53&amp;"', '"&amp;AK53&amp;"', '"&amp;AL53&amp;"', '"&amp;AM53&amp;"', '"&amp;AN53&amp;"' ]; "</f>
        <v xml:space="preserve">defSelectData['sel210']= [ '-1', '1', '2', '3', '4', '', '', '', '', '', '', '', '', '', '', '' ]; </v>
      </c>
      <c r="H53" t="s">
        <v>2291</v>
      </c>
      <c r="I53" s="18" t="s">
        <v>2284</v>
      </c>
      <c r="J53" s="71" t="s">
        <v>2285</v>
      </c>
      <c r="K53" s="71" t="s">
        <v>2286</v>
      </c>
      <c r="L53" s="71" t="s">
        <v>2287</v>
      </c>
      <c r="M53" s="71" t="s">
        <v>2288</v>
      </c>
      <c r="N53" s="71"/>
      <c r="O53" s="71"/>
      <c r="P53" s="71"/>
      <c r="Q53" s="71"/>
      <c r="R53" s="71"/>
      <c r="S53" s="71"/>
      <c r="T53" s="71"/>
      <c r="U53" s="71"/>
      <c r="V53" s="71"/>
      <c r="Y53" s="97">
        <v>-1</v>
      </c>
      <c r="Z53" s="97">
        <v>1</v>
      </c>
      <c r="AA53" s="97">
        <v>2</v>
      </c>
      <c r="AB53" s="1">
        <v>3</v>
      </c>
      <c r="AC53" s="1">
        <v>4</v>
      </c>
      <c r="AD53" s="1"/>
      <c r="AE53" s="1"/>
      <c r="AF53" s="1"/>
      <c r="AG53" s="1"/>
      <c r="AH53" s="1"/>
      <c r="AI53" s="1"/>
      <c r="AJ53" s="1"/>
      <c r="AO53">
        <f>COUNT(Z53:AN53)</f>
        <v>4</v>
      </c>
      <c r="AP53">
        <f>COUNTA(J53:X53)</f>
        <v>4</v>
      </c>
    </row>
    <row r="54" spans="1:42" ht="27">
      <c r="A54" s="84"/>
      <c r="B54" s="84"/>
      <c r="C54" s="84" t="str">
        <f>IF(消費量クラス!$R$1="AS","","$this-&gt;")&amp;"defSelectValue['"&amp;H54&amp;"']= [ '"&amp;I54&amp;"', '"&amp;J54&amp;"', '"&amp;K54&amp;"', '"&amp;L54&amp;"', '"&amp;M54&amp;"', '"&amp;N54&amp;"', '"&amp;O54&amp;"', '"&amp;P54&amp;"', '"&amp;Q54&amp;"', '"&amp;R54&amp;"', '"&amp;S54&amp;"', '"&amp;T54&amp;"', '"&amp;U54&amp;"', '"&amp;V54&amp;"', '"&amp;W54&amp;"', '"&amp;X54&amp;"' ]; "</f>
        <v xml:space="preserve">defSelectValue['sel235']= [ '選んで下さい', '持っていない', '1年未満', '3年未満', '5年未満', '7年未満', '10年未満', '15年未満', '20年未満', '20年以上', '', '', '', '', '', '' ]; </v>
      </c>
      <c r="D54" s="58"/>
      <c r="E54" s="58"/>
      <c r="F54" s="58" t="str">
        <f>IF(消費量クラス!$R$1="AS","","$this-&gt;")&amp;"defSelectData['"&amp;H54&amp;"']= [ '"&amp;Y54&amp;"', '"&amp;Z54&amp;"', '"&amp;AA54&amp;"', '"&amp;AB54&amp;"', '"&amp;AC54&amp;"', '"&amp;AD54&amp;"', '"&amp;AE54&amp;"', '"&amp;AF54&amp;"', '"&amp;AG54&amp;"', '"&amp;AH54&amp;"', '"&amp;AI54&amp;"', '"&amp;AJ54&amp;"', '"&amp;AK54&amp;"', '"&amp;AL54&amp;"', '"&amp;AM54&amp;"', '"&amp;AN54&amp;"' ]; "</f>
        <v xml:space="preserve">defSelectData['sel235']= [ '-1', '0', '1', '2', '4', '6', '9', '13', '18', '25', '', '', '', '', '', '' ]; </v>
      </c>
      <c r="H54" s="117" t="s">
        <v>2507</v>
      </c>
      <c r="I54" s="115" t="s">
        <v>2502</v>
      </c>
      <c r="J54" s="71" t="s">
        <v>2021</v>
      </c>
      <c r="K54" s="73" t="s">
        <v>2441</v>
      </c>
      <c r="L54" s="71" t="s">
        <v>2442</v>
      </c>
      <c r="M54" s="71" t="s">
        <v>2443</v>
      </c>
      <c r="N54" s="71" t="s">
        <v>2444</v>
      </c>
      <c r="O54" s="71" t="s">
        <v>2445</v>
      </c>
      <c r="P54" s="71" t="s">
        <v>2446</v>
      </c>
      <c r="Q54" s="71" t="s">
        <v>2447</v>
      </c>
      <c r="R54" s="71" t="s">
        <v>2448</v>
      </c>
      <c r="S54" s="71"/>
      <c r="T54" s="71"/>
      <c r="U54" s="71"/>
      <c r="V54" s="71"/>
      <c r="W54" s="117"/>
      <c r="X54" s="117"/>
      <c r="Y54" s="97">
        <v>-1</v>
      </c>
      <c r="Z54" s="1">
        <v>0</v>
      </c>
      <c r="AA54" s="1">
        <v>1</v>
      </c>
      <c r="AB54" s="1">
        <v>2</v>
      </c>
      <c r="AC54" s="1">
        <v>4</v>
      </c>
      <c r="AD54" s="1">
        <v>6</v>
      </c>
      <c r="AE54" s="1">
        <v>9</v>
      </c>
      <c r="AF54" s="1">
        <v>13</v>
      </c>
      <c r="AG54" s="1">
        <v>18</v>
      </c>
      <c r="AH54" s="1">
        <v>25</v>
      </c>
      <c r="AI54" s="1"/>
      <c r="AJ54" s="1"/>
    </row>
    <row r="55" spans="1:42" ht="40.5">
      <c r="A55" s="84"/>
      <c r="B55" s="84"/>
      <c r="C55" s="84" t="str">
        <f>IF(消費量クラス!$R$1="AS","","$this-&gt;")&amp;"defSelectValue['"&amp;H55&amp;"']= [ '"&amp;I55&amp;"', '"&amp;J55&amp;"', '"&amp;K55&amp;"', '"&amp;L55&amp;"', '"&amp;M55&amp;"', '"&amp;N55&amp;"', '"&amp;O55&amp;"', '"&amp;P55&amp;"', '"&amp;Q55&amp;"', '"&amp;R55&amp;"', '"&amp;S55&amp;"', '"&amp;T55&amp;"', '"&amp;U55&amp;"', '"&amp;V55&amp;"', '"&amp;W55&amp;"', '"&amp;X55&amp;"' ]; "</f>
        <v xml:space="preserve">defSelectValue['sel231']= [ '選んで下さい', 'エアコン', '電気熱暖房', 'ガス', '灯油', '薪・ペレットストーブ', 'こたつやホットカーペットのみ', '', '', '', '', '', '', '', '', '' ]; </v>
      </c>
      <c r="D55" s="58"/>
      <c r="E55" s="58"/>
      <c r="F55" s="58" t="str">
        <f>IF(消費量クラス!$R$1="AS","","$this-&gt;")&amp;"defSelectData['"&amp;H55&amp;"']= [ '"&amp;Y55&amp;"', '"&amp;Z55&amp;"', '"&amp;AA55&amp;"', '"&amp;AB55&amp;"', '"&amp;AC55&amp;"', '"&amp;AD55&amp;"', '"&amp;AE55&amp;"', '"&amp;AF55&amp;"', '"&amp;AG55&amp;"', '"&amp;AH55&amp;"', '"&amp;AI55&amp;"', '"&amp;AJ55&amp;"', '"&amp;AK55&amp;"', '"&amp;AL55&amp;"', '"&amp;AM55&amp;"', '"&amp;AN55&amp;"' ]; "</f>
        <v xml:space="preserve">defSelectData['sel231']= [ '-1', '0', '18', '19', '20', '21', '22', '23', '24', '25', '26', '', '', '', '', '' ]; </v>
      </c>
      <c r="H55" s="117" t="s">
        <v>2505</v>
      </c>
      <c r="I55" s="115" t="s">
        <v>2506</v>
      </c>
      <c r="J55" s="71" t="s">
        <v>1290</v>
      </c>
      <c r="K55" s="73" t="s">
        <v>1976</v>
      </c>
      <c r="L55" s="71" t="s">
        <v>1977</v>
      </c>
      <c r="M55" s="71" t="s">
        <v>1978</v>
      </c>
      <c r="N55" s="71" t="s">
        <v>1979</v>
      </c>
      <c r="O55" s="71" t="s">
        <v>1980</v>
      </c>
      <c r="P55" s="71"/>
      <c r="Q55" s="71"/>
      <c r="R55" s="71"/>
      <c r="S55" s="71"/>
      <c r="T55" s="71"/>
      <c r="U55" s="71"/>
      <c r="V55" s="71"/>
      <c r="W55" s="117"/>
      <c r="X55" s="117"/>
      <c r="Y55" s="97">
        <v>-1</v>
      </c>
      <c r="Z55" s="1">
        <v>0</v>
      </c>
      <c r="AA55" s="1">
        <v>18</v>
      </c>
      <c r="AB55" s="1">
        <v>19</v>
      </c>
      <c r="AC55" s="1">
        <v>20</v>
      </c>
      <c r="AD55" s="1">
        <v>21</v>
      </c>
      <c r="AE55" s="1">
        <v>22</v>
      </c>
      <c r="AF55" s="1">
        <v>23</v>
      </c>
      <c r="AG55" s="1">
        <v>24</v>
      </c>
      <c r="AH55" s="1">
        <v>25</v>
      </c>
      <c r="AI55" s="1">
        <v>26</v>
      </c>
      <c r="AJ55" s="1"/>
    </row>
    <row r="56" spans="1:42" ht="27">
      <c r="A56" s="84"/>
      <c r="B56" s="84"/>
      <c r="C56" s="84"/>
      <c r="D56" s="58"/>
      <c r="E56" s="58"/>
      <c r="F56" s="58"/>
      <c r="H56" s="11" t="s">
        <v>2583</v>
      </c>
      <c r="I56" s="115" t="s">
        <v>2251</v>
      </c>
      <c r="J56" s="71" t="s">
        <v>2581</v>
      </c>
      <c r="K56" s="73" t="s">
        <v>2582</v>
      </c>
      <c r="L56" s="71"/>
      <c r="M56" s="71"/>
      <c r="N56" s="71"/>
      <c r="O56" s="71"/>
      <c r="P56" s="71"/>
      <c r="Q56" s="71"/>
      <c r="R56" s="71"/>
      <c r="S56" s="71"/>
      <c r="T56" s="71"/>
      <c r="U56" s="71"/>
      <c r="V56" s="71"/>
      <c r="W56" s="120"/>
      <c r="X56" s="120"/>
      <c r="Y56" s="97">
        <v>-1</v>
      </c>
      <c r="Z56" s="1">
        <v>1</v>
      </c>
      <c r="AA56" s="1">
        <v>2</v>
      </c>
      <c r="AB56" s="1"/>
      <c r="AC56" s="1"/>
      <c r="AD56" s="1"/>
      <c r="AE56" s="1"/>
      <c r="AF56" s="1"/>
      <c r="AG56" s="1"/>
      <c r="AH56" s="1"/>
      <c r="AI56" s="1"/>
      <c r="AJ56" s="1"/>
    </row>
    <row r="57" spans="1:42" ht="54">
      <c r="A57" s="84"/>
      <c r="B57" s="84"/>
      <c r="C57" s="84" t="str">
        <f>IF(消費量クラス!$R$1="AS","","$this-&gt;")&amp;"defSelectValue['"&amp;H57&amp;"']= [ '"&amp;I57&amp;"', '"&amp;J57&amp;"', '"&amp;K57&amp;"', '"&amp;L57&amp;"', '"&amp;M57&amp;"', '"&amp;N57&amp;"', '"&amp;O57&amp;"', '"&amp;P57&amp;"', '"&amp;Q57&amp;"', '"&amp;R57&amp;"', '"&amp;S57&amp;"', '"&amp;T57&amp;"', '"&amp;U57&amp;"', '"&amp;V57&amp;"', '"&amp;W57&amp;"', '"&amp;X57&amp;"' ]; "</f>
        <v xml:space="preserve">defSelectValue['sel252']= [ '選んで下さい', 'ガス給湯器', 'エコジョーズ（ガス潜熱回収型）', '灯油給湯器', 'エコフィール（灯油潜熱回収型）', '電気温水器', 'エコキュート', 'エコウィル・コレモ', 'エネファーム（燃料電池）', 'エアコン', '電気蓄熱', '薪', '', '', '', '' ]; </v>
      </c>
      <c r="D57" s="58"/>
      <c r="E57" s="58"/>
      <c r="F57" s="58" t="str">
        <f>IF(消費量クラス!$R$1="AS","","$this-&gt;")&amp;"defSelectData['"&amp;H57&amp;"']= [ '"&amp;Y57&amp;"', '"&amp;Z57&amp;"', '"&amp;AA57&amp;"', '"&amp;AB57&amp;"', '"&amp;AC57&amp;"', '"&amp;AD57&amp;"', '"&amp;AE57&amp;"', '"&amp;AF57&amp;"', '"&amp;AG57&amp;"', '"&amp;AH57&amp;"', '"&amp;AI57&amp;"', '"&amp;AJ57&amp;"', '"&amp;AK57&amp;"', '"&amp;AL57&amp;"', '"&amp;AM57&amp;"', '"&amp;AN57&amp;"' ]; "</f>
        <v xml:space="preserve">defSelectData['sel252']= [ '-1', '1', '2', '3', '4', '5', '6', '7', '8', '9', '10', '11', '12', '', '', '' ]; </v>
      </c>
      <c r="H57" t="s">
        <v>2590</v>
      </c>
      <c r="I57" s="18" t="s">
        <v>2251</v>
      </c>
      <c r="J57" s="18" t="s">
        <v>121</v>
      </c>
      <c r="K57" s="18" t="s">
        <v>1994</v>
      </c>
      <c r="L57" s="18" t="s">
        <v>1995</v>
      </c>
      <c r="M57" s="18" t="s">
        <v>1996</v>
      </c>
      <c r="N57" s="18" t="s">
        <v>1997</v>
      </c>
      <c r="O57" s="18" t="s">
        <v>91</v>
      </c>
      <c r="P57" s="18" t="s">
        <v>2591</v>
      </c>
      <c r="Q57" s="18" t="s">
        <v>1999</v>
      </c>
      <c r="R57" s="18" t="s">
        <v>2592</v>
      </c>
      <c r="S57" s="18" t="s">
        <v>2593</v>
      </c>
      <c r="T57" s="18" t="s">
        <v>1544</v>
      </c>
      <c r="Y57" s="97">
        <v>-1</v>
      </c>
      <c r="Z57" s="97">
        <v>1</v>
      </c>
      <c r="AA57" s="97">
        <v>2</v>
      </c>
      <c r="AB57" s="97">
        <v>3</v>
      </c>
      <c r="AC57" s="97">
        <v>4</v>
      </c>
      <c r="AD57" s="97">
        <v>5</v>
      </c>
      <c r="AE57" s="97">
        <v>6</v>
      </c>
      <c r="AF57" s="97">
        <v>7</v>
      </c>
      <c r="AG57" s="97">
        <v>8</v>
      </c>
      <c r="AH57" s="97">
        <v>9</v>
      </c>
      <c r="AI57" s="97">
        <v>10</v>
      </c>
      <c r="AJ57" s="97">
        <v>11</v>
      </c>
      <c r="AK57" s="97">
        <v>12</v>
      </c>
    </row>
    <row r="58" spans="1:42" ht="27">
      <c r="A58" s="84"/>
      <c r="B58" s="84"/>
      <c r="C58" s="84" t="str">
        <f>IF(消費量クラス!$R$1="AS","","$this-&gt;")&amp;"defSelectValue['"&amp;H58&amp;"']= [ '"&amp;I58&amp;"', '"&amp;J58&amp;"', '"&amp;K58&amp;"', '"&amp;L58&amp;"', '"&amp;M58&amp;"', '"&amp;N58&amp;"', '"&amp;O58&amp;"', '"&amp;P58&amp;"', '"&amp;Q58&amp;"', '"&amp;R58&amp;"', '"&amp;S58&amp;"', '"&amp;T58&amp;"', '"&amp;U58&amp;"', '"&amp;V58&amp;"', '"&amp;W58&amp;"', '"&amp;X58&amp;"' ]; "</f>
        <v xml:space="preserve">defSelectValue['sel301']= [ '選んで下さい', '保温していない', '時々保温している', '常に保温している', '', '', '', '', '', '', '', '', '', '', '', '' ]; </v>
      </c>
      <c r="D58" s="58"/>
      <c r="E58" s="58"/>
      <c r="F58" s="58" t="str">
        <f>IF(消費量クラス!$R$1="AS","","$this-&gt;")&amp;"defSelectData['"&amp;H58&amp;"']= [ '"&amp;Y58&amp;"', '"&amp;Z58&amp;"', '"&amp;AA58&amp;"', '"&amp;AB58&amp;"', '"&amp;AC58&amp;"', '"&amp;AD58&amp;"', '"&amp;AE58&amp;"', '"&amp;AF58&amp;"', '"&amp;AG58&amp;"', '"&amp;AH58&amp;"', '"&amp;AI58&amp;"', '"&amp;AJ58&amp;"', '"&amp;AK58&amp;"', '"&amp;AL58&amp;"', '"&amp;AM58&amp;"', '"&amp;AN58&amp;"' ]; "</f>
        <v xml:space="preserve">defSelectData['sel301']= [ '-1', '0', '0.3', '1', '', '', '', '', '', '', '', '', '', '', '', '' ]; </v>
      </c>
      <c r="H58" t="s">
        <v>2256</v>
      </c>
      <c r="I58" s="18" t="s">
        <v>2251</v>
      </c>
      <c r="J58" s="71" t="s">
        <v>2253</v>
      </c>
      <c r="K58" s="71" t="s">
        <v>2254</v>
      </c>
      <c r="L58" s="71" t="s">
        <v>2255</v>
      </c>
      <c r="M58" s="71"/>
      <c r="N58" s="71"/>
      <c r="O58" s="71"/>
      <c r="P58" s="71"/>
      <c r="Q58" s="71"/>
      <c r="R58" s="71"/>
      <c r="S58" s="71"/>
      <c r="T58" s="71"/>
      <c r="U58" s="71"/>
      <c r="V58" s="71"/>
      <c r="Y58" s="97">
        <v>-1</v>
      </c>
      <c r="Z58" s="1">
        <v>0</v>
      </c>
      <c r="AA58" s="1">
        <v>0.3</v>
      </c>
      <c r="AB58" s="1">
        <v>1</v>
      </c>
      <c r="AC58" s="1"/>
      <c r="AD58" s="1"/>
      <c r="AE58" s="1"/>
      <c r="AF58" s="1"/>
      <c r="AG58" s="1"/>
      <c r="AH58" s="1"/>
      <c r="AI58" s="1"/>
      <c r="AJ58" s="1"/>
    </row>
    <row r="59" spans="1:42" ht="27">
      <c r="A59" s="84"/>
      <c r="B59" s="84"/>
      <c r="C59" s="84" t="str">
        <f>IF(消費量クラス!$R$1="AS","","$this-&gt;")&amp;"defSelectValue['"&amp;H59&amp;"']= [ '"&amp;I59&amp;"', '"&amp;J59&amp;"', '"&amp;K59&amp;"', '"&amp;L59&amp;"', '"&amp;M59&amp;"', '"&amp;N59&amp;"', '"&amp;O59&amp;"', '"&amp;P59&amp;"', '"&amp;Q59&amp;"', '"&amp;R59&amp;"', '"&amp;S59&amp;"', '"&amp;T59&amp;"', '"&amp;U59&amp;"', '"&amp;V59&amp;"', '"&amp;W59&amp;"', '"&amp;X59&amp;"' ]; "</f>
        <v xml:space="preserve">defSelectValue['sel401']= [ '選んで下さい', '使わない', '月1～3回', '週1～2回', '2日に1回', '毎日', '', '', '', '', '', '', '', '', '', '' ]; </v>
      </c>
      <c r="D59" s="58"/>
      <c r="E59" s="58"/>
      <c r="F59" s="58" t="str">
        <f>IF(消費量クラス!$R$1="AS","","$this-&gt;")&amp;"defSelectData['"&amp;H59&amp;"']= [ '"&amp;Y59&amp;"', '"&amp;Z59&amp;"', '"&amp;AA59&amp;"', '"&amp;AB59&amp;"', '"&amp;AC59&amp;"', '"&amp;AD59&amp;"', '"&amp;AE59&amp;"', '"&amp;AF59&amp;"', '"&amp;AG59&amp;"', '"&amp;AH59&amp;"', '"&amp;AI59&amp;"', '"&amp;AJ59&amp;"', '"&amp;AK59&amp;"', '"&amp;AL59&amp;"', '"&amp;AM59&amp;"', '"&amp;AN59&amp;"' ]; "</f>
        <v xml:space="preserve">defSelectData['sel401']= [ '-1', '5', '4', '3', '2', '1', '', '', '', '', '', '', '', '', '', '' ]; </v>
      </c>
      <c r="H59" t="s">
        <v>2016</v>
      </c>
      <c r="I59" s="18" t="s">
        <v>2251</v>
      </c>
      <c r="J59" s="71" t="s">
        <v>1954</v>
      </c>
      <c r="K59" s="71" t="s">
        <v>2017</v>
      </c>
      <c r="L59" s="71" t="s">
        <v>2018</v>
      </c>
      <c r="M59" s="71" t="s">
        <v>2019</v>
      </c>
      <c r="N59" s="71" t="s">
        <v>2007</v>
      </c>
      <c r="O59" s="74"/>
      <c r="P59" s="71"/>
      <c r="Q59" s="71"/>
      <c r="R59" s="71"/>
      <c r="S59" s="71"/>
      <c r="T59" s="71"/>
      <c r="U59" s="71"/>
      <c r="V59" s="71"/>
      <c r="Y59" s="97">
        <v>-1</v>
      </c>
      <c r="Z59" s="88">
        <v>5</v>
      </c>
      <c r="AA59" s="88">
        <v>4</v>
      </c>
      <c r="AB59" s="88">
        <v>3</v>
      </c>
      <c r="AC59" s="88">
        <v>2</v>
      </c>
      <c r="AD59" s="88">
        <v>1</v>
      </c>
      <c r="AE59" s="88"/>
      <c r="AF59" s="1"/>
      <c r="AG59" s="1"/>
      <c r="AH59" s="1"/>
      <c r="AI59" s="1"/>
      <c r="AJ59" s="1"/>
    </row>
    <row r="60" spans="1:42" ht="27">
      <c r="A60" s="84"/>
      <c r="B60" s="84"/>
      <c r="C60" s="84" t="str">
        <f>IF(消費量クラス!$R$1="AS","","$this-&gt;")&amp;"defSelectValue['"&amp;H60&amp;"']= [ '"&amp;I60&amp;"', '"&amp;J60&amp;"', '"&amp;K60&amp;"', '"&amp;L60&amp;"', '"&amp;M60&amp;"', '"&amp;N60&amp;"', '"&amp;O60&amp;"', '"&amp;P60&amp;"', '"&amp;Q60&amp;"', '"&amp;R60&amp;"', '"&amp;S60&amp;"', '"&amp;T60&amp;"', '"&amp;U60&amp;"', '"&amp;V60&amp;"', '"&amp;W60&amp;"', '"&amp;X60&amp;"' ]; "</f>
        <v xml:space="preserve">defSelectValue['sel501']= [ '選んで下さい', '白熱電球', '蛍光灯', 'LED', '', '', '', '', '', '', '', '', '', '', '', '' ]; </v>
      </c>
      <c r="D60" s="58"/>
      <c r="E60" s="58"/>
      <c r="F60" s="58" t="str">
        <f>IF(消費量クラス!$R$1="AS","","$this-&gt;")&amp;"defSelectData['"&amp;H60&amp;"']= [ '"&amp;Y60&amp;"', '"&amp;Z60&amp;"', '"&amp;AA60&amp;"', '"&amp;AB60&amp;"', '"&amp;AC60&amp;"', '"&amp;AD60&amp;"', '"&amp;AE60&amp;"', '"&amp;AF60&amp;"', '"&amp;AG60&amp;"', '"&amp;AH60&amp;"', '"&amp;AI60&amp;"', '"&amp;AJ60&amp;"', '"&amp;AK60&amp;"', '"&amp;AL60&amp;"', '"&amp;AM60&amp;"', '"&amp;AN60&amp;"' ]; "</f>
        <v xml:space="preserve">defSelectData['sel501']= [ '-1', '1', '2', '3', '', '', '', '', '', '', '', '', '', '', '', '' ]; </v>
      </c>
      <c r="H60" t="s">
        <v>1964</v>
      </c>
      <c r="I60" s="18" t="s">
        <v>2251</v>
      </c>
      <c r="J60" s="18" t="s">
        <v>1965</v>
      </c>
      <c r="K60" s="18" t="s">
        <v>2045</v>
      </c>
      <c r="L60" s="18" t="s">
        <v>2046</v>
      </c>
      <c r="M60" s="18"/>
      <c r="N60" s="18"/>
      <c r="O60" s="18"/>
      <c r="P60" s="18"/>
      <c r="Q60" s="18"/>
      <c r="R60" s="18"/>
      <c r="S60" s="18"/>
      <c r="Y60" s="97">
        <v>-1</v>
      </c>
      <c r="Z60" s="97">
        <v>1</v>
      </c>
      <c r="AA60" s="97">
        <v>2</v>
      </c>
      <c r="AB60" s="1">
        <v>3</v>
      </c>
    </row>
    <row r="61" spans="1:42" ht="27">
      <c r="A61" s="84"/>
      <c r="B61" s="84"/>
      <c r="C61" s="84" t="str">
        <f>IF(消費量クラス!$R$1="AS","","$this-&gt;")&amp;"defSelectValue['"&amp;H61&amp;"']= [ '"&amp;I61&amp;"', '"&amp;J61&amp;"', '"&amp;K61&amp;"', '"&amp;L61&amp;"', '"&amp;M61&amp;"', '"&amp;N61&amp;"', '"&amp;O61&amp;"', '"&amp;P61&amp;"', '"&amp;Q61&amp;"', '"&amp;R61&amp;"', '"&amp;S61&amp;"', '"&amp;T61&amp;"', '"&amp;U61&amp;"', '"&amp;V61&amp;"', '"&amp;W61&amp;"', '"&amp;X61&amp;"' ]; "</f>
        <v xml:space="preserve">defSelectValue['sel502']= [ '選んで下さい', '居間', 'リビング', 'キッチン', '子供部屋', '書斎', '寝室', '廊下', '玄関', '門灯', '', '', '', '', '', '' ]; </v>
      </c>
      <c r="D61" s="58"/>
      <c r="E61" s="58"/>
      <c r="F61" s="58" t="str">
        <f>IF(消費量クラス!$R$1="AS","","$this-&gt;")&amp;"defSelectData['"&amp;H61&amp;"']= [ '"&amp;Y61&amp;"', '"&amp;Z61&amp;"', '"&amp;AA61&amp;"', '"&amp;AB61&amp;"', '"&amp;AC61&amp;"', '"&amp;AD61&amp;"', '"&amp;AE61&amp;"', '"&amp;AF61&amp;"', '"&amp;AG61&amp;"', '"&amp;AH61&amp;"', '"&amp;AI61&amp;"', '"&amp;AJ61&amp;"', '"&amp;AK61&amp;"', '"&amp;AL61&amp;"', '"&amp;AM61&amp;"', '"&amp;AN61&amp;"' ]; "</f>
        <v xml:space="preserve">defSelectData['sel502']= [ '-1', '1', '2', '3', '4', '5', '6', '7', '8', '9', '10', '', '', '', '', '' ]; </v>
      </c>
      <c r="H61" t="s">
        <v>2074</v>
      </c>
      <c r="I61" s="18" t="s">
        <v>2251</v>
      </c>
      <c r="J61" s="18" t="s">
        <v>2075</v>
      </c>
      <c r="K61" s="18" t="s">
        <v>2079</v>
      </c>
      <c r="L61" s="18" t="s">
        <v>2076</v>
      </c>
      <c r="M61" s="18" t="s">
        <v>2077</v>
      </c>
      <c r="N61" s="18" t="s">
        <v>2080</v>
      </c>
      <c r="O61" s="18" t="s">
        <v>2078</v>
      </c>
      <c r="P61" s="18" t="s">
        <v>2081</v>
      </c>
      <c r="Q61" s="18" t="s">
        <v>2082</v>
      </c>
      <c r="R61" s="18" t="s">
        <v>2083</v>
      </c>
      <c r="S61" s="18"/>
      <c r="Y61" s="97">
        <v>-1</v>
      </c>
      <c r="Z61" s="18">
        <v>1</v>
      </c>
      <c r="AA61" s="18">
        <v>2</v>
      </c>
      <c r="AB61" s="18">
        <v>3</v>
      </c>
      <c r="AC61" s="18">
        <v>4</v>
      </c>
      <c r="AD61" s="18">
        <v>5</v>
      </c>
      <c r="AE61" s="18">
        <v>6</v>
      </c>
      <c r="AF61" s="18">
        <v>7</v>
      </c>
      <c r="AG61" s="18">
        <v>8</v>
      </c>
      <c r="AH61" s="18">
        <v>9</v>
      </c>
      <c r="AI61" s="97">
        <v>10</v>
      </c>
    </row>
    <row r="62" spans="1:42" ht="27">
      <c r="A62" s="84"/>
      <c r="B62" s="84"/>
      <c r="C62" s="84" t="str">
        <f>IF(消費量クラス!$R$1="AS","","$this-&gt;")&amp;"defSelectValue['"&amp;H62&amp;"']= [ '"&amp;I62&amp;"', '"&amp;J62&amp;"', '"&amp;K62&amp;"', '"&amp;L62&amp;"', '"&amp;M62&amp;"', '"&amp;N62&amp;"', '"&amp;O62&amp;"', '"&amp;P62&amp;"', '"&amp;Q62&amp;"', '"&amp;R62&amp;"', '"&amp;S62&amp;"', '"&amp;T62&amp;"', '"&amp;U62&amp;"', '"&amp;V62&amp;"', '"&amp;W62&amp;"', '"&amp;X62&amp;"' ]; "</f>
        <v xml:space="preserve">defSelectValue['sel503']= [ '選んで下さい', '白熱電球', '電球形蛍光灯', '蛍光灯', '細管蛍光灯', 'LED', 'センサー式ライト', '', '', '', '', '', '', '', '', '' ]; </v>
      </c>
      <c r="D62" s="58"/>
      <c r="E62" s="58"/>
      <c r="F62" s="58" t="str">
        <f>IF(消費量クラス!$R$1="AS","","$this-&gt;")&amp;"defSelectData['"&amp;H62&amp;"']= [ '"&amp;Y62&amp;"', '"&amp;Z62&amp;"', '"&amp;AA62&amp;"', '"&amp;AB62&amp;"', '"&amp;AC62&amp;"', '"&amp;AD62&amp;"', '"&amp;AE62&amp;"', '"&amp;AF62&amp;"', '"&amp;AG62&amp;"', '"&amp;AH62&amp;"', '"&amp;AI62&amp;"', '"&amp;AJ62&amp;"', '"&amp;AK62&amp;"', '"&amp;AL62&amp;"', '"&amp;AM62&amp;"', '"&amp;AN62&amp;"' ]; "</f>
        <v xml:space="preserve">defSelectData['sel503']= [ '-1', '1', '2', '3', '4', '5', '6', '', '', '', '', '', '', '', '', '' ]; </v>
      </c>
      <c r="H62" t="s">
        <v>2047</v>
      </c>
      <c r="I62" s="18" t="s">
        <v>2251</v>
      </c>
      <c r="J62" s="18" t="s">
        <v>2050</v>
      </c>
      <c r="K62" s="21" t="s">
        <v>2052</v>
      </c>
      <c r="L62" s="18" t="s">
        <v>2045</v>
      </c>
      <c r="M62" s="18" t="s">
        <v>2051</v>
      </c>
      <c r="N62" s="18" t="s">
        <v>2053</v>
      </c>
      <c r="O62" s="18" t="s">
        <v>2054</v>
      </c>
      <c r="P62" s="18"/>
      <c r="Q62" s="18"/>
      <c r="R62" s="18"/>
      <c r="S62" s="18"/>
      <c r="Y62" s="97">
        <v>-1</v>
      </c>
      <c r="Z62" s="1">
        <v>1</v>
      </c>
      <c r="AA62" s="97">
        <v>2</v>
      </c>
      <c r="AB62" s="1">
        <v>3</v>
      </c>
      <c r="AC62" s="97">
        <v>4</v>
      </c>
      <c r="AD62" s="1">
        <v>5</v>
      </c>
      <c r="AE62" s="97">
        <v>6</v>
      </c>
    </row>
    <row r="63" spans="1:42" ht="27">
      <c r="A63" s="84"/>
      <c r="B63" s="84"/>
      <c r="C63" s="84" t="str">
        <f>IF(消費量クラス!$R$1="AS","","$this-&gt;")&amp;"defSelectValue['"&amp;H63&amp;"']= [ '"&amp;I63&amp;"', '"&amp;J63&amp;"', '"&amp;K63&amp;"', '"&amp;L63&amp;"', '"&amp;M63&amp;"', '"&amp;N63&amp;"', '"&amp;O63&amp;"', '"&amp;P63&amp;"', '"&amp;Q63&amp;"', '"&amp;R63&amp;"', '"&amp;S63&amp;"', '"&amp;T63&amp;"', '"&amp;U63&amp;"', '"&amp;V63&amp;"', '"&amp;W63&amp;"', '"&amp;X63&amp;"' ]; "</f>
        <v xml:space="preserve">defSelectValue['sel504']= [ '選んで下さい', '5W', '10W', '15W', '20W', '30W', '40W', '60W', '80W', '100W', '', '', '', '', '', '' ]; </v>
      </c>
      <c r="D63" s="58"/>
      <c r="E63" s="58"/>
      <c r="F63" s="58" t="str">
        <f>IF(消費量クラス!$R$1="AS","","$this-&gt;")&amp;"defSelectData['"&amp;H63&amp;"']= [ '"&amp;Y63&amp;"', '"&amp;Z63&amp;"', '"&amp;AA63&amp;"', '"&amp;AB63&amp;"', '"&amp;AC63&amp;"', '"&amp;AD63&amp;"', '"&amp;AE63&amp;"', '"&amp;AF63&amp;"', '"&amp;AG63&amp;"', '"&amp;AH63&amp;"', '"&amp;AI63&amp;"', '"&amp;AJ63&amp;"', '"&amp;AK63&amp;"', '"&amp;AL63&amp;"', '"&amp;AM63&amp;"', '"&amp;AN63&amp;"' ]; "</f>
        <v xml:space="preserve">defSelectData['sel504']= [ '-1', '5', '10', '15', '20', '30', '40', '60', '80', '100', '', '', '', '', '', '' ]; </v>
      </c>
      <c r="H63" t="s">
        <v>2048</v>
      </c>
      <c r="I63" s="18" t="s">
        <v>2251</v>
      </c>
      <c r="J63" s="18" t="s">
        <v>2055</v>
      </c>
      <c r="K63" s="18" t="s">
        <v>2056</v>
      </c>
      <c r="L63" s="18" t="s">
        <v>2057</v>
      </c>
      <c r="M63" s="18" t="s">
        <v>2058</v>
      </c>
      <c r="N63" s="18" t="s">
        <v>2059</v>
      </c>
      <c r="O63" s="18" t="s">
        <v>2063</v>
      </c>
      <c r="P63" s="18" t="s">
        <v>2060</v>
      </c>
      <c r="Q63" s="18" t="s">
        <v>2061</v>
      </c>
      <c r="R63" s="18" t="s">
        <v>2062</v>
      </c>
      <c r="S63" s="18"/>
      <c r="Y63" s="97">
        <v>-1</v>
      </c>
      <c r="Z63" s="1">
        <v>5</v>
      </c>
      <c r="AA63" s="1">
        <v>10</v>
      </c>
      <c r="AB63" s="1">
        <v>15</v>
      </c>
      <c r="AC63" s="1">
        <v>20</v>
      </c>
      <c r="AD63" s="1">
        <v>30</v>
      </c>
      <c r="AE63" s="1">
        <v>40</v>
      </c>
      <c r="AF63" s="1">
        <v>60</v>
      </c>
      <c r="AG63" s="1">
        <v>80</v>
      </c>
      <c r="AH63" s="1">
        <v>100</v>
      </c>
    </row>
    <row r="64" spans="1:42" ht="27">
      <c r="A64" s="84"/>
      <c r="B64" s="84"/>
      <c r="C64" s="84" t="str">
        <f>IF(消費量クラス!$R$1="AS","","$this-&gt;")&amp;"defSelectValue['"&amp;H64&amp;"']= [ '"&amp;I64&amp;"', '"&amp;J64&amp;"', '"&amp;K64&amp;"', '"&amp;L64&amp;"', '"&amp;M64&amp;"', '"&amp;N64&amp;"', '"&amp;O64&amp;"', '"&amp;P64&amp;"', '"&amp;Q64&amp;"', '"&amp;R64&amp;"', '"&amp;S64&amp;"', '"&amp;T64&amp;"', '"&amp;U64&amp;"', '"&amp;V64&amp;"', '"&amp;W64&amp;"', '"&amp;X64&amp;"' ]; "</f>
        <v xml:space="preserve">defSelectValue['sel505']= [ '選んで下さい', '1球・本', '2球・本', '3球・本', '4球・本', '6球・本', '8球・本', '10球・本', '15球・本', '20球・本', '30球・本', '', '', '', '', '' ]; </v>
      </c>
      <c r="D64" s="58"/>
      <c r="E64" s="58"/>
      <c r="F64" s="58" t="str">
        <f>IF(消費量クラス!$R$1="AS","","$this-&gt;")&amp;"defSelectData['"&amp;H64&amp;"']= [ '"&amp;Y64&amp;"', '"&amp;Z64&amp;"', '"&amp;AA64&amp;"', '"&amp;AB64&amp;"', '"&amp;AC64&amp;"', '"&amp;AD64&amp;"', '"&amp;AE64&amp;"', '"&amp;AF64&amp;"', '"&amp;AG64&amp;"', '"&amp;AH64&amp;"', '"&amp;AI64&amp;"', '"&amp;AJ64&amp;"', '"&amp;AK64&amp;"', '"&amp;AL64&amp;"', '"&amp;AM64&amp;"', '"&amp;AN64&amp;"' ]; "</f>
        <v xml:space="preserve">defSelectData['sel505']= [ '-1', '1', '2', '3', '4', '6', '8', '10', '15', '20', '30', '', '', '', '', '' ]; </v>
      </c>
      <c r="H64" t="s">
        <v>2049</v>
      </c>
      <c r="I64" s="18" t="s">
        <v>2251</v>
      </c>
      <c r="J64" s="18" t="s">
        <v>2064</v>
      </c>
      <c r="K64" s="18" t="s">
        <v>2065</v>
      </c>
      <c r="L64" s="18" t="s">
        <v>2066</v>
      </c>
      <c r="M64" s="18" t="s">
        <v>2067</v>
      </c>
      <c r="N64" s="18" t="s">
        <v>2068</v>
      </c>
      <c r="O64" s="18" t="s">
        <v>2069</v>
      </c>
      <c r="P64" s="18" t="s">
        <v>2070</v>
      </c>
      <c r="Q64" s="18" t="s">
        <v>2071</v>
      </c>
      <c r="R64" s="18" t="s">
        <v>2072</v>
      </c>
      <c r="S64" s="18" t="s">
        <v>2073</v>
      </c>
      <c r="Y64" s="97">
        <v>-1</v>
      </c>
      <c r="Z64" s="1">
        <v>1</v>
      </c>
      <c r="AA64" s="97">
        <v>2</v>
      </c>
      <c r="AB64" s="1">
        <v>3</v>
      </c>
      <c r="AC64" s="97">
        <v>4</v>
      </c>
      <c r="AD64" s="1">
        <v>6</v>
      </c>
      <c r="AE64" s="97">
        <v>8</v>
      </c>
      <c r="AF64" s="1">
        <v>10</v>
      </c>
      <c r="AG64" s="97">
        <v>15</v>
      </c>
      <c r="AH64" s="1">
        <v>20</v>
      </c>
      <c r="AI64" s="97">
        <v>30</v>
      </c>
    </row>
    <row r="65" spans="1:42" ht="27">
      <c r="A65" s="84"/>
      <c r="B65" s="84"/>
      <c r="C65" s="84" t="str">
        <f>IF(消費量クラス!$R$1="AS","","$this-&gt;")&amp;"defSelectValue['"&amp;H65&amp;"']= [ '"&amp;I65&amp;"', '"&amp;J65&amp;"', '"&amp;K65&amp;"', '"&amp;L65&amp;"', '"&amp;M65&amp;"', '"&amp;N65&amp;"', '"&amp;O65&amp;"', '"&amp;P65&amp;"', '"&amp;Q65&amp;"', '"&amp;R65&amp;"', '"&amp;S65&amp;"', '"&amp;T65&amp;"', '"&amp;U65&amp;"', '"&amp;V65&amp;"', '"&amp;W65&amp;"', '"&amp;X65&amp;"' ]; "</f>
        <v xml:space="preserve">defSelectValue['sel506']= [ '選んで下さい', '使わない', '1時間', '2時間', '3時間', '4時間', '6時間', '8時間', '12時間', '16時間', '24時間', '', '', '', '', '' ]; </v>
      </c>
      <c r="D65" s="58"/>
      <c r="E65" s="58"/>
      <c r="F65" s="58" t="str">
        <f>IF(消費量クラス!$R$1="AS","","$this-&gt;")&amp;"defSelectData['"&amp;H65&amp;"']= [ '"&amp;Y65&amp;"', '"&amp;Z65&amp;"', '"&amp;AA65&amp;"', '"&amp;AB65&amp;"', '"&amp;AC65&amp;"', '"&amp;AD65&amp;"', '"&amp;AE65&amp;"', '"&amp;AF65&amp;"', '"&amp;AG65&amp;"', '"&amp;AH65&amp;"', '"&amp;AI65&amp;"', '"&amp;AJ65&amp;"', '"&amp;AK65&amp;"', '"&amp;AL65&amp;"', '"&amp;AM65&amp;"', '"&amp;AN65&amp;"' ]; "</f>
        <v xml:space="preserve">defSelectData['sel506']= [ '-1', '0', '1', '2', '3', '4', '6', '8', '12', '16', '24', '', '', '', '', '' ]; </v>
      </c>
      <c r="H65" t="s">
        <v>2044</v>
      </c>
      <c r="I65" s="18" t="s">
        <v>2251</v>
      </c>
      <c r="J65" s="71" t="s">
        <v>1954</v>
      </c>
      <c r="K65" s="71" t="s">
        <v>1906</v>
      </c>
      <c r="L65" s="71" t="s">
        <v>1907</v>
      </c>
      <c r="M65" s="71" t="s">
        <v>1908</v>
      </c>
      <c r="N65" s="71" t="s">
        <v>1909</v>
      </c>
      <c r="O65" s="71" t="s">
        <v>1910</v>
      </c>
      <c r="P65" s="71" t="s">
        <v>1911</v>
      </c>
      <c r="Q65" s="71" t="s">
        <v>1912</v>
      </c>
      <c r="R65" s="71" t="s">
        <v>1913</v>
      </c>
      <c r="S65" s="71" t="s">
        <v>1914</v>
      </c>
      <c r="Y65" s="97">
        <v>-1</v>
      </c>
      <c r="Z65" s="1">
        <v>0</v>
      </c>
      <c r="AA65" s="1">
        <v>1</v>
      </c>
      <c r="AB65" s="1">
        <v>2</v>
      </c>
      <c r="AC65" s="1">
        <v>3</v>
      </c>
      <c r="AD65" s="1">
        <v>4</v>
      </c>
      <c r="AE65" s="1">
        <v>6</v>
      </c>
      <c r="AF65" s="1">
        <v>8</v>
      </c>
      <c r="AG65" s="1">
        <v>12</v>
      </c>
      <c r="AH65" s="1">
        <v>16</v>
      </c>
      <c r="AI65" s="1">
        <v>24</v>
      </c>
    </row>
    <row r="66" spans="1:42" ht="27">
      <c r="A66" s="84"/>
      <c r="B66" s="84"/>
      <c r="C66" s="84" t="str">
        <f>IF(消費量クラス!$R$1="AS","","$this-&gt;")&amp;"defSelectValue['"&amp;H66&amp;"']= [ '"&amp;I66&amp;"', '"&amp;J66&amp;"', '"&amp;K66&amp;"', '"&amp;L66&amp;"', '"&amp;M66&amp;"', '"&amp;N66&amp;"', '"&amp;O66&amp;"', '"&amp;P66&amp;"', '"&amp;Q66&amp;"', '"&amp;R66&amp;"', '"&amp;S66&amp;"', '"&amp;T66&amp;"', '"&amp;U66&amp;"', '"&amp;V66&amp;"', '"&amp;W66&amp;"', '"&amp;X66&amp;"' ]; "</f>
        <v xml:space="preserve">defSelectValue['sel507']= [ '選んで下さい', '常にしている', 'だいたいしている', '時々している', 'していない', '', '', '', '', '', '', '', '', '', '', '' ]; </v>
      </c>
      <c r="D66" s="58"/>
      <c r="E66" s="58"/>
      <c r="F66" s="58" t="str">
        <f>IF(消費量クラス!$R$1="AS","","$this-&gt;")&amp;"defSelectData['"&amp;H66&amp;"']= [ '"&amp;Y66&amp;"', '"&amp;Z66&amp;"', '"&amp;AA66&amp;"', '"&amp;AB66&amp;"', '"&amp;AC66&amp;"', '"&amp;AD66&amp;"', '"&amp;AE66&amp;"', '"&amp;AF66&amp;"', '"&amp;AG66&amp;"', '"&amp;AH66&amp;"', '"&amp;AI66&amp;"', '"&amp;AJ66&amp;"', '"&amp;AK66&amp;"', '"&amp;AL66&amp;"', '"&amp;AM66&amp;"', '"&amp;AN66&amp;"' ]; "</f>
        <v xml:space="preserve">defSelectData['sel507']= [ '-1', '1', '2', '3', '4', '', '', '', '', '', '', '', '', '', '', '' ]; </v>
      </c>
      <c r="H66" t="s">
        <v>2516</v>
      </c>
      <c r="I66" s="18" t="s">
        <v>2251</v>
      </c>
      <c r="J66" s="71" t="s">
        <v>2285</v>
      </c>
      <c r="K66" s="71" t="s">
        <v>2286</v>
      </c>
      <c r="L66" s="71" t="s">
        <v>2287</v>
      </c>
      <c r="M66" s="71" t="s">
        <v>2288</v>
      </c>
      <c r="N66" s="71"/>
      <c r="O66" s="71"/>
      <c r="P66" s="71"/>
      <c r="Q66" s="71"/>
      <c r="R66" s="71"/>
      <c r="S66" s="71"/>
      <c r="T66" s="71"/>
      <c r="U66" s="71"/>
      <c r="V66" s="71"/>
      <c r="Y66" s="97">
        <v>-1</v>
      </c>
      <c r="Z66" s="97">
        <v>1</v>
      </c>
      <c r="AA66" s="97">
        <v>2</v>
      </c>
      <c r="AB66" s="1">
        <v>3</v>
      </c>
      <c r="AC66" s="1">
        <v>4</v>
      </c>
      <c r="AD66" s="1"/>
      <c r="AE66" s="1"/>
      <c r="AF66" s="1"/>
      <c r="AG66" s="1"/>
      <c r="AH66" s="1"/>
      <c r="AI66" s="1"/>
      <c r="AJ66" s="1"/>
      <c r="AO66">
        <f>COUNT(Z66:AN66)</f>
        <v>4</v>
      </c>
      <c r="AP66">
        <f>COUNTA(J66:X66)</f>
        <v>4</v>
      </c>
    </row>
    <row r="67" spans="1:42" ht="27">
      <c r="A67" s="84"/>
      <c r="B67" s="84"/>
      <c r="C67" s="84" t="str">
        <f>IF(消費量クラス!$R$1="AS","","$this-&gt;")&amp;"defSelectValue['"&amp;H67&amp;"']= [ '"&amp;I67&amp;"', '"&amp;J67&amp;"', '"&amp;K67&amp;"', '"&amp;L67&amp;"', '"&amp;M67&amp;"', '"&amp;N67&amp;"', '"&amp;O67&amp;"', '"&amp;P67&amp;"', '"&amp;Q67&amp;"', '"&amp;R67&amp;"', '"&amp;S67&amp;"', '"&amp;T67&amp;"', '"&amp;U67&amp;"', '"&amp;V67&amp;"', '"&amp;W67&amp;"', '"&amp;X67&amp;"' ]; "</f>
        <v xml:space="preserve">defSelectValue['sel601']= [ '選んで下さい', '使わない', '2時間', '4時間', '6時間', '8時間', '12時間', '16時間', '24時間', '32時間', '40時間', '', '', '', '', '' ]; </v>
      </c>
      <c r="D67" s="58"/>
      <c r="E67" s="58"/>
      <c r="F67" s="58" t="str">
        <f>IF(消費量クラス!$R$1="AS","","$this-&gt;")&amp;"defSelectData['"&amp;H67&amp;"']= [ '"&amp;Y67&amp;"', '"&amp;Z67&amp;"', '"&amp;AA67&amp;"', '"&amp;AB67&amp;"', '"&amp;AC67&amp;"', '"&amp;AD67&amp;"', '"&amp;AE67&amp;"', '"&amp;AF67&amp;"', '"&amp;AG67&amp;"', '"&amp;AH67&amp;"', '"&amp;AI67&amp;"', '"&amp;AJ67&amp;"', '"&amp;AK67&amp;"', '"&amp;AL67&amp;"', '"&amp;AM67&amp;"', '"&amp;AN67&amp;"' ]; "</f>
        <v xml:space="preserve">defSelectData['sel601']= [ '-1', '0', '2', '4', '6', '8', '12', '16', '24', '32', '40', '', '', '', '', '' ]; </v>
      </c>
      <c r="H67" t="s">
        <v>1966</v>
      </c>
      <c r="I67" s="18" t="s">
        <v>2251</v>
      </c>
      <c r="J67" s="71" t="s">
        <v>1954</v>
      </c>
      <c r="K67" s="71" t="s">
        <v>1907</v>
      </c>
      <c r="L67" s="71" t="s">
        <v>1909</v>
      </c>
      <c r="M67" s="71" t="s">
        <v>1910</v>
      </c>
      <c r="N67" s="71" t="s">
        <v>1911</v>
      </c>
      <c r="O67" s="71" t="s">
        <v>1912</v>
      </c>
      <c r="P67" s="71" t="s">
        <v>1913</v>
      </c>
      <c r="Q67" s="71" t="s">
        <v>1914</v>
      </c>
      <c r="R67" s="71" t="s">
        <v>1967</v>
      </c>
      <c r="S67" s="71" t="s">
        <v>1968</v>
      </c>
      <c r="T67" s="71"/>
      <c r="U67" s="71"/>
      <c r="V67" s="71"/>
      <c r="Y67" s="97">
        <v>-1</v>
      </c>
      <c r="Z67" s="1">
        <v>0</v>
      </c>
      <c r="AA67" s="1">
        <v>2</v>
      </c>
      <c r="AB67" s="1">
        <v>4</v>
      </c>
      <c r="AC67" s="1">
        <v>6</v>
      </c>
      <c r="AD67" s="1">
        <v>8</v>
      </c>
      <c r="AE67" s="1">
        <v>12</v>
      </c>
      <c r="AF67" s="1">
        <v>16</v>
      </c>
      <c r="AG67" s="1">
        <v>24</v>
      </c>
      <c r="AH67" s="1">
        <v>32</v>
      </c>
      <c r="AI67" s="1">
        <v>40</v>
      </c>
      <c r="AJ67" s="1"/>
    </row>
    <row r="68" spans="1:42" ht="27">
      <c r="A68" s="84"/>
      <c r="B68" s="84"/>
      <c r="C68" s="84" t="str">
        <f>IF(消費量クラス!$R$1="AS","","$this-&gt;")&amp;"defSelectValue['"&amp;H68&amp;"']= [ '"&amp;I68&amp;"', '"&amp;J68&amp;"', '"&amp;K68&amp;"', '"&amp;L68&amp;"', '"&amp;M68&amp;"', '"&amp;N68&amp;"', '"&amp;O68&amp;"', '"&amp;P68&amp;"', '"&amp;Q68&amp;"', '"&amp;R68&amp;"', '"&amp;S68&amp;"', '"&amp;T68&amp;"', '"&amp;U68&amp;"', '"&amp;V68&amp;"', '"&amp;W68&amp;"', '"&amp;X68&amp;"' ]; "</f>
        <v xml:space="preserve">defSelectValue['sel631']= [ '選んで下さい', '持っていない', '20インチ未満', '20～30インチ', '30～40インチ', '40～50インチ', '50インチ以上', '', '', '', '', '', '', '', '', '' ]; </v>
      </c>
      <c r="D68" s="58"/>
      <c r="E68" s="58"/>
      <c r="F68" s="58" t="str">
        <f>IF(消費量クラス!$R$1="AS","","$this-&gt;")&amp;"defSelectData['"&amp;H68&amp;"']= [ '"&amp;Y68&amp;"', '"&amp;Z68&amp;"', '"&amp;AA68&amp;"', '"&amp;AB68&amp;"', '"&amp;AC68&amp;"', '"&amp;AD68&amp;"', '"&amp;AE68&amp;"', '"&amp;AF68&amp;"', '"&amp;AG68&amp;"', '"&amp;AH68&amp;"', '"&amp;AI68&amp;"', '"&amp;AJ68&amp;"', '"&amp;AK68&amp;"', '"&amp;AL68&amp;"', '"&amp;AM68&amp;"', '"&amp;AN68&amp;"' ]; "</f>
        <v xml:space="preserve">defSelectData['sel631']= [ '-1', '0', '18', '25', '35', '45', '60', '', '', '', '', '', '', '', '', '' ]; </v>
      </c>
      <c r="H68" s="117" t="s">
        <v>2432</v>
      </c>
      <c r="I68" s="115" t="s">
        <v>2433</v>
      </c>
      <c r="J68" s="71" t="s">
        <v>2434</v>
      </c>
      <c r="K68" s="71" t="s">
        <v>2435</v>
      </c>
      <c r="L68" s="71" t="s">
        <v>2436</v>
      </c>
      <c r="M68" s="71" t="s">
        <v>2437</v>
      </c>
      <c r="N68" s="71" t="s">
        <v>2438</v>
      </c>
      <c r="O68" s="71" t="s">
        <v>2439</v>
      </c>
      <c r="P68" s="71"/>
      <c r="Q68" s="71"/>
      <c r="R68" s="71"/>
      <c r="S68" s="71"/>
      <c r="T68" s="71"/>
      <c r="U68" s="71"/>
      <c r="V68" s="71"/>
      <c r="W68" s="117"/>
      <c r="X68" s="117"/>
      <c r="Y68" s="97">
        <v>-1</v>
      </c>
      <c r="Z68" s="1">
        <v>0</v>
      </c>
      <c r="AA68" s="1">
        <v>18</v>
      </c>
      <c r="AB68" s="1">
        <v>25</v>
      </c>
      <c r="AC68" s="1">
        <v>35</v>
      </c>
      <c r="AD68" s="1">
        <v>45</v>
      </c>
      <c r="AE68" s="1">
        <v>60</v>
      </c>
      <c r="AF68" s="1"/>
      <c r="AG68" s="1"/>
      <c r="AH68" s="1"/>
      <c r="AI68" s="1"/>
      <c r="AJ68" s="1"/>
    </row>
    <row r="69" spans="1:42" ht="27">
      <c r="A69" s="84"/>
      <c r="B69" s="84"/>
      <c r="C69" s="84" t="str">
        <f>IF(消費量クラス!$R$1="AS","","$this-&gt;")&amp;"defSelectValue['"&amp;H69&amp;"']= [ '"&amp;I69&amp;"', '"&amp;J69&amp;"', '"&amp;K69&amp;"', '"&amp;L69&amp;"', '"&amp;M69&amp;"', '"&amp;N69&amp;"', '"&amp;O69&amp;"', '"&amp;P69&amp;"', '"&amp;Q69&amp;"', '"&amp;R69&amp;"', '"&amp;S69&amp;"', '"&amp;T69&amp;"', '"&amp;U69&amp;"', '"&amp;V69&amp;"', '"&amp;W69&amp;"', '"&amp;X69&amp;"' ]; "</f>
        <v xml:space="preserve">defSelectValue['sel632']= [ '選んで下さい', '持っていない', '1年未満', '3年未満', '5年未満', '7年未満', '10年未満', '15年未満', '20年未満', '20年以上', '', '', '', '', '', '' ]; </v>
      </c>
      <c r="D69" s="58"/>
      <c r="E69" s="58"/>
      <c r="F69" s="58" t="str">
        <f>IF(消費量クラス!$R$1="AS","","$this-&gt;")&amp;"defSelectData['"&amp;H69&amp;"']= [ '"&amp;Y69&amp;"', '"&amp;Z69&amp;"', '"&amp;AA69&amp;"', '"&amp;AB69&amp;"', '"&amp;AC69&amp;"', '"&amp;AD69&amp;"', '"&amp;AE69&amp;"', '"&amp;AF69&amp;"', '"&amp;AG69&amp;"', '"&amp;AH69&amp;"', '"&amp;AI69&amp;"', '"&amp;AJ69&amp;"', '"&amp;AK69&amp;"', '"&amp;AL69&amp;"', '"&amp;AM69&amp;"', '"&amp;AN69&amp;"' ]; "</f>
        <v xml:space="preserve">defSelectData['sel632']= [ '-1', '0', '1', '2', '4', '6', '9', '13', '18', '25', '', '', '', '', '', '' ]; </v>
      </c>
      <c r="H69" s="117" t="s">
        <v>2440</v>
      </c>
      <c r="I69" s="115" t="s">
        <v>2433</v>
      </c>
      <c r="J69" s="71" t="s">
        <v>2021</v>
      </c>
      <c r="K69" s="73" t="s">
        <v>2441</v>
      </c>
      <c r="L69" s="71" t="s">
        <v>2442</v>
      </c>
      <c r="M69" s="71" t="s">
        <v>2443</v>
      </c>
      <c r="N69" s="71" t="s">
        <v>2444</v>
      </c>
      <c r="O69" s="71" t="s">
        <v>2445</v>
      </c>
      <c r="P69" s="71" t="s">
        <v>2446</v>
      </c>
      <c r="Q69" s="71" t="s">
        <v>2447</v>
      </c>
      <c r="R69" s="71" t="s">
        <v>2448</v>
      </c>
      <c r="S69" s="71"/>
      <c r="T69" s="71"/>
      <c r="U69" s="71"/>
      <c r="V69" s="71"/>
      <c r="W69" s="117"/>
      <c r="X69" s="117"/>
      <c r="Y69" s="97">
        <v>-1</v>
      </c>
      <c r="Z69" s="1">
        <v>0</v>
      </c>
      <c r="AA69" s="1">
        <v>1</v>
      </c>
      <c r="AB69" s="1">
        <v>2</v>
      </c>
      <c r="AC69" s="1">
        <v>4</v>
      </c>
      <c r="AD69" s="1">
        <v>6</v>
      </c>
      <c r="AE69" s="1">
        <v>9</v>
      </c>
      <c r="AF69" s="1">
        <v>13</v>
      </c>
      <c r="AG69" s="1">
        <v>18</v>
      </c>
      <c r="AH69" s="1">
        <v>25</v>
      </c>
      <c r="AI69" s="1"/>
      <c r="AJ69" s="1"/>
    </row>
    <row r="70" spans="1:42" ht="27">
      <c r="A70" s="84"/>
      <c r="B70" s="84"/>
      <c r="C70" s="84" t="str">
        <f>IF(消費量クラス!$R$1="AS","","$this-&gt;")&amp;"defSelectValue['"&amp;H70&amp;"']= [ '"&amp;I70&amp;"', '"&amp;J70&amp;"', '"&amp;K70&amp;"', '"&amp;L70&amp;"', '"&amp;M70&amp;"', '"&amp;N70&amp;"', '"&amp;O70&amp;"', '"&amp;P70&amp;"', '"&amp;Q70&amp;"', '"&amp;R70&amp;"', '"&amp;S70&amp;"', '"&amp;T70&amp;"', '"&amp;U70&amp;"', '"&amp;V70&amp;"', '"&amp;W70&amp;"', '"&amp;X70&amp;"' ]; "</f>
        <v xml:space="preserve">defSelectValue['sel701']= [ '選んで下さい', '持っていない', '1台', '2台', '3台', '', '', '', '', '', '', '', '', '', '', '' ]; </v>
      </c>
      <c r="D70" s="58"/>
      <c r="E70" s="58"/>
      <c r="F70" s="58" t="str">
        <f>IF(消費量クラス!$R$1="AS","","$this-&gt;")&amp;"defSelectData['"&amp;H70&amp;"']= [ '"&amp;Y70&amp;"', '"&amp;Z70&amp;"', '"&amp;AA70&amp;"', '"&amp;AB70&amp;"', '"&amp;AC70&amp;"', '"&amp;AD70&amp;"', '"&amp;AE70&amp;"', '"&amp;AF70&amp;"', '"&amp;AG70&amp;"', '"&amp;AH70&amp;"', '"&amp;AI70&amp;"', '"&amp;AJ70&amp;"', '"&amp;AK70&amp;"', '"&amp;AL70&amp;"', '"&amp;AM70&amp;"', '"&amp;AN70&amp;"' ]; "</f>
        <v xml:space="preserve">defSelectData['sel701']= [ '-1', '0', '1', '2', '3', '', '', '', '', '', '', '', '', '', '', '' ]; </v>
      </c>
      <c r="H70" t="s">
        <v>2020</v>
      </c>
      <c r="I70" s="18" t="s">
        <v>2251</v>
      </c>
      <c r="J70" s="71" t="s">
        <v>2021</v>
      </c>
      <c r="K70" s="71" t="s">
        <v>2022</v>
      </c>
      <c r="L70" s="71" t="s">
        <v>2023</v>
      </c>
      <c r="M70" s="71" t="s">
        <v>2024</v>
      </c>
      <c r="N70" s="71"/>
      <c r="O70" s="71"/>
      <c r="P70" s="71"/>
      <c r="Q70" s="71"/>
      <c r="R70" s="71"/>
      <c r="S70" s="71"/>
      <c r="T70" s="71"/>
      <c r="U70" s="71"/>
      <c r="V70" s="71"/>
      <c r="Y70" s="97">
        <v>-1</v>
      </c>
      <c r="Z70" s="1">
        <v>0</v>
      </c>
      <c r="AA70" s="1">
        <v>1</v>
      </c>
      <c r="AB70" s="1">
        <v>2</v>
      </c>
      <c r="AC70" s="1">
        <v>3</v>
      </c>
      <c r="AD70" s="1"/>
      <c r="AE70" s="1"/>
      <c r="AF70" s="1"/>
      <c r="AG70" s="1"/>
      <c r="AH70" s="1"/>
      <c r="AI70" s="1"/>
      <c r="AJ70" s="1"/>
    </row>
    <row r="71" spans="1:42" ht="27">
      <c r="A71" s="84"/>
      <c r="B71" s="84"/>
      <c r="C71" s="84" t="str">
        <f>IF(消費量クラス!$R$1="AS","","$this-&gt;")&amp;"defSelectValue['"&amp;H71&amp;"']= [ '"&amp;I71&amp;"', '"&amp;J71&amp;"', '"&amp;K71&amp;"', '"&amp;L71&amp;"', '"&amp;M71&amp;"', '"&amp;N71&amp;"', '"&amp;O71&amp;"', '"&amp;P71&amp;"', '"&amp;Q71&amp;"', '"&amp;R71&amp;"', '"&amp;S71&amp;"', '"&amp;T71&amp;"', '"&amp;U71&amp;"', '"&amp;V71&amp;"', '"&amp;W71&amp;"', '"&amp;X71&amp;"' ]; "</f>
        <v xml:space="preserve">defSelectValue['sel702']= [ '選んで下さい', '持っていない', '1年未満', '3年未満', '5年未満', '7年未満', '10年未満', '15年未満', '20年未満', '20年以上', '', '', '', '', '', '' ]; </v>
      </c>
      <c r="D71" s="58"/>
      <c r="E71" s="58"/>
      <c r="F71" s="58" t="str">
        <f>IF(消費量クラス!$R$1="AS","","$this-&gt;")&amp;"defSelectData['"&amp;H71&amp;"']= [ '"&amp;Y71&amp;"', '"&amp;Z71&amp;"', '"&amp;AA71&amp;"', '"&amp;AB71&amp;"', '"&amp;AC71&amp;"', '"&amp;AD71&amp;"', '"&amp;AE71&amp;"', '"&amp;AF71&amp;"', '"&amp;AG71&amp;"', '"&amp;AH71&amp;"', '"&amp;AI71&amp;"', '"&amp;AJ71&amp;"', '"&amp;AK71&amp;"', '"&amp;AL71&amp;"', '"&amp;AM71&amp;"', '"&amp;AN71&amp;"' ]; "</f>
        <v xml:space="preserve">defSelectData['sel702']= [ '-1', '0', '0', '2', '4', '6', '8', '12', '17', '25', '', '', '', '', '', '' ]; </v>
      </c>
      <c r="H71" t="s">
        <v>2241</v>
      </c>
      <c r="I71" s="18" t="s">
        <v>2251</v>
      </c>
      <c r="J71" s="72" t="s">
        <v>2243</v>
      </c>
      <c r="K71" s="72" t="s">
        <v>2242</v>
      </c>
      <c r="L71" s="72" t="s">
        <v>2244</v>
      </c>
      <c r="M71" s="72" t="s">
        <v>2245</v>
      </c>
      <c r="N71" s="72" t="s">
        <v>2246</v>
      </c>
      <c r="O71" s="72" t="s">
        <v>2247</v>
      </c>
      <c r="P71" s="72" t="s">
        <v>2248</v>
      </c>
      <c r="Q71" s="72" t="s">
        <v>2249</v>
      </c>
      <c r="R71" s="72" t="s">
        <v>2250</v>
      </c>
      <c r="Y71" s="97">
        <v>-1</v>
      </c>
      <c r="Z71" s="97">
        <v>0</v>
      </c>
      <c r="AA71" s="97">
        <v>0</v>
      </c>
      <c r="AB71" s="97">
        <v>2</v>
      </c>
      <c r="AC71" s="97">
        <v>4</v>
      </c>
      <c r="AD71" s="97">
        <v>6</v>
      </c>
      <c r="AE71" s="97">
        <v>8</v>
      </c>
      <c r="AF71" s="97">
        <v>12</v>
      </c>
      <c r="AG71" s="97">
        <v>17</v>
      </c>
      <c r="AH71" s="97">
        <v>25</v>
      </c>
    </row>
    <row r="72" spans="1:42" ht="27">
      <c r="A72" s="84"/>
      <c r="B72" s="84"/>
      <c r="C72" s="84"/>
      <c r="D72" s="58"/>
      <c r="E72" s="58"/>
      <c r="F72" s="58"/>
      <c r="H72" t="s">
        <v>2556</v>
      </c>
      <c r="I72" s="18" t="s">
        <v>2251</v>
      </c>
      <c r="J72" s="72" t="s">
        <v>2557</v>
      </c>
      <c r="K72" s="72" t="s">
        <v>2558</v>
      </c>
      <c r="L72" s="72" t="s">
        <v>2559</v>
      </c>
      <c r="M72" s="72"/>
      <c r="N72" s="72"/>
      <c r="O72" s="72"/>
      <c r="P72" s="72"/>
      <c r="Q72" s="72"/>
      <c r="R72" s="72"/>
    </row>
    <row r="73" spans="1:42" ht="27">
      <c r="A73" s="84"/>
      <c r="B73" s="84"/>
      <c r="C73" s="84" t="str">
        <f>IF(消費量クラス!$R$1="AS","","$this-&gt;")&amp;"defSelectValue['"&amp;H73&amp;"']= [ '"&amp;I73&amp;"', '"&amp;J73&amp;"', '"&amp;K73&amp;"', '"&amp;L73&amp;"', '"&amp;M73&amp;"', '"&amp;N73&amp;"', '"&amp;O73&amp;"', '"&amp;P73&amp;"', '"&amp;Q73&amp;"', '"&amp;R73&amp;"', '"&amp;S73&amp;"', '"&amp;T73&amp;"', '"&amp;U73&amp;"', '"&amp;V73&amp;"', '"&amp;W73&amp;"', '"&amp;X73&amp;"' ]; "</f>
        <v xml:space="preserve">defSelectValue['sel832']= [ '選んで下さい', 'しない', '週１食以下', '週に2-3食', '1日1食', '1日2食', '1日3食', '', '', '', '', '', '', '', '', '' ]; </v>
      </c>
      <c r="D73" s="58"/>
      <c r="E73" s="58"/>
      <c r="F73" s="58" t="str">
        <f>IF(消費量クラス!$R$1="AS","","$this-&gt;")&amp;"defSelectData['"&amp;H73&amp;"']= [ '"&amp;Y73&amp;"', '"&amp;Z73&amp;"', '"&amp;AA73&amp;"', '"&amp;AB73&amp;"', '"&amp;AC73&amp;"', '"&amp;AD73&amp;"', '"&amp;AE73&amp;"', '"&amp;AF73&amp;"', '"&amp;AG73&amp;"', '"&amp;AH73&amp;"', '"&amp;AI73&amp;"', '"&amp;AJ73&amp;"', '"&amp;AK73&amp;"', '"&amp;AL73&amp;"', '"&amp;AM73&amp;"', '"&amp;AN73&amp;"' ]; "</f>
        <v xml:space="preserve">defSelectData['sel832']= [ '-1', '0', '1', '2', '4', '7', '10', '', '', '', '', '', '', '', '', '' ]; </v>
      </c>
      <c r="H73" s="119" t="s">
        <v>2508</v>
      </c>
      <c r="I73" s="115" t="s">
        <v>2502</v>
      </c>
      <c r="J73" s="71" t="s">
        <v>2509</v>
      </c>
      <c r="K73" s="71" t="s">
        <v>2510</v>
      </c>
      <c r="L73" s="71" t="s">
        <v>2511</v>
      </c>
      <c r="M73" s="71" t="s">
        <v>2512</v>
      </c>
      <c r="N73" s="71" t="s">
        <v>2513</v>
      </c>
      <c r="O73" s="71" t="s">
        <v>2514</v>
      </c>
      <c r="P73" s="71"/>
      <c r="Q73" s="71"/>
      <c r="R73" s="71"/>
      <c r="S73" s="71"/>
      <c r="T73" s="71"/>
      <c r="U73" s="71"/>
      <c r="V73" s="71"/>
      <c r="W73" s="117"/>
      <c r="X73" s="117"/>
      <c r="Y73" s="97">
        <v>-1</v>
      </c>
      <c r="Z73" s="1">
        <v>0</v>
      </c>
      <c r="AA73" s="1">
        <v>1</v>
      </c>
      <c r="AB73" s="1">
        <v>2</v>
      </c>
      <c r="AC73" s="1">
        <v>4</v>
      </c>
      <c r="AD73" s="1">
        <v>7</v>
      </c>
      <c r="AE73" s="1">
        <v>10</v>
      </c>
      <c r="AF73" s="1"/>
      <c r="AG73" s="1"/>
      <c r="AH73" s="1"/>
      <c r="AI73" s="1"/>
      <c r="AJ73" s="1"/>
    </row>
    <row r="74" spans="1:42" ht="18" customHeight="1">
      <c r="A74" t="s">
        <v>2025</v>
      </c>
    </row>
    <row r="75" spans="1:42" ht="18" customHeight="1">
      <c r="H75" t="s">
        <v>1830</v>
      </c>
    </row>
    <row r="76" spans="1:42" ht="18" customHeight="1"/>
    <row r="77" spans="1:42" ht="18" customHeight="1"/>
    <row r="78" spans="1:42" ht="18" customHeight="1"/>
    <row r="79" spans="1:42" ht="18" customHeight="1"/>
    <row r="80" spans="1:42" ht="18" customHeight="1"/>
    <row r="81" spans="3:40" ht="18" customHeight="1"/>
    <row r="82" spans="3:40" ht="18" customHeight="1">
      <c r="C82" s="2" t="str">
        <f>"defSelectValue['"&amp;H82&amp;"']= [ '"&amp;I82&amp;"', '"&amp;J82&amp;"', '"&amp;K82&amp;"', '"&amp;L82&amp;"', '"&amp;M82&amp;"', '"&amp;N82&amp;"', '"&amp;O82&amp;"', '"&amp;P82&amp;"', '"&amp;Q82&amp;"', '"&amp;R82&amp;"', '"&amp;S82&amp;"', '"&amp;T82&amp;"', '"&amp;U82&amp;"', '"&amp;V82&amp;"', '"&amp;W82&amp;"', '"&amp;X82&amp;"' ]; "</f>
        <v xml:space="preserve">defSelectValue['sel104']= [ '↓選んで下さい', '使わない', '使う', '', '', '', '', '', '', '', '', '', '', '', '', '' ]; </v>
      </c>
      <c r="F82" s="2" t="str">
        <f>"defSelectData['"&amp;H82&amp;"']= [ '"&amp;Y82&amp;"', '"&amp;Z82&amp;"', '"&amp;AA82&amp;"', '"&amp;AB82&amp;"', '"&amp;AC82&amp;"', '"&amp;AD82&amp;"', '"&amp;AE82&amp;"', '"&amp;AF82&amp;"', '"&amp;AG82&amp;"', '"&amp;AH82&amp;"', '"&amp;AI82&amp;"', '"&amp;AJ82&amp;"', '"&amp;AK82&amp;"', '"&amp;AL82&amp;"', '"&amp;AM82&amp;"', '"&amp;AN82&amp;"' ]; "</f>
        <v xml:space="preserve">defSelectData['sel104']= [ '-1', '1', '2', '', '', '', '', '', '', '', '', '', '', '', '', '' ]; </v>
      </c>
      <c r="H82" t="s">
        <v>2026</v>
      </c>
      <c r="I82" s="18" t="s">
        <v>1905</v>
      </c>
      <c r="J82" s="74" t="s">
        <v>1954</v>
      </c>
      <c r="K82" s="74" t="s">
        <v>2027</v>
      </c>
      <c r="L82" s="74"/>
      <c r="M82" s="74"/>
      <c r="N82" s="74"/>
      <c r="O82" s="74"/>
      <c r="P82" s="74"/>
      <c r="Q82" s="74"/>
      <c r="R82" s="71"/>
      <c r="S82" s="71"/>
      <c r="T82" s="71"/>
      <c r="U82" s="71"/>
      <c r="V82" s="71"/>
      <c r="Y82" s="97">
        <v>-1</v>
      </c>
      <c r="Z82" s="1">
        <v>1</v>
      </c>
      <c r="AA82" s="1">
        <v>2</v>
      </c>
      <c r="AB82" s="1"/>
      <c r="AC82" s="1"/>
      <c r="AD82" s="1"/>
      <c r="AE82" s="1"/>
      <c r="AF82" s="1"/>
      <c r="AG82" s="1"/>
      <c r="AH82" s="1"/>
      <c r="AI82" s="1"/>
      <c r="AJ82" s="1"/>
    </row>
    <row r="83" spans="3:40" ht="18" customHeight="1">
      <c r="C83" s="2" t="str">
        <f>"defSelectValue['"&amp;H83&amp;"']= [ '"&amp;I83&amp;"', '"&amp;J83&amp;"', '"&amp;K83&amp;"', '"&amp;L83&amp;"', '"&amp;M83&amp;"', '"&amp;N83&amp;"', '"&amp;O83&amp;"', '"&amp;P83&amp;"', '"&amp;Q83&amp;"', '"&amp;R83&amp;"', '"&amp;S83&amp;"', '"&amp;T83&amp;"', '"&amp;U83&amp;"', '"&amp;V83&amp;"', '"&amp;W83&amp;"', '"&amp;X83&amp;"' ]; "</f>
        <v xml:space="preserve">defSelectValue['sel301']= [ '↓選んで下さい', 'いいえ', 'はい', '', '', '', '', '', '', '', '', '', '', '', '', '' ]; </v>
      </c>
      <c r="F83" s="2" t="str">
        <f>"defSelectData['"&amp;H83&amp;"']= [ '"&amp;Y83&amp;"', '"&amp;Z83&amp;"', '"&amp;AA83&amp;"', '"&amp;AB83&amp;"', '"&amp;AC83&amp;"', '"&amp;AD83&amp;"', '"&amp;AE83&amp;"', '"&amp;AF83&amp;"', '"&amp;AG83&amp;"', '"&amp;AH83&amp;"', '"&amp;AI83&amp;"', '"&amp;AJ83&amp;"', '"&amp;AK83&amp;"', '"&amp;AL83&amp;"', '"&amp;AM83&amp;"', '"&amp;AN83&amp;"' ]; "</f>
        <v xml:space="preserve">defSelectData['sel301']= [ '-1', '1', '2', '', '', '', '', '', '', '', '', '', '', '', '', '' ]; </v>
      </c>
      <c r="H83" t="s">
        <v>2028</v>
      </c>
      <c r="I83" s="18" t="s">
        <v>1905</v>
      </c>
      <c r="J83" s="71" t="s">
        <v>1925</v>
      </c>
      <c r="K83" s="71" t="s">
        <v>1924</v>
      </c>
      <c r="L83" s="71"/>
      <c r="M83" s="71"/>
      <c r="N83" s="71"/>
      <c r="O83" s="71"/>
      <c r="P83" s="71"/>
      <c r="Q83" s="71"/>
      <c r="R83" s="71"/>
      <c r="S83" s="71"/>
      <c r="T83" s="71"/>
      <c r="U83" s="71"/>
      <c r="V83" s="71"/>
      <c r="Y83" s="97">
        <v>-1</v>
      </c>
      <c r="Z83" s="1">
        <v>1</v>
      </c>
      <c r="AA83" s="1">
        <v>2</v>
      </c>
      <c r="AB83" s="1"/>
      <c r="AC83" s="1"/>
      <c r="AD83" s="1"/>
      <c r="AE83" s="1"/>
      <c r="AF83" s="1"/>
      <c r="AG83" s="1"/>
      <c r="AH83" s="1"/>
      <c r="AI83" s="1"/>
      <c r="AJ83" s="1"/>
    </row>
    <row r="84" spans="3:40" s="85" customFormat="1" ht="27">
      <c r="C84" s="85" t="str">
        <f>"defSelectValue['"&amp;H84&amp;"']= [ '"&amp;I84&amp;"', '"&amp;J84&amp;"', '"&amp;K84&amp;"', '"&amp;L84&amp;"', '"&amp;M84&amp;"', '"&amp;N84&amp;"', '"&amp;O84&amp;"', '"&amp;P84&amp;"', '"&amp;Q84&amp;"', '"&amp;R84&amp;"', '"&amp;S84&amp;"', '"&amp;T84&amp;"', '"&amp;U84&amp;"', '"&amp;V84&amp;"', '"&amp;W84&amp;"', '"&amp;X84&amp;"' ]; "</f>
        <v xml:space="preserve">defSelectValue['sel005']= [ '↓選んで下さい', '売り越し', '0円', '1000円', '2000円', '3000円', '5000円', '7000円', '1万円', '1万2000円', '1万5000円', '2万円', '3万円', 'それ以上', '', '' ]; </v>
      </c>
      <c r="F84" s="85" t="str">
        <f>"defSelectData['"&amp;H84&amp;"']= [ '"&amp;Y84&amp;"', '"&amp;Z84&amp;"', '"&amp;AA84&amp;"', '"&amp;AB84&amp;"', '"&amp;AC84&amp;"', '"&amp;AD84&amp;"', '"&amp;AE84&amp;"', '"&amp;AF84&amp;"', '"&amp;AG84&amp;"', '"&amp;AH84&amp;"', '"&amp;AI84&amp;"', '"&amp;AJ84&amp;"', '"&amp;AK84&amp;"', '"&amp;AL84&amp;"', '"&amp;AM84&amp;"', '"&amp;AN84&amp;"' ]; "</f>
        <v xml:space="preserve">defSelectData['sel005']= [ '-1', '-4000', '0', '1000', '2000', '3000', '5000', '7000', '10000', '12000', '15000', '20000', '30000', '40000', '', '' ]; </v>
      </c>
      <c r="H84" s="85" t="s">
        <v>2034</v>
      </c>
      <c r="I84" s="86" t="s">
        <v>1905</v>
      </c>
      <c r="J84" s="87" t="s">
        <v>2035</v>
      </c>
      <c r="K84" s="87" t="s">
        <v>2036</v>
      </c>
      <c r="L84" s="87" t="s">
        <v>1939</v>
      </c>
      <c r="M84" s="87" t="s">
        <v>1940</v>
      </c>
      <c r="N84" s="87" t="s">
        <v>1941</v>
      </c>
      <c r="O84" s="87" t="s">
        <v>1942</v>
      </c>
      <c r="P84" s="87" t="s">
        <v>1943</v>
      </c>
      <c r="Q84" s="87" t="s">
        <v>1944</v>
      </c>
      <c r="R84" s="87" t="s">
        <v>1945</v>
      </c>
      <c r="S84" s="87" t="s">
        <v>1946</v>
      </c>
      <c r="T84" s="87" t="s">
        <v>1947</v>
      </c>
      <c r="U84" s="87" t="s">
        <v>1948</v>
      </c>
      <c r="V84" s="87" t="s">
        <v>1949</v>
      </c>
      <c r="Y84" s="98">
        <v>-1</v>
      </c>
      <c r="Z84" s="86">
        <v>-4000</v>
      </c>
      <c r="AA84" s="86">
        <f t="shared" ref="AA84:AF84" si="4">VALUE(LEFT(K84,LEN(K84)-1))</f>
        <v>0</v>
      </c>
      <c r="AB84" s="86">
        <f t="shared" si="4"/>
        <v>1000</v>
      </c>
      <c r="AC84" s="86">
        <f t="shared" si="4"/>
        <v>2000</v>
      </c>
      <c r="AD84" s="86">
        <f t="shared" si="4"/>
        <v>3000</v>
      </c>
      <c r="AE84" s="86">
        <f t="shared" si="4"/>
        <v>5000</v>
      </c>
      <c r="AF84" s="86">
        <f t="shared" si="4"/>
        <v>7000</v>
      </c>
      <c r="AG84" s="86">
        <v>10000</v>
      </c>
      <c r="AH84" s="86">
        <v>12000</v>
      </c>
      <c r="AI84" s="86">
        <v>15000</v>
      </c>
      <c r="AJ84" s="86">
        <v>20000</v>
      </c>
      <c r="AK84" s="86">
        <v>30000</v>
      </c>
      <c r="AL84" s="86">
        <v>40000</v>
      </c>
      <c r="AM84" s="98"/>
      <c r="AN84" s="98"/>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workbookViewId="0">
      <selection activeCell="A5" sqref="A5"/>
    </sheetView>
  </sheetViews>
  <sheetFormatPr defaultRowHeight="13.5"/>
  <cols>
    <col min="1" max="2" width="9" customWidth="1"/>
    <col min="3" max="3" width="35.125" customWidth="1"/>
  </cols>
  <sheetData>
    <row r="1" spans="1:3">
      <c r="A1" t="s">
        <v>1289</v>
      </c>
      <c r="C1" t="s">
        <v>137</v>
      </c>
    </row>
    <row r="3" spans="1:3">
      <c r="B3" s="12" t="s">
        <v>107</v>
      </c>
      <c r="C3" s="12" t="s">
        <v>281</v>
      </c>
    </row>
    <row r="4" spans="1:3">
      <c r="B4" s="12">
        <v>1</v>
      </c>
      <c r="C4" s="12" t="s">
        <v>1290</v>
      </c>
    </row>
    <row r="5" spans="1:3">
      <c r="B5" s="12">
        <v>2</v>
      </c>
      <c r="C5" s="12" t="s">
        <v>941</v>
      </c>
    </row>
    <row r="6" spans="1:3">
      <c r="B6" s="12">
        <v>3</v>
      </c>
      <c r="C6" s="12" t="s">
        <v>115</v>
      </c>
    </row>
    <row r="7" spans="1:3">
      <c r="B7" s="12">
        <v>4</v>
      </c>
      <c r="C7" s="12" t="s">
        <v>116</v>
      </c>
    </row>
    <row r="8" spans="1:3">
      <c r="B8" s="12">
        <v>5</v>
      </c>
      <c r="C8" s="12" t="s">
        <v>117</v>
      </c>
    </row>
    <row r="9" spans="1:3">
      <c r="B9" s="12">
        <v>6</v>
      </c>
      <c r="C9" s="12" t="s">
        <v>118</v>
      </c>
    </row>
    <row r="10" spans="1:3">
      <c r="B10" s="12">
        <v>7</v>
      </c>
      <c r="C10" s="12" t="s">
        <v>119</v>
      </c>
    </row>
    <row r="11" spans="1:3">
      <c r="B11" s="12">
        <v>8</v>
      </c>
      <c r="C11" s="12" t="s">
        <v>91</v>
      </c>
    </row>
    <row r="12" spans="1:3">
      <c r="B12" s="12">
        <v>9</v>
      </c>
      <c r="C12" s="12" t="s">
        <v>120</v>
      </c>
    </row>
    <row r="13" spans="1:3">
      <c r="B13" s="12">
        <v>10</v>
      </c>
      <c r="C13" s="12" t="s">
        <v>121</v>
      </c>
    </row>
    <row r="14" spans="1:3">
      <c r="B14" s="12">
        <v>11</v>
      </c>
      <c r="C14" s="12" t="s">
        <v>122</v>
      </c>
    </row>
    <row r="15" spans="1:3">
      <c r="B15" s="12">
        <v>12</v>
      </c>
      <c r="C15" s="12" t="s">
        <v>123</v>
      </c>
    </row>
    <row r="16" spans="1:3">
      <c r="B16" s="12">
        <v>13</v>
      </c>
      <c r="C16" s="12" t="s">
        <v>124</v>
      </c>
    </row>
    <row r="17" spans="2:3">
      <c r="B17" s="12">
        <v>14</v>
      </c>
      <c r="C17" s="12" t="s">
        <v>125</v>
      </c>
    </row>
    <row r="18" spans="2:3">
      <c r="B18" s="12">
        <v>15</v>
      </c>
      <c r="C18" s="12" t="s">
        <v>126</v>
      </c>
    </row>
    <row r="19" spans="2:3">
      <c r="B19" s="12">
        <v>16</v>
      </c>
      <c r="C19" s="12" t="s">
        <v>127</v>
      </c>
    </row>
    <row r="20" spans="2:3">
      <c r="B20" s="12">
        <v>17</v>
      </c>
      <c r="C20" s="12" t="s">
        <v>128</v>
      </c>
    </row>
    <row r="21" spans="2:3">
      <c r="B21" s="12">
        <v>18</v>
      </c>
      <c r="C21" s="12" t="s">
        <v>129</v>
      </c>
    </row>
    <row r="22" spans="2:3">
      <c r="B22" s="12">
        <v>19</v>
      </c>
      <c r="C22" s="12" t="s">
        <v>130</v>
      </c>
    </row>
    <row r="23" spans="2:3">
      <c r="B23" s="12">
        <v>20</v>
      </c>
      <c r="C23" s="12" t="s">
        <v>131</v>
      </c>
    </row>
    <row r="24" spans="2:3">
      <c r="B24" s="12">
        <v>21</v>
      </c>
      <c r="C24" s="12" t="s">
        <v>132</v>
      </c>
    </row>
    <row r="25" spans="2:3">
      <c r="B25" s="12">
        <v>22</v>
      </c>
      <c r="C25" s="12" t="s">
        <v>133</v>
      </c>
    </row>
    <row r="26" spans="2:3">
      <c r="B26" s="12">
        <v>23</v>
      </c>
      <c r="C26" s="12" t="s">
        <v>134</v>
      </c>
    </row>
    <row r="27" spans="2:3">
      <c r="B27" s="12">
        <v>24</v>
      </c>
      <c r="C27" s="12" t="s">
        <v>135</v>
      </c>
    </row>
    <row r="28" spans="2:3">
      <c r="B28" s="12">
        <v>25</v>
      </c>
      <c r="C28" s="12" t="s">
        <v>136</v>
      </c>
    </row>
  </sheetData>
  <phoneticPr fontId="2"/>
  <pageMargins left="0.75" right="0.75" top="1" bottom="1" header="0.51200000000000001" footer="0.5120000000000000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C23" sqref="C23"/>
    </sheetView>
  </sheetViews>
  <sheetFormatPr defaultRowHeight="13.5"/>
  <cols>
    <col min="3" max="3" width="12.25" customWidth="1"/>
  </cols>
  <sheetData>
    <row r="1" spans="1:3">
      <c r="A1" t="s">
        <v>145</v>
      </c>
      <c r="C1" t="s">
        <v>146</v>
      </c>
    </row>
    <row r="3" spans="1:3">
      <c r="B3" s="12" t="s">
        <v>147</v>
      </c>
      <c r="C3" s="12" t="s">
        <v>148</v>
      </c>
    </row>
    <row r="4" spans="1:3">
      <c r="B4" s="12">
        <v>0</v>
      </c>
      <c r="C4" s="12" t="s">
        <v>149</v>
      </c>
    </row>
    <row r="5" spans="1:3">
      <c r="B5" s="12">
        <v>1</v>
      </c>
      <c r="C5" s="12" t="s">
        <v>150</v>
      </c>
    </row>
    <row r="6" spans="1:3">
      <c r="B6" s="12">
        <v>2</v>
      </c>
      <c r="C6" s="12" t="s">
        <v>347</v>
      </c>
    </row>
    <row r="7" spans="1:3">
      <c r="B7" s="12">
        <v>3</v>
      </c>
      <c r="C7" s="12" t="s">
        <v>151</v>
      </c>
    </row>
    <row r="8" spans="1:3">
      <c r="B8" s="12">
        <v>4</v>
      </c>
      <c r="C8" s="12" t="s">
        <v>350</v>
      </c>
    </row>
    <row r="9" spans="1:3">
      <c r="B9" s="12">
        <v>5</v>
      </c>
      <c r="C9" s="12" t="s">
        <v>348</v>
      </c>
    </row>
    <row r="10" spans="1:3">
      <c r="B10" s="12">
        <v>6</v>
      </c>
      <c r="C10" s="12" t="s">
        <v>152</v>
      </c>
    </row>
    <row r="11" spans="1:3">
      <c r="B11" s="12">
        <v>7</v>
      </c>
      <c r="C11" s="12" t="s">
        <v>153</v>
      </c>
    </row>
    <row r="12" spans="1:3">
      <c r="B12" s="12">
        <v>8</v>
      </c>
      <c r="C12" s="12" t="s">
        <v>154</v>
      </c>
    </row>
    <row r="13" spans="1:3">
      <c r="B13" s="12">
        <v>9</v>
      </c>
      <c r="C13" s="12" t="s">
        <v>155</v>
      </c>
    </row>
  </sheetData>
  <phoneticPr fontId="2"/>
  <pageMargins left="0.75" right="0.75" top="1" bottom="1" header="0.51200000000000001" footer="0.5120000000000000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A3" sqref="A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138</v>
      </c>
      <c r="C1" t="s">
        <v>139</v>
      </c>
      <c r="F1" t="s">
        <v>343</v>
      </c>
      <c r="I1" t="s">
        <v>144</v>
      </c>
    </row>
    <row r="2" spans="1:18">
      <c r="F2" t="s">
        <v>344</v>
      </c>
      <c r="I2" t="s">
        <v>143</v>
      </c>
    </row>
    <row r="4" spans="1:18">
      <c r="B4" t="s">
        <v>158</v>
      </c>
      <c r="H4" t="s">
        <v>160</v>
      </c>
      <c r="Q4" t="s">
        <v>699</v>
      </c>
    </row>
    <row r="5" spans="1:18">
      <c r="B5" s="12" t="s">
        <v>140</v>
      </c>
      <c r="C5" s="12" t="s">
        <v>141</v>
      </c>
      <c r="D5" s="12" t="s">
        <v>142</v>
      </c>
      <c r="E5" s="6" t="s">
        <v>145</v>
      </c>
      <c r="F5" s="6" t="s">
        <v>148</v>
      </c>
      <c r="H5" s="12" t="s">
        <v>140</v>
      </c>
      <c r="I5" s="12" t="s">
        <v>142</v>
      </c>
      <c r="J5" s="12" t="s">
        <v>159</v>
      </c>
      <c r="L5" t="s">
        <v>163</v>
      </c>
      <c r="R5" t="s">
        <v>700</v>
      </c>
    </row>
    <row r="6" spans="1:18">
      <c r="B6" s="12">
        <f>ROW()-6</f>
        <v>0</v>
      </c>
      <c r="C6" s="12">
        <v>0</v>
      </c>
      <c r="D6" s="12" t="s">
        <v>1447</v>
      </c>
      <c r="E6" s="12">
        <v>5</v>
      </c>
      <c r="F6" s="12" t="str">
        <f>VLOOKUP(E6,電力会社!$B$4:$C$13,2,FALSE)</f>
        <v>関西電力</v>
      </c>
      <c r="H6" s="12">
        <v>0</v>
      </c>
      <c r="I6" s="12" t="str">
        <f t="shared" ref="I6:I23" si="0">VLOOKUP(H6,B$6:D$57,3,FALSE)</f>
        <v>都道府県</v>
      </c>
      <c r="J6" s="20">
        <v>17.399999999999999</v>
      </c>
      <c r="L6" t="s">
        <v>164</v>
      </c>
    </row>
    <row r="7" spans="1:18">
      <c r="B7" s="12">
        <f>B6+1</f>
        <v>1</v>
      </c>
      <c r="C7" s="12">
        <v>1</v>
      </c>
      <c r="D7" s="12" t="s">
        <v>296</v>
      </c>
      <c r="E7" s="12">
        <v>0</v>
      </c>
      <c r="F7" s="12" t="str">
        <f>VLOOKUP(E7,電力会社!$B$4:$C$13,2,FALSE)</f>
        <v>北海道電力</v>
      </c>
      <c r="H7" s="12">
        <v>1</v>
      </c>
      <c r="I7" s="12" t="str">
        <f t="shared" si="0"/>
        <v>北海道</v>
      </c>
      <c r="J7" s="20">
        <v>9.4</v>
      </c>
      <c r="L7" t="s">
        <v>165</v>
      </c>
    </row>
    <row r="8" spans="1:18">
      <c r="B8" s="12">
        <f t="shared" ref="B8:B57" si="1">B7+1</f>
        <v>2</v>
      </c>
      <c r="C8" s="12">
        <v>2</v>
      </c>
      <c r="D8" s="12" t="s">
        <v>297</v>
      </c>
      <c r="E8" s="12">
        <v>1</v>
      </c>
      <c r="F8" s="12" t="str">
        <f>VLOOKUP(E8,電力会社!$B$4:$C$13,2,FALSE)</f>
        <v>東北電力</v>
      </c>
      <c r="H8" s="12">
        <v>2</v>
      </c>
      <c r="I8" s="12" t="str">
        <f t="shared" si="0"/>
        <v>青森</v>
      </c>
      <c r="J8" s="20">
        <v>11.1</v>
      </c>
      <c r="L8" t="s">
        <v>166</v>
      </c>
    </row>
    <row r="9" spans="1:18">
      <c r="B9" s="12">
        <f t="shared" si="1"/>
        <v>3</v>
      </c>
      <c r="C9" s="12">
        <v>3</v>
      </c>
      <c r="D9" s="12" t="s">
        <v>298</v>
      </c>
      <c r="E9" s="12">
        <v>1</v>
      </c>
      <c r="F9" s="12" t="str">
        <f>VLOOKUP(E9,電力会社!$B$4:$C$13,2,FALSE)</f>
        <v>東北電力</v>
      </c>
      <c r="H9" s="12">
        <v>3</v>
      </c>
      <c r="I9" s="12" t="str">
        <f t="shared" si="0"/>
        <v>岩手</v>
      </c>
      <c r="J9" s="20">
        <v>10.7</v>
      </c>
      <c r="L9" t="s">
        <v>167</v>
      </c>
    </row>
    <row r="10" spans="1:18">
      <c r="B10" s="12">
        <f t="shared" si="1"/>
        <v>4</v>
      </c>
      <c r="C10" s="12">
        <v>4</v>
      </c>
      <c r="D10" s="12" t="s">
        <v>299</v>
      </c>
      <c r="E10" s="12">
        <v>1</v>
      </c>
      <c r="F10" s="12" t="str">
        <f>VLOOKUP(E10,電力会社!$B$4:$C$13,2,FALSE)</f>
        <v>東北電力</v>
      </c>
      <c r="H10" s="12">
        <v>4</v>
      </c>
      <c r="I10" s="12" t="str">
        <f t="shared" si="0"/>
        <v>宮城</v>
      </c>
      <c r="J10" s="20">
        <v>13.1</v>
      </c>
      <c r="L10" t="s">
        <v>168</v>
      </c>
    </row>
    <row r="11" spans="1:18">
      <c r="B11" s="12">
        <f t="shared" si="1"/>
        <v>5</v>
      </c>
      <c r="C11" s="12">
        <v>5</v>
      </c>
      <c r="D11" s="12" t="s">
        <v>300</v>
      </c>
      <c r="E11" s="12">
        <v>1</v>
      </c>
      <c r="F11" s="12" t="str">
        <f>VLOOKUP(E11,電力会社!$B$4:$C$13,2,FALSE)</f>
        <v>東北電力</v>
      </c>
      <c r="H11" s="12">
        <v>5</v>
      </c>
      <c r="I11" s="12" t="str">
        <f t="shared" si="0"/>
        <v>秋田</v>
      </c>
      <c r="J11" s="20">
        <v>12.4</v>
      </c>
    </row>
    <row r="12" spans="1:18">
      <c r="B12" s="12">
        <f t="shared" si="1"/>
        <v>6</v>
      </c>
      <c r="C12" s="12">
        <v>6</v>
      </c>
      <c r="D12" s="12" t="s">
        <v>301</v>
      </c>
      <c r="E12" s="12">
        <v>1</v>
      </c>
      <c r="F12" s="12" t="str">
        <f>VLOOKUP(E12,電力会社!$B$4:$C$13,2,FALSE)</f>
        <v>東北電力</v>
      </c>
      <c r="H12" s="12">
        <v>6</v>
      </c>
      <c r="I12" s="12" t="str">
        <f t="shared" si="0"/>
        <v>山形</v>
      </c>
      <c r="J12" s="20">
        <v>12.2</v>
      </c>
    </row>
    <row r="13" spans="1:18">
      <c r="B13" s="12">
        <f t="shared" si="1"/>
        <v>7</v>
      </c>
      <c r="C13" s="12">
        <v>7</v>
      </c>
      <c r="D13" s="12" t="s">
        <v>302</v>
      </c>
      <c r="E13" s="12">
        <v>1</v>
      </c>
      <c r="F13" s="12" t="str">
        <f>VLOOKUP(E13,電力会社!$B$4:$C$13,2,FALSE)</f>
        <v>東北電力</v>
      </c>
      <c r="H13" s="12">
        <v>7</v>
      </c>
      <c r="I13" s="12" t="str">
        <f t="shared" si="0"/>
        <v>福島</v>
      </c>
      <c r="J13" s="20">
        <v>13.6</v>
      </c>
    </row>
    <row r="14" spans="1:18">
      <c r="B14" s="12">
        <f t="shared" si="1"/>
        <v>8</v>
      </c>
      <c r="C14" s="12">
        <v>8</v>
      </c>
      <c r="D14" s="12" t="s">
        <v>303</v>
      </c>
      <c r="E14" s="12">
        <v>2</v>
      </c>
      <c r="F14" s="12" t="str">
        <f>VLOOKUP(E14,電力会社!$B$4:$C$13,2,FALSE)</f>
        <v>東京電力</v>
      </c>
      <c r="H14" s="12">
        <v>8</v>
      </c>
      <c r="I14" s="12" t="str">
        <f t="shared" si="0"/>
        <v>茨城</v>
      </c>
      <c r="J14" s="20">
        <v>14.4</v>
      </c>
    </row>
    <row r="15" spans="1:18">
      <c r="B15" s="12">
        <f t="shared" si="1"/>
        <v>9</v>
      </c>
      <c r="C15" s="12">
        <v>9</v>
      </c>
      <c r="D15" s="12" t="s">
        <v>304</v>
      </c>
      <c r="E15" s="12">
        <v>2</v>
      </c>
      <c r="F15" s="12" t="str">
        <f>VLOOKUP(E15,電力会社!$B$4:$C$13,2,FALSE)</f>
        <v>東京電力</v>
      </c>
      <c r="H15" s="12">
        <v>9</v>
      </c>
      <c r="I15" s="12" t="str">
        <f t="shared" si="0"/>
        <v>栃木</v>
      </c>
      <c r="J15" s="20">
        <v>14.6</v>
      </c>
    </row>
    <row r="16" spans="1:18">
      <c r="B16" s="12">
        <f t="shared" si="1"/>
        <v>10</v>
      </c>
      <c r="C16" s="12">
        <v>10</v>
      </c>
      <c r="D16" s="12" t="s">
        <v>305</v>
      </c>
      <c r="E16" s="12">
        <v>2</v>
      </c>
      <c r="F16" s="12" t="str">
        <f>VLOOKUP(E16,電力会社!$B$4:$C$13,2,FALSE)</f>
        <v>東京電力</v>
      </c>
      <c r="H16" s="12">
        <v>10</v>
      </c>
      <c r="I16" s="12" t="str">
        <f t="shared" si="0"/>
        <v>群馬</v>
      </c>
      <c r="J16" s="20">
        <v>15.3</v>
      </c>
    </row>
    <row r="17" spans="2:10">
      <c r="B17" s="12">
        <f t="shared" si="1"/>
        <v>11</v>
      </c>
      <c r="C17" s="12">
        <v>11</v>
      </c>
      <c r="D17" s="12" t="s">
        <v>306</v>
      </c>
      <c r="E17" s="12">
        <v>2</v>
      </c>
      <c r="F17" s="12" t="str">
        <f>VLOOKUP(E17,電力会社!$B$4:$C$13,2,FALSE)</f>
        <v>東京電力</v>
      </c>
      <c r="H17" s="12">
        <v>11</v>
      </c>
      <c r="I17" s="12" t="str">
        <f t="shared" si="0"/>
        <v>埼玉</v>
      </c>
      <c r="J17" s="20">
        <v>15.8</v>
      </c>
    </row>
    <row r="18" spans="2:10">
      <c r="B18" s="12">
        <f t="shared" si="1"/>
        <v>12</v>
      </c>
      <c r="C18" s="12">
        <v>12</v>
      </c>
      <c r="D18" s="12" t="s">
        <v>307</v>
      </c>
      <c r="E18" s="12">
        <v>2</v>
      </c>
      <c r="F18" s="12" t="str">
        <f>VLOOKUP(E18,電力会社!$B$4:$C$13,2,FALSE)</f>
        <v>東京電力</v>
      </c>
      <c r="H18" s="12">
        <v>12</v>
      </c>
      <c r="I18" s="12" t="str">
        <f t="shared" si="0"/>
        <v>千葉</v>
      </c>
      <c r="J18" s="20">
        <v>16.600000000000001</v>
      </c>
    </row>
    <row r="19" spans="2:10">
      <c r="B19" s="12">
        <f t="shared" si="1"/>
        <v>13</v>
      </c>
      <c r="C19" s="12">
        <v>13</v>
      </c>
      <c r="D19" s="12" t="s">
        <v>308</v>
      </c>
      <c r="E19" s="12">
        <v>2</v>
      </c>
      <c r="F19" s="12" t="str">
        <f>VLOOKUP(E19,電力会社!$B$4:$C$13,2,FALSE)</f>
        <v>東京電力</v>
      </c>
      <c r="H19" s="12">
        <v>13</v>
      </c>
      <c r="I19" s="12" t="str">
        <f t="shared" si="0"/>
        <v>東京</v>
      </c>
      <c r="J19" s="20">
        <v>17</v>
      </c>
    </row>
    <row r="20" spans="2:10">
      <c r="B20" s="12">
        <f t="shared" si="1"/>
        <v>14</v>
      </c>
      <c r="C20" s="12">
        <v>14</v>
      </c>
      <c r="D20" s="12" t="s">
        <v>309</v>
      </c>
      <c r="E20" s="12">
        <v>2</v>
      </c>
      <c r="F20" s="12" t="str">
        <f>VLOOKUP(E20,電力会社!$B$4:$C$13,2,FALSE)</f>
        <v>東京電力</v>
      </c>
      <c r="H20" s="12">
        <v>14</v>
      </c>
      <c r="I20" s="12" t="str">
        <f t="shared" si="0"/>
        <v>神奈川</v>
      </c>
      <c r="J20" s="20">
        <v>16.5</v>
      </c>
    </row>
    <row r="21" spans="2:10">
      <c r="B21" s="12">
        <f t="shared" si="1"/>
        <v>15</v>
      </c>
      <c r="C21" s="12">
        <v>15</v>
      </c>
      <c r="D21" s="12" t="s">
        <v>310</v>
      </c>
      <c r="E21" s="12">
        <v>4</v>
      </c>
      <c r="F21" s="12" t="str">
        <f>VLOOKUP(E21,電力会社!$B$4:$C$13,2,FALSE)</f>
        <v>北陸電力</v>
      </c>
      <c r="H21" s="12">
        <v>15</v>
      </c>
      <c r="I21" s="12" t="str">
        <f t="shared" si="0"/>
        <v>新潟</v>
      </c>
      <c r="J21" s="20">
        <v>14.4</v>
      </c>
    </row>
    <row r="22" spans="2:10">
      <c r="B22" s="12">
        <f t="shared" si="1"/>
        <v>16</v>
      </c>
      <c r="C22" s="12">
        <v>16</v>
      </c>
      <c r="D22" s="12" t="s">
        <v>311</v>
      </c>
      <c r="E22" s="12">
        <v>4</v>
      </c>
      <c r="F22" s="12" t="str">
        <f>VLOOKUP(E22,電力会社!$B$4:$C$13,2,FALSE)</f>
        <v>北陸電力</v>
      </c>
      <c r="H22" s="12">
        <v>16</v>
      </c>
      <c r="I22" s="12" t="str">
        <f t="shared" si="0"/>
        <v>富山</v>
      </c>
      <c r="J22" s="20">
        <v>14.9</v>
      </c>
    </row>
    <row r="23" spans="2:10">
      <c r="B23" s="12">
        <f t="shared" si="1"/>
        <v>17</v>
      </c>
      <c r="C23" s="12">
        <v>17</v>
      </c>
      <c r="D23" s="12" t="s">
        <v>312</v>
      </c>
      <c r="E23" s="12">
        <v>4</v>
      </c>
      <c r="F23" s="12" t="str">
        <f>VLOOKUP(E23,電力会社!$B$4:$C$13,2,FALSE)</f>
        <v>北陸電力</v>
      </c>
      <c r="H23" s="12">
        <v>17</v>
      </c>
      <c r="I23" s="12" t="str">
        <f t="shared" si="0"/>
        <v>石川</v>
      </c>
      <c r="J23" s="20">
        <v>15.1</v>
      </c>
    </row>
    <row r="24" spans="2:10">
      <c r="B24" s="12">
        <f t="shared" si="1"/>
        <v>18</v>
      </c>
      <c r="C24" s="12">
        <v>18</v>
      </c>
      <c r="D24" s="12" t="s">
        <v>346</v>
      </c>
      <c r="E24" s="12">
        <v>4</v>
      </c>
      <c r="F24" s="12" t="str">
        <f>VLOOKUP(E24,電力会社!$B$4:$C$13,2,FALSE)</f>
        <v>北陸電力</v>
      </c>
      <c r="H24" s="12">
        <v>18</v>
      </c>
      <c r="I24" s="12" t="s">
        <v>156</v>
      </c>
      <c r="J24" s="20">
        <v>15</v>
      </c>
    </row>
    <row r="25" spans="2:10">
      <c r="B25" s="12"/>
      <c r="C25" s="12">
        <v>18.5</v>
      </c>
      <c r="D25" s="12" t="s">
        <v>345</v>
      </c>
      <c r="E25" s="12">
        <v>5</v>
      </c>
      <c r="F25" s="12" t="str">
        <f>VLOOKUP(E25,電力会社!$B$4:$C$13,2,FALSE)</f>
        <v>関西電力</v>
      </c>
      <c r="H25" s="12">
        <v>19</v>
      </c>
      <c r="I25" s="12" t="str">
        <f>VLOOKUP(H25,B$6:D$57,3,FALSE)</f>
        <v>山梨</v>
      </c>
      <c r="J25" s="20">
        <v>15.3</v>
      </c>
    </row>
    <row r="26" spans="2:10">
      <c r="B26" s="12">
        <f>B24+1</f>
        <v>19</v>
      </c>
      <c r="C26" s="12">
        <v>19</v>
      </c>
      <c r="D26" s="12" t="s">
        <v>313</v>
      </c>
      <c r="E26" s="12">
        <v>2</v>
      </c>
      <c r="F26" s="12" t="str">
        <f>VLOOKUP(E26,電力会社!$B$4:$C$13,2,FALSE)</f>
        <v>東京電力</v>
      </c>
      <c r="H26" s="12">
        <v>20</v>
      </c>
      <c r="I26" s="12" t="str">
        <f>VLOOKUP(H26,B$6:D$57,3,FALSE)</f>
        <v>長野</v>
      </c>
      <c r="J26" s="20">
        <v>12.5</v>
      </c>
    </row>
    <row r="27" spans="2:10">
      <c r="B27" s="12">
        <f t="shared" si="1"/>
        <v>20</v>
      </c>
      <c r="C27" s="12">
        <v>20</v>
      </c>
      <c r="D27" s="12" t="s">
        <v>314</v>
      </c>
      <c r="E27" s="12">
        <v>3</v>
      </c>
      <c r="F27" s="12" t="str">
        <f>VLOOKUP(E27,電力会社!$B$4:$C$13,2,FALSE)</f>
        <v>中部電力</v>
      </c>
      <c r="H27" s="12">
        <v>21</v>
      </c>
      <c r="I27" s="12" t="str">
        <f>VLOOKUP(H27,B$6:D$57,3,FALSE)</f>
        <v>岐阜</v>
      </c>
      <c r="J27" s="20">
        <v>16.399999999999999</v>
      </c>
    </row>
    <row r="28" spans="2:10">
      <c r="B28" s="12">
        <f t="shared" si="1"/>
        <v>21</v>
      </c>
      <c r="C28" s="12">
        <v>21</v>
      </c>
      <c r="D28" s="12" t="s">
        <v>315</v>
      </c>
      <c r="E28" s="12">
        <v>3</v>
      </c>
      <c r="F28" s="12" t="str">
        <f>VLOOKUP(E28,電力会社!$B$4:$C$13,2,FALSE)</f>
        <v>中部電力</v>
      </c>
      <c r="H28" s="12">
        <v>22</v>
      </c>
      <c r="I28" s="12" t="s">
        <v>157</v>
      </c>
      <c r="J28" s="20">
        <v>17.100000000000001</v>
      </c>
    </row>
    <row r="29" spans="2:10">
      <c r="B29" s="12"/>
      <c r="C29" s="12">
        <v>21.4</v>
      </c>
      <c r="D29" s="12" t="s">
        <v>349</v>
      </c>
      <c r="E29" s="12">
        <v>4</v>
      </c>
      <c r="F29" s="12" t="str">
        <f>VLOOKUP(E29,電力会社!$B$4:$C$13,2,FALSE)</f>
        <v>北陸電力</v>
      </c>
      <c r="H29" s="12">
        <v>23</v>
      </c>
      <c r="I29" s="12" t="str">
        <f t="shared" ref="I29:I53" si="2">VLOOKUP(H29,B$6:D$57,3,FALSE)</f>
        <v>愛知</v>
      </c>
      <c r="J29" s="20">
        <v>16.600000000000001</v>
      </c>
    </row>
    <row r="30" spans="2:10">
      <c r="B30" s="12">
        <f>B28+1</f>
        <v>22</v>
      </c>
      <c r="C30" s="12">
        <v>22.2</v>
      </c>
      <c r="D30" s="12" t="s">
        <v>341</v>
      </c>
      <c r="E30" s="12">
        <v>2</v>
      </c>
      <c r="F30" s="12" t="str">
        <f>VLOOKUP(E30,電力会社!$B$4:$C$13,2,FALSE)</f>
        <v>東京電力</v>
      </c>
      <c r="H30" s="12">
        <v>24</v>
      </c>
      <c r="I30" s="12" t="str">
        <f t="shared" si="2"/>
        <v>三重</v>
      </c>
      <c r="J30" s="20">
        <v>16.600000000000001</v>
      </c>
    </row>
    <row r="31" spans="2:10">
      <c r="B31" s="12"/>
      <c r="C31" s="12">
        <v>22</v>
      </c>
      <c r="D31" s="12" t="s">
        <v>342</v>
      </c>
      <c r="E31" s="12">
        <v>3</v>
      </c>
      <c r="F31" s="12" t="str">
        <f>VLOOKUP(E31,電力会社!$B$4:$C$13,2,FALSE)</f>
        <v>中部電力</v>
      </c>
      <c r="H31" s="12">
        <v>25</v>
      </c>
      <c r="I31" s="12" t="str">
        <f t="shared" si="2"/>
        <v>滋賀</v>
      </c>
      <c r="J31" s="20">
        <v>15.2</v>
      </c>
    </row>
    <row r="32" spans="2:10">
      <c r="B32" s="12">
        <f>B30+1</f>
        <v>23</v>
      </c>
      <c r="C32" s="12">
        <v>23</v>
      </c>
      <c r="D32" s="12" t="s">
        <v>316</v>
      </c>
      <c r="E32" s="12">
        <v>3</v>
      </c>
      <c r="F32" s="12" t="str">
        <f>VLOOKUP(E32,電力会社!$B$4:$C$13,2,FALSE)</f>
        <v>中部電力</v>
      </c>
      <c r="H32" s="12">
        <v>26</v>
      </c>
      <c r="I32" s="12" t="str">
        <f t="shared" si="2"/>
        <v>京都</v>
      </c>
      <c r="J32" s="20">
        <v>16.3</v>
      </c>
    </row>
    <row r="33" spans="2:10">
      <c r="B33" s="12">
        <f t="shared" si="1"/>
        <v>24</v>
      </c>
      <c r="C33" s="12">
        <v>24</v>
      </c>
      <c r="D33" s="12" t="s">
        <v>317</v>
      </c>
      <c r="E33" s="12">
        <v>3</v>
      </c>
      <c r="F33" s="12" t="str">
        <f>VLOOKUP(E33,電力会社!$B$4:$C$13,2,FALSE)</f>
        <v>中部電力</v>
      </c>
      <c r="H33" s="12">
        <v>27</v>
      </c>
      <c r="I33" s="12" t="str">
        <f t="shared" si="2"/>
        <v>大阪</v>
      </c>
      <c r="J33" s="20">
        <v>17.600000000000001</v>
      </c>
    </row>
    <row r="34" spans="2:10">
      <c r="B34" s="12"/>
      <c r="C34" s="12">
        <v>24.5</v>
      </c>
      <c r="D34" s="12" t="s">
        <v>351</v>
      </c>
      <c r="E34" s="12">
        <v>5</v>
      </c>
      <c r="F34" s="12" t="str">
        <f>VLOOKUP(E34,電力会社!$B$4:$C$13,2,FALSE)</f>
        <v>関西電力</v>
      </c>
      <c r="H34" s="12">
        <v>28</v>
      </c>
      <c r="I34" s="12" t="str">
        <f t="shared" si="2"/>
        <v>兵庫</v>
      </c>
      <c r="J34" s="20">
        <v>17.399999999999999</v>
      </c>
    </row>
    <row r="35" spans="2:10">
      <c r="B35" s="12">
        <f>B33+1</f>
        <v>25</v>
      </c>
      <c r="C35" s="12">
        <v>25</v>
      </c>
      <c r="D35" s="12" t="s">
        <v>318</v>
      </c>
      <c r="E35" s="12">
        <v>5</v>
      </c>
      <c r="F35" s="12" t="str">
        <f>VLOOKUP(E35,電力会社!$B$4:$C$13,2,FALSE)</f>
        <v>関西電力</v>
      </c>
      <c r="H35" s="12">
        <v>29</v>
      </c>
      <c r="I35" s="12" t="str">
        <f t="shared" si="2"/>
        <v>奈良</v>
      </c>
      <c r="J35" s="20">
        <v>15.3</v>
      </c>
    </row>
    <row r="36" spans="2:10">
      <c r="B36" s="12">
        <f t="shared" si="1"/>
        <v>26</v>
      </c>
      <c r="C36" s="12">
        <v>26</v>
      </c>
      <c r="D36" s="12" t="s">
        <v>319</v>
      </c>
      <c r="E36" s="12">
        <v>5</v>
      </c>
      <c r="F36" s="12" t="str">
        <f>VLOOKUP(E36,電力会社!$B$4:$C$13,2,FALSE)</f>
        <v>関西電力</v>
      </c>
      <c r="H36" s="12">
        <v>30</v>
      </c>
      <c r="I36" s="12" t="str">
        <f t="shared" si="2"/>
        <v>和歌山</v>
      </c>
      <c r="J36" s="20">
        <v>17.3</v>
      </c>
    </row>
    <row r="37" spans="2:10">
      <c r="B37" s="12">
        <f t="shared" si="1"/>
        <v>27</v>
      </c>
      <c r="C37" s="12">
        <v>27</v>
      </c>
      <c r="D37" s="12" t="s">
        <v>320</v>
      </c>
      <c r="E37" s="12">
        <v>5</v>
      </c>
      <c r="F37" s="12" t="str">
        <f>VLOOKUP(E37,電力会社!$B$4:$C$13,2,FALSE)</f>
        <v>関西電力</v>
      </c>
      <c r="H37" s="12">
        <v>31</v>
      </c>
      <c r="I37" s="12" t="str">
        <f t="shared" si="2"/>
        <v>鳥取</v>
      </c>
      <c r="J37" s="20">
        <v>15.5</v>
      </c>
    </row>
    <row r="38" spans="2:10">
      <c r="B38" s="12">
        <f t="shared" si="1"/>
        <v>28</v>
      </c>
      <c r="C38" s="12">
        <v>28</v>
      </c>
      <c r="D38" s="12" t="s">
        <v>321</v>
      </c>
      <c r="E38" s="12">
        <v>5</v>
      </c>
      <c r="F38" s="12" t="str">
        <f>VLOOKUP(E38,電力会社!$B$4:$C$13,2,FALSE)</f>
        <v>関西電力</v>
      </c>
      <c r="H38" s="12">
        <v>32</v>
      </c>
      <c r="I38" s="12" t="str">
        <f t="shared" si="2"/>
        <v>島根</v>
      </c>
      <c r="J38" s="20">
        <v>15.7</v>
      </c>
    </row>
    <row r="39" spans="2:10">
      <c r="B39" s="12">
        <f t="shared" si="1"/>
        <v>29</v>
      </c>
      <c r="C39" s="12">
        <v>29</v>
      </c>
      <c r="D39" s="12" t="s">
        <v>322</v>
      </c>
      <c r="E39" s="12">
        <v>5</v>
      </c>
      <c r="F39" s="12" t="str">
        <f>VLOOKUP(E39,電力会社!$B$4:$C$13,2,FALSE)</f>
        <v>関西電力</v>
      </c>
      <c r="H39" s="12">
        <v>33</v>
      </c>
      <c r="I39" s="12" t="str">
        <f t="shared" si="2"/>
        <v>岡山</v>
      </c>
      <c r="J39" s="20">
        <v>17</v>
      </c>
    </row>
    <row r="40" spans="2:10">
      <c r="B40" s="12">
        <f t="shared" si="1"/>
        <v>30</v>
      </c>
      <c r="C40" s="12">
        <v>30</v>
      </c>
      <c r="D40" s="12" t="s">
        <v>323</v>
      </c>
      <c r="E40" s="12">
        <v>5</v>
      </c>
      <c r="F40" s="12" t="str">
        <f>VLOOKUP(E40,電力会社!$B$4:$C$13,2,FALSE)</f>
        <v>関西電力</v>
      </c>
      <c r="H40" s="12">
        <v>34</v>
      </c>
      <c r="I40" s="12" t="str">
        <f t="shared" si="2"/>
        <v>広島</v>
      </c>
      <c r="J40" s="20">
        <v>17</v>
      </c>
    </row>
    <row r="41" spans="2:10">
      <c r="B41" s="12">
        <f t="shared" si="1"/>
        <v>31</v>
      </c>
      <c r="C41" s="12">
        <v>31</v>
      </c>
      <c r="D41" s="12" t="s">
        <v>324</v>
      </c>
      <c r="E41" s="12">
        <v>6</v>
      </c>
      <c r="F41" s="12" t="str">
        <f>VLOOKUP(E41,電力会社!$B$4:$C$13,2,FALSE)</f>
        <v>中国電力</v>
      </c>
      <c r="H41" s="12">
        <v>35</v>
      </c>
      <c r="I41" s="12" t="str">
        <f t="shared" si="2"/>
        <v>山口</v>
      </c>
      <c r="J41" s="20">
        <v>16.2</v>
      </c>
    </row>
    <row r="42" spans="2:10">
      <c r="B42" s="12">
        <f t="shared" si="1"/>
        <v>32</v>
      </c>
      <c r="C42" s="12">
        <v>32</v>
      </c>
      <c r="D42" s="12" t="s">
        <v>325</v>
      </c>
      <c r="E42" s="12">
        <v>6</v>
      </c>
      <c r="F42" s="12" t="str">
        <f>VLOOKUP(E42,電力会社!$B$4:$C$13,2,FALSE)</f>
        <v>中国電力</v>
      </c>
      <c r="H42" s="12">
        <v>36</v>
      </c>
      <c r="I42" s="12" t="str">
        <f t="shared" si="2"/>
        <v>徳島</v>
      </c>
      <c r="J42" s="20">
        <v>17.399999999999999</v>
      </c>
    </row>
    <row r="43" spans="2:10">
      <c r="B43" s="12">
        <f t="shared" si="1"/>
        <v>33</v>
      </c>
      <c r="C43" s="12">
        <v>33</v>
      </c>
      <c r="D43" s="12" t="s">
        <v>326</v>
      </c>
      <c r="E43" s="12">
        <v>6</v>
      </c>
      <c r="F43" s="12" t="str">
        <f>VLOOKUP(E43,電力会社!$B$4:$C$13,2,FALSE)</f>
        <v>中国電力</v>
      </c>
      <c r="H43" s="12">
        <v>37</v>
      </c>
      <c r="I43" s="12" t="str">
        <f t="shared" si="2"/>
        <v>香川</v>
      </c>
      <c r="J43" s="20">
        <v>17.3</v>
      </c>
    </row>
    <row r="44" spans="2:10">
      <c r="B44" s="12">
        <f t="shared" si="1"/>
        <v>34</v>
      </c>
      <c r="C44" s="12">
        <v>34</v>
      </c>
      <c r="D44" s="12" t="s">
        <v>327</v>
      </c>
      <c r="E44" s="12">
        <v>6</v>
      </c>
      <c r="F44" s="12" t="str">
        <f>VLOOKUP(E44,電力会社!$B$4:$C$13,2,FALSE)</f>
        <v>中国電力</v>
      </c>
      <c r="H44" s="12">
        <v>38</v>
      </c>
      <c r="I44" s="12" t="str">
        <f t="shared" si="2"/>
        <v>愛媛</v>
      </c>
      <c r="J44" s="20">
        <v>17.3</v>
      </c>
    </row>
    <row r="45" spans="2:10">
      <c r="B45" s="12">
        <f t="shared" si="1"/>
        <v>35</v>
      </c>
      <c r="C45" s="12">
        <v>35</v>
      </c>
      <c r="D45" s="12" t="s">
        <v>328</v>
      </c>
      <c r="E45" s="12">
        <v>6</v>
      </c>
      <c r="F45" s="12" t="str">
        <f>VLOOKUP(E45,電力会社!$B$4:$C$13,2,FALSE)</f>
        <v>中国電力</v>
      </c>
      <c r="H45" s="12">
        <v>39</v>
      </c>
      <c r="I45" s="12" t="str">
        <f t="shared" si="2"/>
        <v>高知</v>
      </c>
      <c r="J45" s="20">
        <v>17.899999999999999</v>
      </c>
    </row>
    <row r="46" spans="2:10">
      <c r="B46" s="12">
        <f t="shared" si="1"/>
        <v>36</v>
      </c>
      <c r="C46" s="12">
        <v>36</v>
      </c>
      <c r="D46" s="12" t="s">
        <v>329</v>
      </c>
      <c r="E46" s="12">
        <v>7</v>
      </c>
      <c r="F46" s="12" t="str">
        <f>VLOOKUP(E46,電力会社!$B$4:$C$13,2,FALSE)</f>
        <v>四国電力</v>
      </c>
      <c r="H46" s="12">
        <v>40</v>
      </c>
      <c r="I46" s="12" t="str">
        <f t="shared" si="2"/>
        <v>福岡</v>
      </c>
      <c r="J46" s="20">
        <v>18</v>
      </c>
    </row>
    <row r="47" spans="2:10">
      <c r="B47" s="12">
        <f t="shared" si="1"/>
        <v>37</v>
      </c>
      <c r="C47" s="12">
        <v>37</v>
      </c>
      <c r="D47" s="12" t="s">
        <v>330</v>
      </c>
      <c r="E47" s="12">
        <v>7</v>
      </c>
      <c r="F47" s="12" t="str">
        <f>VLOOKUP(E47,電力会社!$B$4:$C$13,2,FALSE)</f>
        <v>四国電力</v>
      </c>
      <c r="H47" s="12">
        <v>41</v>
      </c>
      <c r="I47" s="12" t="str">
        <f t="shared" si="2"/>
        <v>佐賀</v>
      </c>
      <c r="J47" s="20">
        <v>17.399999999999999</v>
      </c>
    </row>
    <row r="48" spans="2:10">
      <c r="B48" s="12">
        <f t="shared" si="1"/>
        <v>38</v>
      </c>
      <c r="C48" s="12">
        <v>38</v>
      </c>
      <c r="D48" s="12" t="s">
        <v>331</v>
      </c>
      <c r="E48" s="12">
        <v>7</v>
      </c>
      <c r="F48" s="12" t="str">
        <f>VLOOKUP(E48,電力会社!$B$4:$C$13,2,FALSE)</f>
        <v>四国電力</v>
      </c>
      <c r="H48" s="12">
        <v>42</v>
      </c>
      <c r="I48" s="12" t="str">
        <f t="shared" si="2"/>
        <v>長崎</v>
      </c>
      <c r="J48" s="20">
        <v>18</v>
      </c>
    </row>
    <row r="49" spans="2:10">
      <c r="B49" s="12">
        <f t="shared" si="1"/>
        <v>39</v>
      </c>
      <c r="C49" s="12">
        <v>39</v>
      </c>
      <c r="D49" s="12" t="s">
        <v>332</v>
      </c>
      <c r="E49" s="12">
        <v>7</v>
      </c>
      <c r="F49" s="12" t="str">
        <f>VLOOKUP(E49,電力会社!$B$4:$C$13,2,FALSE)</f>
        <v>四国電力</v>
      </c>
      <c r="H49" s="12">
        <v>43</v>
      </c>
      <c r="I49" s="12" t="str">
        <f t="shared" si="2"/>
        <v>熊本</v>
      </c>
      <c r="J49" s="20">
        <v>18</v>
      </c>
    </row>
    <row r="50" spans="2:10">
      <c r="B50" s="12">
        <f t="shared" si="1"/>
        <v>40</v>
      </c>
      <c r="C50" s="12">
        <v>40</v>
      </c>
      <c r="D50" s="12" t="s">
        <v>333</v>
      </c>
      <c r="E50" s="12">
        <v>8</v>
      </c>
      <c r="F50" s="12" t="str">
        <f>VLOOKUP(E50,電力会社!$B$4:$C$13,2,FALSE)</f>
        <v>九州電力</v>
      </c>
      <c r="H50" s="12">
        <v>44</v>
      </c>
      <c r="I50" s="12" t="str">
        <f t="shared" si="2"/>
        <v>大分</v>
      </c>
      <c r="J50" s="20">
        <v>17.399999999999999</v>
      </c>
    </row>
    <row r="51" spans="2:10">
      <c r="B51" s="12">
        <f t="shared" si="1"/>
        <v>41</v>
      </c>
      <c r="C51" s="12">
        <v>41</v>
      </c>
      <c r="D51" s="12" t="s">
        <v>334</v>
      </c>
      <c r="E51" s="12">
        <v>8</v>
      </c>
      <c r="F51" s="12" t="str">
        <f>VLOOKUP(E51,電力会社!$B$4:$C$13,2,FALSE)</f>
        <v>九州電力</v>
      </c>
      <c r="H51" s="12">
        <v>45</v>
      </c>
      <c r="I51" s="12" t="str">
        <f t="shared" si="2"/>
        <v>宮崎</v>
      </c>
      <c r="J51" s="20">
        <v>18.100000000000001</v>
      </c>
    </row>
    <row r="52" spans="2:10">
      <c r="B52" s="12">
        <f t="shared" si="1"/>
        <v>42</v>
      </c>
      <c r="C52" s="12">
        <v>42</v>
      </c>
      <c r="D52" s="12" t="s">
        <v>335</v>
      </c>
      <c r="E52" s="12">
        <v>8</v>
      </c>
      <c r="F52" s="12" t="str">
        <f>VLOOKUP(E52,電力会社!$B$4:$C$13,2,FALSE)</f>
        <v>九州電力</v>
      </c>
      <c r="H52" s="12">
        <v>46</v>
      </c>
      <c r="I52" s="12" t="str">
        <f t="shared" si="2"/>
        <v>鹿児島</v>
      </c>
      <c r="J52" s="20">
        <v>19.3</v>
      </c>
    </row>
    <row r="53" spans="2:10">
      <c r="B53" s="12">
        <f t="shared" si="1"/>
        <v>43</v>
      </c>
      <c r="C53" s="12">
        <v>43</v>
      </c>
      <c r="D53" s="12" t="s">
        <v>336</v>
      </c>
      <c r="E53" s="12">
        <v>8</v>
      </c>
      <c r="F53" s="12" t="str">
        <f>VLOOKUP(E53,電力会社!$B$4:$C$13,2,FALSE)</f>
        <v>九州電力</v>
      </c>
      <c r="H53" s="12">
        <v>47</v>
      </c>
      <c r="I53" s="12" t="str">
        <f t="shared" si="2"/>
        <v>沖縄</v>
      </c>
      <c r="J53" s="20">
        <v>23.5</v>
      </c>
    </row>
    <row r="54" spans="2:10">
      <c r="B54" s="12">
        <f t="shared" si="1"/>
        <v>44</v>
      </c>
      <c r="C54" s="12">
        <v>44</v>
      </c>
      <c r="D54" s="12" t="s">
        <v>337</v>
      </c>
      <c r="E54" s="12">
        <v>8</v>
      </c>
      <c r="F54" s="12" t="str">
        <f>VLOOKUP(E54,電力会社!$B$4:$C$13,2,FALSE)</f>
        <v>九州電力</v>
      </c>
    </row>
    <row r="55" spans="2:10">
      <c r="B55" s="12">
        <f t="shared" si="1"/>
        <v>45</v>
      </c>
      <c r="C55" s="12">
        <v>45</v>
      </c>
      <c r="D55" s="12" t="s">
        <v>338</v>
      </c>
      <c r="E55" s="12">
        <v>8</v>
      </c>
      <c r="F55" s="12" t="str">
        <f>VLOOKUP(E55,電力会社!$B$4:$C$13,2,FALSE)</f>
        <v>九州電力</v>
      </c>
    </row>
    <row r="56" spans="2:10">
      <c r="B56" s="12">
        <f t="shared" si="1"/>
        <v>46</v>
      </c>
      <c r="C56" s="12">
        <v>46</v>
      </c>
      <c r="D56" s="12" t="s">
        <v>339</v>
      </c>
      <c r="E56" s="12">
        <v>8</v>
      </c>
      <c r="F56" s="12" t="str">
        <f>VLOOKUP(E56,電力会社!$B$4:$C$13,2,FALSE)</f>
        <v>九州電力</v>
      </c>
    </row>
    <row r="57" spans="2:10">
      <c r="B57" s="12">
        <f t="shared" si="1"/>
        <v>47</v>
      </c>
      <c r="C57" s="12">
        <v>47</v>
      </c>
      <c r="D57" s="12" t="s">
        <v>340</v>
      </c>
      <c r="E57" s="12">
        <v>9</v>
      </c>
      <c r="F57" s="12" t="str">
        <f>VLOOKUP(E57,電力会社!$B$4:$C$13,2,FALSE)</f>
        <v>沖縄電力</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41"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1366</v>
      </c>
      <c r="C1" s="2" t="s">
        <v>872</v>
      </c>
    </row>
    <row r="2" spans="1:26">
      <c r="B2" s="2" t="s">
        <v>1367</v>
      </c>
    </row>
    <row r="3" spans="1:26">
      <c r="B3" s="2" t="s">
        <v>786</v>
      </c>
    </row>
    <row r="4" spans="1:26">
      <c r="B4" s="2" t="s">
        <v>1368</v>
      </c>
    </row>
    <row r="5" spans="1:26">
      <c r="B5" s="2" t="s">
        <v>3</v>
      </c>
    </row>
    <row r="6" spans="1:26">
      <c r="A6" s="6"/>
      <c r="B6" s="6"/>
      <c r="C6" s="6"/>
      <c r="D6" s="6"/>
      <c r="E6" s="6"/>
      <c r="F6" s="6"/>
      <c r="G6" s="6" t="s">
        <v>872</v>
      </c>
      <c r="H6" s="6" t="s">
        <v>870</v>
      </c>
      <c r="I6" s="6" t="s">
        <v>172</v>
      </c>
      <c r="J6" s="6"/>
      <c r="K6" s="6" t="s">
        <v>186</v>
      </c>
      <c r="L6" s="7"/>
      <c r="M6" s="7"/>
      <c r="N6" s="7" t="s">
        <v>174</v>
      </c>
      <c r="O6" s="7"/>
      <c r="Q6" s="8"/>
      <c r="R6" s="8"/>
      <c r="S6" s="8"/>
      <c r="T6" s="8"/>
      <c r="U6" s="8"/>
      <c r="V6" s="8"/>
      <c r="W6" s="8"/>
      <c r="X6" s="8"/>
      <c r="Y6" s="9"/>
    </row>
    <row r="7" spans="1:26">
      <c r="A7" s="6" t="s">
        <v>169</v>
      </c>
      <c r="B7" s="6" t="s">
        <v>546</v>
      </c>
      <c r="C7" s="6" t="s">
        <v>819</v>
      </c>
      <c r="D7" s="6" t="s">
        <v>176</v>
      </c>
      <c r="E7" s="6" t="s">
        <v>177</v>
      </c>
      <c r="F7" s="6" t="s">
        <v>233</v>
      </c>
      <c r="G7" s="6"/>
      <c r="H7" s="6"/>
      <c r="I7" s="6" t="s">
        <v>173</v>
      </c>
      <c r="J7" s="6" t="s">
        <v>216</v>
      </c>
      <c r="K7" s="6" t="s">
        <v>187</v>
      </c>
      <c r="L7" s="10" t="s">
        <v>171</v>
      </c>
      <c r="M7" s="10" t="s">
        <v>170</v>
      </c>
      <c r="N7" s="10">
        <v>-1</v>
      </c>
      <c r="O7" s="10">
        <v>0</v>
      </c>
      <c r="P7" s="10">
        <v>1</v>
      </c>
      <c r="Q7" s="10">
        <v>2</v>
      </c>
      <c r="R7" s="10">
        <v>3</v>
      </c>
      <c r="S7" s="10">
        <v>4</v>
      </c>
      <c r="T7" s="10">
        <v>5</v>
      </c>
      <c r="U7" s="10">
        <v>6</v>
      </c>
      <c r="V7" s="10">
        <v>7</v>
      </c>
      <c r="W7" s="10">
        <v>8</v>
      </c>
      <c r="X7" s="10">
        <v>9</v>
      </c>
      <c r="Y7" s="10">
        <v>10</v>
      </c>
    </row>
    <row r="8" spans="1:26" s="34" customFormat="1" ht="27.75" thickBot="1">
      <c r="A8" s="34" t="s">
        <v>217</v>
      </c>
      <c r="B8" s="34" t="s">
        <v>218</v>
      </c>
      <c r="C8" s="34" t="s">
        <v>220</v>
      </c>
      <c r="E8" s="34" t="s">
        <v>219</v>
      </c>
      <c r="I8" s="34" t="s">
        <v>220</v>
      </c>
      <c r="K8" s="34" t="s">
        <v>188</v>
      </c>
      <c r="M8" s="34">
        <v>2084</v>
      </c>
    </row>
    <row r="9" spans="1:26" s="18" customFormat="1" ht="54.75" thickTop="1">
      <c r="A9" s="18" t="s">
        <v>207</v>
      </c>
      <c r="B9" s="18" t="s">
        <v>1105</v>
      </c>
      <c r="C9" s="18" t="s">
        <v>787</v>
      </c>
      <c r="D9" s="18">
        <v>1</v>
      </c>
      <c r="F9" s="18" t="s">
        <v>1226</v>
      </c>
      <c r="H9" s="18" t="s">
        <v>871</v>
      </c>
      <c r="I9" s="18" t="s">
        <v>1178</v>
      </c>
      <c r="J9" s="18" t="s">
        <v>178</v>
      </c>
      <c r="K9" s="18" t="s">
        <v>188</v>
      </c>
      <c r="M9" s="18">
        <v>0</v>
      </c>
    </row>
    <row r="10" spans="1:26" s="18" customFormat="1">
      <c r="B10" s="18" t="s">
        <v>1106</v>
      </c>
      <c r="C10" s="18" t="s">
        <v>788</v>
      </c>
      <c r="I10" s="18" t="s">
        <v>1179</v>
      </c>
      <c r="K10" s="18" t="s">
        <v>189</v>
      </c>
    </row>
    <row r="11" spans="1:26" s="18" customFormat="1">
      <c r="B11" s="18" t="s">
        <v>1063</v>
      </c>
      <c r="C11" s="18" t="s">
        <v>789</v>
      </c>
      <c r="I11" s="18" t="s">
        <v>1179</v>
      </c>
      <c r="K11" s="18" t="s">
        <v>189</v>
      </c>
    </row>
    <row r="12" spans="1:26" s="18" customFormat="1" ht="27">
      <c r="B12" s="18" t="s">
        <v>848</v>
      </c>
      <c r="C12" s="18" t="s">
        <v>790</v>
      </c>
      <c r="I12" s="18" t="s">
        <v>1179</v>
      </c>
      <c r="K12" s="18" t="s">
        <v>189</v>
      </c>
    </row>
    <row r="13" spans="1:26" s="18" customFormat="1" ht="27">
      <c r="B13" s="21" t="s">
        <v>1446</v>
      </c>
      <c r="C13" s="21" t="s">
        <v>1447</v>
      </c>
      <c r="D13" s="21">
        <v>1</v>
      </c>
      <c r="E13" s="18" t="s">
        <v>1491</v>
      </c>
      <c r="I13" s="21" t="s">
        <v>794</v>
      </c>
      <c r="K13" s="21" t="s">
        <v>191</v>
      </c>
      <c r="L13" s="21" t="s">
        <v>190</v>
      </c>
      <c r="M13" s="21">
        <v>0</v>
      </c>
      <c r="N13" s="21"/>
      <c r="O13" s="21" t="s">
        <v>184</v>
      </c>
      <c r="P13" s="18" t="s">
        <v>1448</v>
      </c>
      <c r="Q13" s="18" t="s">
        <v>1449</v>
      </c>
      <c r="R13" s="18" t="s">
        <v>1450</v>
      </c>
      <c r="S13" s="18" t="s">
        <v>1450</v>
      </c>
      <c r="T13" s="18" t="s">
        <v>1450</v>
      </c>
      <c r="U13" s="18" t="s">
        <v>1450</v>
      </c>
      <c r="V13" s="18" t="s">
        <v>1450</v>
      </c>
      <c r="Z13" s="18" t="s">
        <v>185</v>
      </c>
    </row>
    <row r="14" spans="1:26" s="18" customFormat="1">
      <c r="B14" s="21" t="s">
        <v>221</v>
      </c>
      <c r="C14" s="11" t="s">
        <v>220</v>
      </c>
      <c r="D14" s="21"/>
      <c r="E14" s="18" t="s">
        <v>222</v>
      </c>
      <c r="I14" s="11" t="s">
        <v>220</v>
      </c>
      <c r="K14" s="21"/>
      <c r="L14" s="21"/>
      <c r="M14" s="21"/>
      <c r="N14" s="21"/>
      <c r="O14" s="21"/>
    </row>
    <row r="15" spans="1:26" s="18" customFormat="1" ht="27">
      <c r="B15" s="21" t="s">
        <v>742</v>
      </c>
      <c r="C15" s="21" t="s">
        <v>743</v>
      </c>
      <c r="D15" s="21"/>
      <c r="E15" s="18" t="s">
        <v>744</v>
      </c>
      <c r="I15" s="21" t="s">
        <v>794</v>
      </c>
      <c r="K15" s="18" t="s">
        <v>191</v>
      </c>
      <c r="L15" s="18" t="s">
        <v>192</v>
      </c>
      <c r="M15" s="18">
        <v>0</v>
      </c>
      <c r="O15" s="18" t="s">
        <v>194</v>
      </c>
      <c r="P15" s="18" t="s">
        <v>745</v>
      </c>
      <c r="Q15" s="18" t="s">
        <v>746</v>
      </c>
    </row>
    <row r="16" spans="1:26" s="18" customFormat="1" ht="27">
      <c r="B16" s="18" t="s">
        <v>1052</v>
      </c>
      <c r="C16" s="18" t="s">
        <v>1053</v>
      </c>
      <c r="E16" s="18" t="s">
        <v>432</v>
      </c>
      <c r="I16" s="18" t="s">
        <v>691</v>
      </c>
      <c r="K16" s="18" t="s">
        <v>197</v>
      </c>
      <c r="L16" s="18" t="s">
        <v>1370</v>
      </c>
      <c r="M16" s="18" t="b">
        <v>0</v>
      </c>
      <c r="P16" s="18" t="s">
        <v>1388</v>
      </c>
      <c r="Q16" s="18" t="s">
        <v>1389</v>
      </c>
    </row>
    <row r="17" spans="2:23" s="18" customFormat="1">
      <c r="B17" s="18" t="s">
        <v>1369</v>
      </c>
      <c r="C17" s="18" t="s">
        <v>1371</v>
      </c>
      <c r="I17" s="18" t="s">
        <v>692</v>
      </c>
      <c r="K17" s="18" t="s">
        <v>197</v>
      </c>
      <c r="L17" s="18" t="s">
        <v>1370</v>
      </c>
      <c r="M17" s="18" t="b">
        <v>0</v>
      </c>
    </row>
    <row r="18" spans="2:23" s="18" customFormat="1">
      <c r="B18" s="18" t="s">
        <v>1378</v>
      </c>
      <c r="C18" s="18" t="s">
        <v>1372</v>
      </c>
      <c r="I18" s="18" t="s">
        <v>692</v>
      </c>
      <c r="K18" s="18" t="s">
        <v>197</v>
      </c>
      <c r="L18" s="18" t="s">
        <v>1370</v>
      </c>
      <c r="M18" s="18" t="b">
        <v>0</v>
      </c>
    </row>
    <row r="19" spans="2:23" s="18" customFormat="1">
      <c r="B19" s="18" t="s">
        <v>1379</v>
      </c>
      <c r="C19" s="18" t="s">
        <v>1373</v>
      </c>
      <c r="I19" s="18" t="s">
        <v>692</v>
      </c>
      <c r="K19" s="18" t="s">
        <v>197</v>
      </c>
      <c r="L19" s="18" t="s">
        <v>1370</v>
      </c>
      <c r="M19" s="18" t="b">
        <v>0</v>
      </c>
    </row>
    <row r="20" spans="2:23" s="18" customFormat="1">
      <c r="B20" s="18" t="s">
        <v>1380</v>
      </c>
      <c r="C20" s="18" t="s">
        <v>1374</v>
      </c>
      <c r="I20" s="18" t="s">
        <v>692</v>
      </c>
      <c r="K20" s="18" t="s">
        <v>197</v>
      </c>
      <c r="L20" s="18" t="s">
        <v>1370</v>
      </c>
      <c r="M20" s="18" t="b">
        <v>0</v>
      </c>
    </row>
    <row r="21" spans="2:23" s="18" customFormat="1">
      <c r="B21" s="18" t="s">
        <v>1381</v>
      </c>
      <c r="C21" s="18" t="s">
        <v>1377</v>
      </c>
      <c r="I21" s="18" t="s">
        <v>692</v>
      </c>
      <c r="K21" s="18" t="s">
        <v>197</v>
      </c>
      <c r="L21" s="18" t="s">
        <v>1370</v>
      </c>
      <c r="M21" s="18" t="b">
        <v>0</v>
      </c>
    </row>
    <row r="22" spans="2:23" s="18" customFormat="1">
      <c r="B22" s="18" t="s">
        <v>1382</v>
      </c>
      <c r="C22" s="18" t="s">
        <v>1375</v>
      </c>
      <c r="I22" s="18" t="s">
        <v>692</v>
      </c>
      <c r="K22" s="18" t="s">
        <v>197</v>
      </c>
      <c r="L22" s="18" t="s">
        <v>1370</v>
      </c>
      <c r="M22" s="18" t="b">
        <v>0</v>
      </c>
    </row>
    <row r="23" spans="2:23" s="18" customFormat="1">
      <c r="B23" s="18" t="s">
        <v>1383</v>
      </c>
      <c r="C23" s="18" t="s">
        <v>1376</v>
      </c>
      <c r="I23" s="18" t="s">
        <v>692</v>
      </c>
      <c r="K23" s="18" t="s">
        <v>197</v>
      </c>
      <c r="L23" s="18" t="s">
        <v>1370</v>
      </c>
      <c r="M23" s="18" t="b">
        <v>0</v>
      </c>
    </row>
    <row r="24" spans="2:23" s="18" customFormat="1">
      <c r="B24" s="18" t="s">
        <v>1384</v>
      </c>
      <c r="C24" s="18" t="s">
        <v>1385</v>
      </c>
      <c r="I24" s="18" t="s">
        <v>395</v>
      </c>
      <c r="K24" s="18" t="s">
        <v>189</v>
      </c>
    </row>
    <row r="25" spans="2:23" s="18" customFormat="1">
      <c r="B25" s="18" t="s">
        <v>1386</v>
      </c>
      <c r="C25" s="18" t="s">
        <v>1387</v>
      </c>
      <c r="I25" s="18" t="s">
        <v>395</v>
      </c>
      <c r="K25" s="18" t="s">
        <v>189</v>
      </c>
    </row>
    <row r="26" spans="2:23" s="18" customFormat="1">
      <c r="B26" s="18" t="s">
        <v>1043</v>
      </c>
      <c r="C26" s="18" t="s">
        <v>1177</v>
      </c>
      <c r="E26" s="18" t="s">
        <v>181</v>
      </c>
      <c r="I26" s="18" t="s">
        <v>795</v>
      </c>
      <c r="K26" s="18" t="s">
        <v>191</v>
      </c>
      <c r="L26" s="18" t="s">
        <v>195</v>
      </c>
      <c r="M26" s="18">
        <v>1</v>
      </c>
      <c r="P26" s="18" t="s">
        <v>1478</v>
      </c>
      <c r="Q26" s="18" t="s">
        <v>1479</v>
      </c>
      <c r="S26" s="18" t="s">
        <v>559</v>
      </c>
    </row>
    <row r="27" spans="2:23" s="18" customFormat="1" ht="27">
      <c r="B27" s="18" t="s">
        <v>1184</v>
      </c>
      <c r="C27" s="18" t="s">
        <v>1180</v>
      </c>
      <c r="E27" s="18" t="str">
        <f>P27&amp;","&amp;Q27</f>
        <v>持ち家,持ち家でない</v>
      </c>
      <c r="I27" s="18" t="s">
        <v>795</v>
      </c>
      <c r="K27" s="18" t="s">
        <v>191</v>
      </c>
      <c r="L27" s="18" t="s">
        <v>183</v>
      </c>
      <c r="M27" s="18">
        <v>1</v>
      </c>
      <c r="P27" s="18" t="s">
        <v>1070</v>
      </c>
      <c r="Q27" s="18" t="s">
        <v>76</v>
      </c>
    </row>
    <row r="28" spans="2:23" s="18" customFormat="1">
      <c r="B28" s="18" t="s">
        <v>1183</v>
      </c>
      <c r="C28" s="18" t="s">
        <v>1185</v>
      </c>
      <c r="E28" s="18" t="str">
        <f>P28&amp;","&amp;Q28&amp;","&amp;R28</f>
        <v>よい,少し陰る,悪い</v>
      </c>
      <c r="I28" s="18" t="s">
        <v>795</v>
      </c>
      <c r="K28" s="18" t="s">
        <v>191</v>
      </c>
      <c r="L28" s="33" t="s">
        <v>196</v>
      </c>
      <c r="M28" s="18">
        <v>1</v>
      </c>
      <c r="P28" s="18" t="s">
        <v>1181</v>
      </c>
      <c r="Q28" s="18" t="s">
        <v>1109</v>
      </c>
      <c r="R28" s="18" t="s">
        <v>1182</v>
      </c>
    </row>
    <row r="29" spans="2:23" s="18" customFormat="1" ht="27">
      <c r="B29" s="18" t="s">
        <v>833</v>
      </c>
      <c r="C29" s="18" t="s">
        <v>5</v>
      </c>
      <c r="E29" s="18" t="s">
        <v>932</v>
      </c>
      <c r="I29" s="18" t="s">
        <v>795</v>
      </c>
      <c r="K29" s="18" t="s">
        <v>197</v>
      </c>
      <c r="L29" s="18" t="s">
        <v>182</v>
      </c>
      <c r="M29" s="18" t="b">
        <v>0</v>
      </c>
      <c r="P29" s="18" t="s">
        <v>198</v>
      </c>
      <c r="Q29" s="18" t="s">
        <v>199</v>
      </c>
    </row>
    <row r="30" spans="2:23" s="18" customFormat="1">
      <c r="B30" s="18" t="s">
        <v>645</v>
      </c>
      <c r="C30" s="18" t="s">
        <v>647</v>
      </c>
      <c r="F30" s="18" t="s">
        <v>648</v>
      </c>
      <c r="I30" s="18" t="s">
        <v>1178</v>
      </c>
      <c r="J30" s="18" t="s">
        <v>178</v>
      </c>
      <c r="K30" s="18" t="s">
        <v>191</v>
      </c>
      <c r="M30" s="18">
        <v>0</v>
      </c>
    </row>
    <row r="31" spans="2:23" s="18" customFormat="1" ht="40.5">
      <c r="B31" s="18" t="s">
        <v>1132</v>
      </c>
      <c r="C31" s="18" t="s">
        <v>78</v>
      </c>
      <c r="D31" s="18">
        <v>1</v>
      </c>
      <c r="E31" s="18" t="s">
        <v>205</v>
      </c>
      <c r="F31" s="18" t="s">
        <v>79</v>
      </c>
      <c r="H31" s="18" t="s">
        <v>873</v>
      </c>
      <c r="I31" s="18" t="s">
        <v>794</v>
      </c>
      <c r="K31" s="18" t="s">
        <v>191</v>
      </c>
      <c r="L31" s="32" t="s">
        <v>1134</v>
      </c>
      <c r="M31" s="18">
        <v>0</v>
      </c>
      <c r="O31" s="18" t="s">
        <v>194</v>
      </c>
      <c r="P31" s="18" t="s">
        <v>1186</v>
      </c>
      <c r="Q31" s="18" t="s">
        <v>1187</v>
      </c>
      <c r="R31" s="18" t="s">
        <v>200</v>
      </c>
      <c r="S31" s="18" t="s">
        <v>201</v>
      </c>
      <c r="T31" s="18" t="s">
        <v>202</v>
      </c>
      <c r="U31" s="18" t="s">
        <v>203</v>
      </c>
      <c r="V31" s="18" t="s">
        <v>204</v>
      </c>
      <c r="W31" s="32" t="s">
        <v>1133</v>
      </c>
    </row>
    <row r="32" spans="2:23" s="18" customFormat="1" ht="67.5">
      <c r="B32" s="18" t="s">
        <v>646</v>
      </c>
      <c r="C32" s="18" t="s">
        <v>545</v>
      </c>
      <c r="E32" s="18" t="str">
        <f>P32&amp;","&amp;Q32&amp;","&amp;R32&amp;","&amp;S32&amp;","&amp;R32</f>
        <v>昭和52（1977）年以前,昭和53（1978）年～平成3（1991）年,平成4（1992）年～平成12(2000)年,平成13（2001）年以降,平成4（1992）年～平成12(2000)年</v>
      </c>
      <c r="I32" s="18" t="s">
        <v>794</v>
      </c>
      <c r="K32" s="18" t="s">
        <v>191</v>
      </c>
      <c r="L32" s="18" t="s">
        <v>206</v>
      </c>
      <c r="M32" s="18">
        <v>0</v>
      </c>
      <c r="O32" s="18" t="s">
        <v>194</v>
      </c>
      <c r="P32" s="18" t="s">
        <v>1188</v>
      </c>
      <c r="Q32" s="18" t="s">
        <v>931</v>
      </c>
      <c r="R32" s="18" t="s">
        <v>294</v>
      </c>
      <c r="S32" s="18" t="s">
        <v>295</v>
      </c>
      <c r="T32" s="18" t="s">
        <v>986</v>
      </c>
    </row>
    <row r="33" spans="1:25" s="22" customFormat="1" ht="54">
      <c r="A33" s="18"/>
      <c r="B33" s="22" t="s">
        <v>179</v>
      </c>
      <c r="C33" s="22" t="s">
        <v>1189</v>
      </c>
      <c r="E33" s="22" t="s">
        <v>180</v>
      </c>
      <c r="I33" s="22" t="s">
        <v>794</v>
      </c>
      <c r="K33" s="22" t="s">
        <v>191</v>
      </c>
      <c r="L33" s="22" t="s">
        <v>193</v>
      </c>
      <c r="M33" s="22">
        <v>0</v>
      </c>
      <c r="O33" s="22" t="s">
        <v>209</v>
      </c>
      <c r="P33" s="22" t="s">
        <v>784</v>
      </c>
      <c r="Q33" s="22" t="s">
        <v>1060</v>
      </c>
      <c r="R33" s="22" t="s">
        <v>1061</v>
      </c>
      <c r="S33" s="22" t="s">
        <v>986</v>
      </c>
    </row>
    <row r="34" spans="1:25" s="34" customFormat="1" ht="27.75" thickBot="1">
      <c r="B34" s="34" t="s">
        <v>282</v>
      </c>
      <c r="C34" s="34" t="s">
        <v>283</v>
      </c>
      <c r="E34" s="34" t="str">
        <f>P34&amp;","&amp;Q34&amp;","&amp;R34&amp;","&amp;S34&amp;","&amp;R34</f>
        <v>とても配慮した,一定配慮した,少し配慮した,考えなかった,少し配慮した</v>
      </c>
      <c r="I34" s="34" t="s">
        <v>794</v>
      </c>
      <c r="K34" s="34" t="s">
        <v>191</v>
      </c>
      <c r="L34" s="34" t="s">
        <v>206</v>
      </c>
      <c r="M34" s="34">
        <v>0</v>
      </c>
      <c r="O34" s="34" t="s">
        <v>194</v>
      </c>
      <c r="P34" s="34" t="s">
        <v>284</v>
      </c>
      <c r="Q34" s="34" t="s">
        <v>285</v>
      </c>
      <c r="R34" s="34" t="s">
        <v>286</v>
      </c>
      <c r="S34" s="34" t="s">
        <v>287</v>
      </c>
      <c r="T34" s="34" t="s">
        <v>288</v>
      </c>
    </row>
    <row r="35" spans="1:25" s="18" customFormat="1" ht="54.75" thickTop="1">
      <c r="A35" s="18" t="s">
        <v>208</v>
      </c>
      <c r="B35" s="18" t="s">
        <v>799</v>
      </c>
      <c r="C35" s="18" t="s">
        <v>802</v>
      </c>
      <c r="E35" s="18" t="str">
        <f>P35&amp;","&amp;Q35&amp;","&amp;R35</f>
        <v>都市ガス,LPガス,使っていない</v>
      </c>
      <c r="H35" s="18" t="s">
        <v>871</v>
      </c>
      <c r="I35" s="18" t="s">
        <v>794</v>
      </c>
      <c r="K35" s="18" t="s">
        <v>191</v>
      </c>
      <c r="L35" s="18" t="s">
        <v>211</v>
      </c>
      <c r="M35" s="18">
        <v>0</v>
      </c>
      <c r="O35" s="18" t="s">
        <v>194</v>
      </c>
      <c r="P35" s="18" t="s">
        <v>1539</v>
      </c>
      <c r="Q35" s="18" t="s">
        <v>1540</v>
      </c>
      <c r="R35" s="18" t="s">
        <v>1227</v>
      </c>
    </row>
    <row r="36" spans="1:25" s="18" customFormat="1" ht="27">
      <c r="B36" s="18" t="s">
        <v>230</v>
      </c>
      <c r="C36" s="18" t="s">
        <v>231</v>
      </c>
      <c r="E36" s="18" t="str">
        <f>P36&amp;","&amp;Q36</f>
        <v>ガス,電気</v>
      </c>
      <c r="I36" s="18" t="s">
        <v>794</v>
      </c>
      <c r="K36" s="18" t="s">
        <v>191</v>
      </c>
      <c r="L36" s="18" t="s">
        <v>192</v>
      </c>
      <c r="M36" s="18">
        <v>0</v>
      </c>
      <c r="O36" s="18" t="s">
        <v>194</v>
      </c>
      <c r="P36" s="18" t="s">
        <v>1541</v>
      </c>
      <c r="Q36" s="18" t="s">
        <v>1542</v>
      </c>
    </row>
    <row r="37" spans="1:25" s="18" customFormat="1" ht="27">
      <c r="B37" s="18" t="s">
        <v>831</v>
      </c>
      <c r="C37" s="18" t="s">
        <v>801</v>
      </c>
      <c r="D37" s="18">
        <v>1</v>
      </c>
      <c r="E37" s="18" t="str">
        <f>P37&amp;","&amp;Q37&amp;","&amp;R37&amp;","&amp;S37&amp;","&amp;T37&amp;","&amp;U37&amp;"　★5-6は未実装"</f>
        <v>ガス,電気,灯油,薪,地域熱,ない　★5-6は未実装</v>
      </c>
      <c r="H37" s="18" t="s">
        <v>871</v>
      </c>
      <c r="I37" s="18" t="s">
        <v>794</v>
      </c>
      <c r="K37" s="18" t="s">
        <v>191</v>
      </c>
      <c r="L37" s="18" t="s">
        <v>193</v>
      </c>
      <c r="M37" s="18">
        <v>0</v>
      </c>
      <c r="O37" s="18" t="s">
        <v>194</v>
      </c>
      <c r="P37" s="18" t="s">
        <v>1541</v>
      </c>
      <c r="Q37" s="18" t="s">
        <v>1542</v>
      </c>
      <c r="R37" s="18" t="s">
        <v>1543</v>
      </c>
      <c r="S37" s="18" t="s">
        <v>1544</v>
      </c>
      <c r="T37" s="23" t="s">
        <v>1545</v>
      </c>
      <c r="U37" s="23" t="s">
        <v>1546</v>
      </c>
    </row>
    <row r="38" spans="1:25" s="18" customFormat="1" ht="27">
      <c r="B38" s="18" t="s">
        <v>832</v>
      </c>
      <c r="C38" s="18" t="s">
        <v>1487</v>
      </c>
      <c r="D38" s="18">
        <v>1</v>
      </c>
      <c r="E38" s="18" t="str">
        <f>P38&amp;","&amp;Q38&amp;""</f>
        <v>True:している,False:していない</v>
      </c>
      <c r="H38" s="18" t="s">
        <v>871</v>
      </c>
      <c r="I38" s="18" t="s">
        <v>795</v>
      </c>
      <c r="K38" s="18" t="s">
        <v>197</v>
      </c>
      <c r="L38" s="18" t="s">
        <v>182</v>
      </c>
      <c r="M38" s="18" t="b">
        <v>0</v>
      </c>
      <c r="P38" s="18" t="s">
        <v>214</v>
      </c>
      <c r="Q38" s="18" t="s">
        <v>215</v>
      </c>
    </row>
    <row r="39" spans="1:25" s="18" customFormat="1">
      <c r="B39" s="22" t="s">
        <v>827</v>
      </c>
      <c r="C39" s="22" t="s">
        <v>223</v>
      </c>
      <c r="D39" s="22"/>
      <c r="E39" s="22" t="s">
        <v>210</v>
      </c>
      <c r="F39" s="22" t="s">
        <v>232</v>
      </c>
      <c r="G39" s="22"/>
      <c r="H39" s="22"/>
      <c r="I39" s="22"/>
      <c r="J39" s="22"/>
      <c r="K39" s="22" t="s">
        <v>1645</v>
      </c>
      <c r="L39" s="22"/>
      <c r="M39" s="22"/>
      <c r="N39" s="22"/>
      <c r="O39" s="22"/>
      <c r="P39" s="22"/>
      <c r="Q39" s="22"/>
      <c r="R39" s="22"/>
      <c r="S39" s="22"/>
      <c r="T39" s="22"/>
      <c r="U39" s="22"/>
      <c r="V39" s="22"/>
      <c r="W39" s="22"/>
      <c r="X39" s="22"/>
      <c r="Y39" s="22"/>
    </row>
    <row r="40" spans="1:25" s="18" customFormat="1">
      <c r="B40" s="22" t="s">
        <v>1304</v>
      </c>
      <c r="C40" s="22" t="s">
        <v>1305</v>
      </c>
      <c r="D40" s="22"/>
      <c r="E40" s="22" t="s">
        <v>210</v>
      </c>
      <c r="F40" s="22" t="s">
        <v>232</v>
      </c>
      <c r="G40" s="22"/>
      <c r="H40" s="22"/>
      <c r="I40" s="22"/>
      <c r="J40" s="22"/>
      <c r="K40" s="22" t="s">
        <v>1645</v>
      </c>
      <c r="L40" s="22"/>
      <c r="M40" s="22"/>
      <c r="N40" s="22"/>
      <c r="O40" s="22"/>
      <c r="P40" s="22"/>
      <c r="Q40" s="22"/>
      <c r="R40" s="22"/>
      <c r="S40" s="22"/>
      <c r="T40" s="22"/>
      <c r="U40" s="22"/>
      <c r="V40" s="22"/>
      <c r="W40" s="22"/>
      <c r="X40" s="22"/>
      <c r="Y40" s="22"/>
    </row>
    <row r="41" spans="1:25" s="18" customFormat="1">
      <c r="B41" s="22" t="s">
        <v>1077</v>
      </c>
      <c r="C41" s="22" t="s">
        <v>1081</v>
      </c>
      <c r="D41" s="22"/>
      <c r="E41" s="22" t="s">
        <v>210</v>
      </c>
      <c r="F41" s="22" t="s">
        <v>232</v>
      </c>
      <c r="G41" s="22"/>
      <c r="H41" s="22"/>
      <c r="I41" s="22"/>
      <c r="J41" s="22"/>
      <c r="K41" s="22" t="s">
        <v>1645</v>
      </c>
      <c r="L41" s="22"/>
      <c r="M41" s="22"/>
      <c r="N41" s="22"/>
      <c r="O41" s="22"/>
      <c r="P41" s="22"/>
      <c r="Q41" s="22"/>
      <c r="R41" s="22"/>
      <c r="S41" s="22"/>
      <c r="T41" s="22"/>
      <c r="U41" s="22"/>
      <c r="V41" s="22"/>
      <c r="W41" s="22"/>
      <c r="X41" s="22"/>
      <c r="Y41" s="22"/>
    </row>
    <row r="42" spans="1:25" s="18" customFormat="1">
      <c r="B42" s="22" t="s">
        <v>1220</v>
      </c>
      <c r="C42" s="22" t="s">
        <v>1223</v>
      </c>
      <c r="D42" s="22"/>
      <c r="E42" s="22" t="s">
        <v>210</v>
      </c>
      <c r="F42" s="22" t="s">
        <v>232</v>
      </c>
      <c r="G42" s="22"/>
      <c r="H42" s="22"/>
      <c r="I42" s="22"/>
      <c r="J42" s="22"/>
      <c r="K42" s="22" t="s">
        <v>1645</v>
      </c>
      <c r="L42" s="22"/>
      <c r="M42" s="22"/>
      <c r="N42" s="22"/>
      <c r="O42" s="22"/>
      <c r="P42" s="22"/>
      <c r="Q42" s="22"/>
      <c r="R42" s="22"/>
      <c r="S42" s="22"/>
      <c r="T42" s="22"/>
      <c r="U42" s="22"/>
      <c r="V42" s="22"/>
      <c r="W42" s="22"/>
      <c r="X42" s="22"/>
      <c r="Y42" s="22"/>
    </row>
    <row r="43" spans="1:25" s="18" customFormat="1">
      <c r="B43" s="22" t="s">
        <v>1221</v>
      </c>
      <c r="C43" s="22" t="s">
        <v>1224</v>
      </c>
      <c r="D43" s="22"/>
      <c r="E43" s="22" t="s">
        <v>210</v>
      </c>
      <c r="F43" s="22" t="s">
        <v>232</v>
      </c>
      <c r="G43" s="22"/>
      <c r="H43" s="22"/>
      <c r="I43" s="22"/>
      <c r="J43" s="22"/>
      <c r="K43" s="22" t="s">
        <v>1645</v>
      </c>
      <c r="L43" s="22"/>
      <c r="M43" s="22"/>
      <c r="N43" s="22"/>
      <c r="O43" s="22"/>
      <c r="P43" s="22"/>
      <c r="Q43" s="22"/>
      <c r="R43" s="22"/>
      <c r="S43" s="22"/>
      <c r="T43" s="22"/>
      <c r="U43" s="22"/>
      <c r="V43" s="22"/>
      <c r="W43" s="22"/>
      <c r="X43" s="22"/>
      <c r="Y43" s="22"/>
    </row>
    <row r="44" spans="1:25" s="18" customFormat="1">
      <c r="B44" s="22" t="s">
        <v>1222</v>
      </c>
      <c r="C44" s="22" t="s">
        <v>1225</v>
      </c>
      <c r="D44" s="22"/>
      <c r="E44" s="22" t="s">
        <v>210</v>
      </c>
      <c r="F44" s="22" t="s">
        <v>232</v>
      </c>
      <c r="G44" s="22"/>
      <c r="H44" s="22"/>
      <c r="I44" s="22"/>
      <c r="J44" s="22"/>
      <c r="K44" s="22" t="s">
        <v>1645</v>
      </c>
      <c r="L44" s="22"/>
      <c r="M44" s="22"/>
      <c r="N44" s="22"/>
      <c r="O44" s="22"/>
      <c r="P44" s="22"/>
      <c r="Q44" s="22"/>
      <c r="R44" s="22"/>
      <c r="S44" s="22"/>
      <c r="T44" s="22"/>
      <c r="U44" s="22"/>
      <c r="V44" s="22"/>
      <c r="W44" s="22"/>
      <c r="X44" s="22"/>
      <c r="Y44" s="22"/>
    </row>
    <row r="45" spans="1:25" s="18" customFormat="1" ht="27">
      <c r="B45" s="18" t="s">
        <v>224</v>
      </c>
      <c r="C45" s="18" t="s">
        <v>227</v>
      </c>
      <c r="D45" s="18">
        <v>1</v>
      </c>
      <c r="E45" s="18" t="s">
        <v>212</v>
      </c>
      <c r="F45" s="18" t="s">
        <v>232</v>
      </c>
      <c r="I45" s="18" t="s">
        <v>1178</v>
      </c>
      <c r="J45" s="18" t="s">
        <v>213</v>
      </c>
      <c r="K45" s="18" t="s">
        <v>191</v>
      </c>
      <c r="M45" s="18">
        <v>-1</v>
      </c>
    </row>
    <row r="46" spans="1:25" s="18" customFormat="1" ht="27">
      <c r="B46" s="18" t="s">
        <v>225</v>
      </c>
      <c r="C46" s="18" t="s">
        <v>228</v>
      </c>
      <c r="D46" s="18">
        <v>1</v>
      </c>
      <c r="E46" s="18" t="s">
        <v>212</v>
      </c>
      <c r="F46" s="18" t="s">
        <v>232</v>
      </c>
      <c r="H46" s="18" t="s">
        <v>871</v>
      </c>
      <c r="I46" s="18" t="s">
        <v>1178</v>
      </c>
      <c r="J46" s="18" t="s">
        <v>213</v>
      </c>
      <c r="K46" s="18" t="s">
        <v>191</v>
      </c>
      <c r="M46" s="18">
        <v>-1</v>
      </c>
    </row>
    <row r="47" spans="1:25" s="18" customFormat="1" ht="27">
      <c r="B47" s="18" t="s">
        <v>226</v>
      </c>
      <c r="C47" s="18" t="s">
        <v>229</v>
      </c>
      <c r="D47" s="18">
        <v>1</v>
      </c>
      <c r="E47" s="18" t="s">
        <v>212</v>
      </c>
      <c r="F47" s="18" t="s">
        <v>232</v>
      </c>
      <c r="I47" s="18" t="s">
        <v>1178</v>
      </c>
      <c r="J47" s="18" t="s">
        <v>213</v>
      </c>
      <c r="K47" s="18" t="s">
        <v>191</v>
      </c>
      <c r="M47" s="18">
        <v>-1</v>
      </c>
    </row>
    <row r="48" spans="1:25" s="18" customFormat="1">
      <c r="B48" s="18" t="s">
        <v>830</v>
      </c>
      <c r="C48" s="18" t="s">
        <v>1074</v>
      </c>
      <c r="D48" s="18">
        <v>1</v>
      </c>
      <c r="F48" s="18" t="s">
        <v>232</v>
      </c>
      <c r="I48" s="18" t="s">
        <v>1178</v>
      </c>
      <c r="J48" s="18" t="s">
        <v>178</v>
      </c>
      <c r="K48" s="18" t="s">
        <v>191</v>
      </c>
      <c r="M48" s="18">
        <v>-1</v>
      </c>
    </row>
    <row r="49" spans="2:23" s="18" customFormat="1">
      <c r="B49" s="18" t="s">
        <v>1072</v>
      </c>
      <c r="C49" s="18" t="s">
        <v>1075</v>
      </c>
      <c r="D49" s="18">
        <v>1</v>
      </c>
      <c r="F49" s="18" t="s">
        <v>232</v>
      </c>
      <c r="H49" s="18" t="s">
        <v>871</v>
      </c>
      <c r="I49" s="18" t="s">
        <v>1178</v>
      </c>
      <c r="J49" s="18" t="s">
        <v>178</v>
      </c>
      <c r="K49" s="18" t="s">
        <v>191</v>
      </c>
      <c r="M49" s="18">
        <v>-1</v>
      </c>
    </row>
    <row r="50" spans="2:23" s="18" customFormat="1">
      <c r="B50" s="18" t="s">
        <v>1073</v>
      </c>
      <c r="C50" s="18" t="s">
        <v>1076</v>
      </c>
      <c r="D50" s="18">
        <v>1</v>
      </c>
      <c r="F50" s="18" t="s">
        <v>232</v>
      </c>
      <c r="I50" s="18" t="s">
        <v>1178</v>
      </c>
      <c r="J50" s="18" t="s">
        <v>178</v>
      </c>
      <c r="K50" s="18" t="s">
        <v>191</v>
      </c>
      <c r="M50" s="18">
        <v>-1</v>
      </c>
    </row>
    <row r="51" spans="2:23" s="18" customFormat="1">
      <c r="B51" s="18" t="s">
        <v>1078</v>
      </c>
      <c r="C51" s="18" t="s">
        <v>292</v>
      </c>
      <c r="D51" s="18">
        <v>1</v>
      </c>
      <c r="F51" s="18" t="s">
        <v>232</v>
      </c>
      <c r="H51" s="18" t="s">
        <v>871</v>
      </c>
      <c r="I51" s="18" t="s">
        <v>1178</v>
      </c>
      <c r="J51" s="18" t="s">
        <v>178</v>
      </c>
      <c r="K51" s="18" t="s">
        <v>191</v>
      </c>
      <c r="M51" s="18">
        <v>-1</v>
      </c>
    </row>
    <row r="52" spans="2:23" s="18" customFormat="1">
      <c r="B52" s="18" t="s">
        <v>1079</v>
      </c>
      <c r="C52" s="18" t="s">
        <v>293</v>
      </c>
      <c r="F52" s="18" t="s">
        <v>232</v>
      </c>
      <c r="I52" s="18" t="s">
        <v>1178</v>
      </c>
      <c r="J52" s="18" t="s">
        <v>178</v>
      </c>
      <c r="K52" s="18" t="s">
        <v>191</v>
      </c>
      <c r="M52" s="18">
        <v>-1</v>
      </c>
    </row>
    <row r="53" spans="2:23" s="18" customFormat="1">
      <c r="B53" s="18" t="s">
        <v>1080</v>
      </c>
      <c r="C53" s="18" t="s">
        <v>1514</v>
      </c>
      <c r="F53" s="18" t="s">
        <v>232</v>
      </c>
      <c r="I53" s="18" t="s">
        <v>1178</v>
      </c>
      <c r="J53" s="18" t="s">
        <v>178</v>
      </c>
      <c r="K53" s="18" t="s">
        <v>191</v>
      </c>
      <c r="M53" s="18">
        <v>-1</v>
      </c>
    </row>
    <row r="54" spans="2:23" s="18" customFormat="1">
      <c r="B54" s="18" t="s">
        <v>828</v>
      </c>
      <c r="C54" s="18" t="s">
        <v>289</v>
      </c>
      <c r="D54" s="18">
        <v>1</v>
      </c>
      <c r="F54" s="18" t="s">
        <v>232</v>
      </c>
      <c r="H54" s="18" t="s">
        <v>871</v>
      </c>
      <c r="I54" s="18" t="s">
        <v>1178</v>
      </c>
      <c r="J54" s="18" t="s">
        <v>178</v>
      </c>
      <c r="K54" s="18" t="s">
        <v>191</v>
      </c>
      <c r="M54" s="18">
        <v>-1</v>
      </c>
    </row>
    <row r="55" spans="2:23" s="18" customFormat="1">
      <c r="B55" s="18" t="s">
        <v>567</v>
      </c>
      <c r="C55" s="18" t="s">
        <v>568</v>
      </c>
      <c r="I55" s="18" t="s">
        <v>794</v>
      </c>
      <c r="K55" s="24" t="s">
        <v>191</v>
      </c>
      <c r="L55" s="24" t="s">
        <v>192</v>
      </c>
      <c r="M55" s="18">
        <v>0</v>
      </c>
      <c r="N55" s="24"/>
      <c r="O55" s="24" t="s">
        <v>1513</v>
      </c>
      <c r="P55" s="18" t="s">
        <v>1591</v>
      </c>
      <c r="Q55" s="18" t="s">
        <v>232</v>
      </c>
    </row>
    <row r="56" spans="2:23" s="18" customFormat="1">
      <c r="B56" s="18" t="s">
        <v>290</v>
      </c>
      <c r="C56" s="18" t="s">
        <v>291</v>
      </c>
      <c r="I56" s="18" t="s">
        <v>794</v>
      </c>
      <c r="K56" s="24" t="s">
        <v>191</v>
      </c>
      <c r="L56" s="24" t="s">
        <v>192</v>
      </c>
      <c r="M56" s="18">
        <v>0</v>
      </c>
      <c r="N56" s="24"/>
      <c r="O56" s="24" t="s">
        <v>1513</v>
      </c>
      <c r="P56" s="18" t="s">
        <v>1591</v>
      </c>
      <c r="Q56" s="18" t="s">
        <v>232</v>
      </c>
    </row>
    <row r="57" spans="2:23" s="18" customFormat="1" ht="27">
      <c r="B57" s="18" t="s">
        <v>563</v>
      </c>
      <c r="C57" s="18" t="s">
        <v>564</v>
      </c>
      <c r="E57" s="18" t="str">
        <f>P57&amp;","&amp;Q57&amp;","&amp;R57</f>
        <v>ガソリン,軽油,使っていない</v>
      </c>
      <c r="I57" s="18" t="s">
        <v>1508</v>
      </c>
      <c r="K57" s="18" t="s">
        <v>191</v>
      </c>
      <c r="L57" s="33" t="s">
        <v>196</v>
      </c>
      <c r="M57" s="18">
        <v>1</v>
      </c>
      <c r="P57" s="18" t="s">
        <v>565</v>
      </c>
      <c r="Q57" s="18" t="s">
        <v>566</v>
      </c>
      <c r="R57" s="18" t="s">
        <v>1227</v>
      </c>
    </row>
    <row r="58" spans="2:23" s="18" customFormat="1" ht="27">
      <c r="B58" s="18" t="s">
        <v>1643</v>
      </c>
      <c r="C58" s="18" t="s">
        <v>1644</v>
      </c>
      <c r="E58" s="18" t="str">
        <f>P58&amp;","&amp;Q58&amp;","&amp;R58&amp;","&amp;S58</f>
        <v>1:選んで下さい,200:1人用,300:1.5人用,400:それ以上</v>
      </c>
      <c r="F58" s="18" t="s">
        <v>1155</v>
      </c>
      <c r="I58" s="18" t="s">
        <v>794</v>
      </c>
      <c r="K58" s="25" t="s">
        <v>191</v>
      </c>
      <c r="L58" s="25" t="s">
        <v>1515</v>
      </c>
      <c r="M58" s="25">
        <v>1</v>
      </c>
      <c r="N58" s="25"/>
      <c r="O58" s="25"/>
      <c r="P58" s="18" t="s">
        <v>376</v>
      </c>
      <c r="Q58" s="18" t="s">
        <v>379</v>
      </c>
      <c r="R58" s="18" t="s">
        <v>378</v>
      </c>
      <c r="S58" s="18" t="s">
        <v>377</v>
      </c>
    </row>
    <row r="59" spans="2:23" s="18" customFormat="1" ht="27">
      <c r="B59" s="18" t="s">
        <v>1640</v>
      </c>
      <c r="C59" s="18" t="s">
        <v>1229</v>
      </c>
      <c r="E59" s="18" t="s">
        <v>933</v>
      </c>
      <c r="F59" s="18" t="s">
        <v>1639</v>
      </c>
      <c r="I59" s="18" t="s">
        <v>794</v>
      </c>
      <c r="K59" s="18" t="s">
        <v>191</v>
      </c>
      <c r="L59" s="18" t="s">
        <v>380</v>
      </c>
      <c r="M59" s="18">
        <v>7</v>
      </c>
      <c r="P59" s="18" t="s">
        <v>1488</v>
      </c>
      <c r="Q59" s="18" t="s">
        <v>1489</v>
      </c>
      <c r="R59" s="18" t="s">
        <v>1490</v>
      </c>
      <c r="S59" s="18" t="s">
        <v>968</v>
      </c>
      <c r="T59" s="18" t="s">
        <v>969</v>
      </c>
    </row>
    <row r="60" spans="2:23" s="18" customFormat="1" ht="27">
      <c r="B60" s="18" t="s">
        <v>1641</v>
      </c>
      <c r="C60" s="18" t="s">
        <v>1642</v>
      </c>
      <c r="D60" s="18">
        <v>1</v>
      </c>
      <c r="E60" s="18" t="s">
        <v>933</v>
      </c>
      <c r="F60" s="18" t="s">
        <v>1639</v>
      </c>
      <c r="H60" s="18" t="s">
        <v>873</v>
      </c>
      <c r="I60" s="18" t="s">
        <v>794</v>
      </c>
      <c r="K60" s="18" t="s">
        <v>191</v>
      </c>
      <c r="L60" s="18" t="s">
        <v>380</v>
      </c>
      <c r="M60" s="18">
        <v>7</v>
      </c>
      <c r="P60" s="18" t="s">
        <v>1488</v>
      </c>
      <c r="Q60" s="18" t="s">
        <v>1489</v>
      </c>
      <c r="R60" s="18" t="s">
        <v>1490</v>
      </c>
      <c r="S60" s="18" t="s">
        <v>968</v>
      </c>
      <c r="T60" s="18" t="s">
        <v>969</v>
      </c>
    </row>
    <row r="61" spans="2:23" s="18" customFormat="1" ht="27">
      <c r="B61" s="18" t="s">
        <v>1190</v>
      </c>
      <c r="C61" s="18" t="s">
        <v>1191</v>
      </c>
      <c r="E61" s="18" t="s">
        <v>382</v>
      </c>
      <c r="F61" s="18" t="s">
        <v>1194</v>
      </c>
      <c r="I61" s="18" t="s">
        <v>794</v>
      </c>
      <c r="K61" s="18" t="s">
        <v>191</v>
      </c>
      <c r="L61" s="18" t="s">
        <v>381</v>
      </c>
      <c r="M61" s="18">
        <v>15</v>
      </c>
      <c r="P61" s="18" t="s">
        <v>970</v>
      </c>
      <c r="Q61" s="18" t="s">
        <v>971</v>
      </c>
      <c r="R61" s="18" t="s">
        <v>972</v>
      </c>
      <c r="S61" s="18" t="s">
        <v>973</v>
      </c>
      <c r="T61" s="18" t="s">
        <v>769</v>
      </c>
      <c r="U61" s="18" t="s">
        <v>770</v>
      </c>
      <c r="V61" s="18" t="s">
        <v>771</v>
      </c>
      <c r="W61" s="18" t="s">
        <v>1648</v>
      </c>
    </row>
    <row r="62" spans="2:23" s="18" customFormat="1" ht="27">
      <c r="B62" s="18" t="s">
        <v>1193</v>
      </c>
      <c r="C62" s="18" t="s">
        <v>1192</v>
      </c>
      <c r="D62" s="18">
        <v>1</v>
      </c>
      <c r="E62" s="18" t="s">
        <v>383</v>
      </c>
      <c r="F62" s="18" t="s">
        <v>1194</v>
      </c>
      <c r="H62" s="18" t="s">
        <v>873</v>
      </c>
      <c r="I62" s="18" t="s">
        <v>794</v>
      </c>
      <c r="K62" s="18" t="s">
        <v>191</v>
      </c>
      <c r="L62" s="18" t="s">
        <v>381</v>
      </c>
      <c r="M62" s="18">
        <v>15</v>
      </c>
      <c r="P62" s="18" t="s">
        <v>970</v>
      </c>
      <c r="Q62" s="18" t="s">
        <v>971</v>
      </c>
      <c r="R62" s="18" t="s">
        <v>972</v>
      </c>
      <c r="S62" s="18" t="s">
        <v>973</v>
      </c>
      <c r="T62" s="18" t="s">
        <v>769</v>
      </c>
      <c r="U62" s="18" t="s">
        <v>770</v>
      </c>
      <c r="V62" s="18" t="s">
        <v>771</v>
      </c>
      <c r="W62" s="18" t="s">
        <v>1648</v>
      </c>
    </row>
    <row r="63" spans="2:23" s="18" customFormat="1" ht="27">
      <c r="B63" s="18" t="s">
        <v>841</v>
      </c>
      <c r="C63" s="18" t="s">
        <v>843</v>
      </c>
      <c r="E63" s="18" t="s">
        <v>383</v>
      </c>
      <c r="F63" s="18" t="s">
        <v>1194</v>
      </c>
      <c r="I63" s="18" t="s">
        <v>794</v>
      </c>
      <c r="K63" s="18" t="s">
        <v>191</v>
      </c>
      <c r="L63" s="18" t="s">
        <v>381</v>
      </c>
      <c r="M63" s="18">
        <v>10</v>
      </c>
      <c r="P63" s="18" t="s">
        <v>970</v>
      </c>
      <c r="Q63" s="18" t="s">
        <v>971</v>
      </c>
      <c r="R63" s="18" t="s">
        <v>972</v>
      </c>
      <c r="S63" s="18" t="s">
        <v>973</v>
      </c>
      <c r="T63" s="18" t="s">
        <v>769</v>
      </c>
      <c r="U63" s="18" t="s">
        <v>770</v>
      </c>
      <c r="V63" s="18" t="s">
        <v>771</v>
      </c>
      <c r="W63" s="18" t="s">
        <v>1648</v>
      </c>
    </row>
    <row r="64" spans="2:23" s="18" customFormat="1" ht="27">
      <c r="B64" s="18" t="s">
        <v>634</v>
      </c>
      <c r="C64" s="18" t="s">
        <v>842</v>
      </c>
      <c r="E64" s="18" t="s">
        <v>385</v>
      </c>
      <c r="F64" s="18" t="s">
        <v>797</v>
      </c>
      <c r="I64" s="18" t="s">
        <v>794</v>
      </c>
      <c r="K64" s="18" t="s">
        <v>191</v>
      </c>
      <c r="L64" s="18" t="s">
        <v>384</v>
      </c>
      <c r="M64" s="18">
        <v>0</v>
      </c>
      <c r="P64" s="18" t="s">
        <v>970</v>
      </c>
      <c r="Q64" s="18" t="s">
        <v>844</v>
      </c>
      <c r="R64" s="18" t="s">
        <v>845</v>
      </c>
      <c r="S64" s="18" t="s">
        <v>1658</v>
      </c>
      <c r="T64" s="18" t="s">
        <v>1659</v>
      </c>
      <c r="U64" s="18" t="s">
        <v>846</v>
      </c>
      <c r="V64" s="18" t="s">
        <v>847</v>
      </c>
    </row>
    <row r="65" spans="1:22" s="18" customFormat="1" ht="27">
      <c r="B65" s="18" t="s">
        <v>1071</v>
      </c>
      <c r="C65" s="18" t="s">
        <v>531</v>
      </c>
      <c r="E65" s="18" t="s">
        <v>386</v>
      </c>
      <c r="I65" s="18" t="s">
        <v>1179</v>
      </c>
      <c r="K65" s="18" t="s">
        <v>189</v>
      </c>
    </row>
    <row r="66" spans="1:22" s="18" customFormat="1" ht="27">
      <c r="B66" s="18" t="s">
        <v>501</v>
      </c>
      <c r="C66" s="18" t="s">
        <v>531</v>
      </c>
      <c r="I66" s="18" t="s">
        <v>1179</v>
      </c>
      <c r="K66" s="18" t="s">
        <v>189</v>
      </c>
    </row>
    <row r="67" spans="1:22" s="18" customFormat="1" ht="27">
      <c r="B67" s="18" t="s">
        <v>502</v>
      </c>
      <c r="C67" s="18" t="s">
        <v>531</v>
      </c>
      <c r="I67" s="18" t="s">
        <v>1179</v>
      </c>
      <c r="K67" s="18" t="s">
        <v>189</v>
      </c>
    </row>
    <row r="68" spans="1:22" s="18" customFormat="1" ht="27">
      <c r="B68" s="18" t="s">
        <v>1151</v>
      </c>
      <c r="C68" s="18" t="s">
        <v>1150</v>
      </c>
      <c r="E68" s="18" t="s">
        <v>932</v>
      </c>
      <c r="H68" s="18" t="s">
        <v>874</v>
      </c>
      <c r="I68" s="18" t="s">
        <v>691</v>
      </c>
      <c r="K68" s="18" t="s">
        <v>197</v>
      </c>
      <c r="L68" s="18" t="s">
        <v>1228</v>
      </c>
      <c r="M68" s="18" t="b">
        <v>0</v>
      </c>
      <c r="P68" s="18" t="s">
        <v>387</v>
      </c>
      <c r="Q68" s="18" t="s">
        <v>388</v>
      </c>
    </row>
    <row r="69" spans="1:22" s="34" customFormat="1" ht="27.75" thickBot="1">
      <c r="B69" s="34" t="s">
        <v>1152</v>
      </c>
      <c r="C69" s="34" t="s">
        <v>530</v>
      </c>
      <c r="E69" s="34" t="s">
        <v>932</v>
      </c>
      <c r="H69" s="34" t="s">
        <v>874</v>
      </c>
      <c r="I69" s="34" t="s">
        <v>691</v>
      </c>
      <c r="K69" s="34" t="s">
        <v>197</v>
      </c>
      <c r="L69" s="34" t="s">
        <v>1228</v>
      </c>
      <c r="M69" s="34" t="b">
        <v>0</v>
      </c>
      <c r="P69" s="34" t="s">
        <v>387</v>
      </c>
      <c r="Q69" s="34" t="s">
        <v>388</v>
      </c>
    </row>
    <row r="70" spans="1:22" s="18" customFormat="1" ht="54.75" thickTop="1">
      <c r="A70" s="18" t="s">
        <v>389</v>
      </c>
      <c r="B70" s="18" t="s">
        <v>77</v>
      </c>
      <c r="C70" s="18" t="s">
        <v>1438</v>
      </c>
      <c r="D70" s="18">
        <v>1</v>
      </c>
      <c r="E70" s="18" t="str">
        <f>P70&amp;","&amp;U70&amp;","&amp;Q70&amp;","&amp;R70&amp;","&amp;S70</f>
        <v>家全体,家全体（セントラル）,半分くらい,一部の部屋,1部屋のみ</v>
      </c>
      <c r="H70" s="18" t="s">
        <v>873</v>
      </c>
      <c r="I70" s="18" t="s">
        <v>794</v>
      </c>
      <c r="K70" s="18" t="s">
        <v>191</v>
      </c>
      <c r="L70" s="18" t="s">
        <v>391</v>
      </c>
      <c r="M70" s="18">
        <v>0</v>
      </c>
      <c r="O70" s="18" t="s">
        <v>194</v>
      </c>
      <c r="P70" s="18" t="s">
        <v>1649</v>
      </c>
      <c r="Q70" s="18" t="s">
        <v>1650</v>
      </c>
      <c r="R70" s="18" t="s">
        <v>1651</v>
      </c>
      <c r="S70" s="18" t="s">
        <v>1652</v>
      </c>
      <c r="T70" s="18" t="s">
        <v>1653</v>
      </c>
      <c r="U70" s="18" t="s">
        <v>390</v>
      </c>
    </row>
    <row r="71" spans="1:22" s="18" customFormat="1">
      <c r="B71" s="18" t="s">
        <v>1195</v>
      </c>
      <c r="C71" s="18" t="s">
        <v>4</v>
      </c>
      <c r="E71" s="18" t="s">
        <v>820</v>
      </c>
      <c r="I71" s="18" t="s">
        <v>692</v>
      </c>
      <c r="K71" s="18" t="s">
        <v>197</v>
      </c>
      <c r="L71" s="18" t="s">
        <v>1228</v>
      </c>
      <c r="M71" s="18" t="b">
        <v>0</v>
      </c>
    </row>
    <row r="72" spans="1:22" s="18" customFormat="1" ht="27">
      <c r="B72" s="18" t="s">
        <v>1197</v>
      </c>
      <c r="C72" s="18" t="s">
        <v>267</v>
      </c>
      <c r="E72" s="18" t="s">
        <v>821</v>
      </c>
      <c r="I72" s="18" t="s">
        <v>692</v>
      </c>
      <c r="K72" s="18" t="s">
        <v>197</v>
      </c>
      <c r="L72" s="18" t="s">
        <v>1228</v>
      </c>
      <c r="M72" s="18" t="b">
        <v>0</v>
      </c>
    </row>
    <row r="73" spans="1:22" s="18" customFormat="1" ht="27">
      <c r="B73" s="18" t="s">
        <v>829</v>
      </c>
      <c r="C73" s="18" t="s">
        <v>262</v>
      </c>
      <c r="E73" s="18" t="s">
        <v>821</v>
      </c>
      <c r="I73" s="18" t="s">
        <v>692</v>
      </c>
      <c r="K73" s="18" t="s">
        <v>197</v>
      </c>
      <c r="L73" s="18" t="s">
        <v>1228</v>
      </c>
      <c r="M73" s="18" t="b">
        <v>0</v>
      </c>
    </row>
    <row r="74" spans="1:22" s="18" customFormat="1" ht="27">
      <c r="B74" s="18" t="s">
        <v>1069</v>
      </c>
      <c r="C74" s="18" t="s">
        <v>266</v>
      </c>
      <c r="E74" s="18" t="s">
        <v>821</v>
      </c>
      <c r="I74" s="18" t="s">
        <v>692</v>
      </c>
      <c r="K74" s="18" t="s">
        <v>197</v>
      </c>
      <c r="L74" s="18" t="s">
        <v>1228</v>
      </c>
      <c r="M74" s="18" t="b">
        <v>0</v>
      </c>
    </row>
    <row r="75" spans="1:22" s="18" customFormat="1" ht="27">
      <c r="B75" s="45" t="s">
        <v>1196</v>
      </c>
      <c r="C75" s="45" t="s">
        <v>238</v>
      </c>
      <c r="E75" s="18" t="s">
        <v>821</v>
      </c>
      <c r="I75" s="18" t="s">
        <v>692</v>
      </c>
      <c r="K75" s="18" t="s">
        <v>197</v>
      </c>
      <c r="L75" s="18" t="s">
        <v>1228</v>
      </c>
      <c r="M75" s="18" t="b">
        <v>0</v>
      </c>
    </row>
    <row r="76" spans="1:22" s="18" customFormat="1">
      <c r="B76" s="45" t="s">
        <v>260</v>
      </c>
      <c r="C76" s="45" t="s">
        <v>259</v>
      </c>
    </row>
    <row r="77" spans="1:22" s="18" customFormat="1">
      <c r="B77" s="45" t="s">
        <v>261</v>
      </c>
      <c r="C77" s="45" t="s">
        <v>263</v>
      </c>
    </row>
    <row r="78" spans="1:22" s="18" customFormat="1">
      <c r="B78" s="45" t="s">
        <v>264</v>
      </c>
      <c r="C78" s="45" t="s">
        <v>265</v>
      </c>
    </row>
    <row r="79" spans="1:22" s="18" customFormat="1" ht="27">
      <c r="B79" s="18" t="s">
        <v>930</v>
      </c>
      <c r="C79" s="18" t="s">
        <v>1148</v>
      </c>
      <c r="E79" s="18" t="s">
        <v>821</v>
      </c>
      <c r="I79" s="18" t="s">
        <v>692</v>
      </c>
      <c r="K79" s="18" t="s">
        <v>197</v>
      </c>
      <c r="L79" s="18" t="s">
        <v>1228</v>
      </c>
      <c r="M79" s="18" t="b">
        <v>0</v>
      </c>
    </row>
    <row r="80" spans="1:22" s="18" customFormat="1" ht="27">
      <c r="B80" s="18" t="s">
        <v>1153</v>
      </c>
      <c r="C80" s="18" t="s">
        <v>796</v>
      </c>
      <c r="E80" s="18" t="s">
        <v>822</v>
      </c>
      <c r="F80" s="18" t="s">
        <v>797</v>
      </c>
      <c r="I80" s="18" t="s">
        <v>794</v>
      </c>
      <c r="K80" s="18" t="s">
        <v>191</v>
      </c>
      <c r="L80" s="18" t="s">
        <v>392</v>
      </c>
      <c r="M80" s="18">
        <v>-1</v>
      </c>
      <c r="N80" s="18" t="s">
        <v>194</v>
      </c>
      <c r="O80" s="18" t="s">
        <v>970</v>
      </c>
      <c r="P80" s="18" t="s">
        <v>1654</v>
      </c>
      <c r="Q80" s="18" t="s">
        <v>1655</v>
      </c>
      <c r="R80" s="18" t="s">
        <v>1656</v>
      </c>
      <c r="S80" s="18" t="s">
        <v>1657</v>
      </c>
      <c r="T80" s="18" t="s">
        <v>1050</v>
      </c>
      <c r="U80" s="18" t="s">
        <v>1658</v>
      </c>
      <c r="V80" s="18" t="s">
        <v>1659</v>
      </c>
    </row>
    <row r="81" spans="2:24" s="18" customFormat="1" ht="27">
      <c r="B81" s="18" t="s">
        <v>1437</v>
      </c>
      <c r="C81" s="18" t="s">
        <v>1112</v>
      </c>
      <c r="D81" s="18">
        <v>1</v>
      </c>
      <c r="E81" s="18" t="s">
        <v>394</v>
      </c>
      <c r="F81" s="18" t="s">
        <v>798</v>
      </c>
      <c r="I81" s="18" t="s">
        <v>794</v>
      </c>
      <c r="K81" s="18" t="s">
        <v>191</v>
      </c>
      <c r="L81" s="18" t="s">
        <v>393</v>
      </c>
      <c r="M81" s="18">
        <v>-1</v>
      </c>
      <c r="N81" s="18" t="s">
        <v>194</v>
      </c>
      <c r="O81" s="18" t="s">
        <v>970</v>
      </c>
      <c r="P81" s="18" t="s">
        <v>1660</v>
      </c>
      <c r="Q81" s="18" t="s">
        <v>1661</v>
      </c>
      <c r="R81" s="18" t="s">
        <v>1662</v>
      </c>
      <c r="S81" s="18" t="s">
        <v>1663</v>
      </c>
      <c r="T81" s="18" t="s">
        <v>1664</v>
      </c>
      <c r="U81" s="18" t="s">
        <v>1665</v>
      </c>
      <c r="V81" s="18" t="s">
        <v>1666</v>
      </c>
      <c r="W81" s="18" t="s">
        <v>1667</v>
      </c>
      <c r="X81" s="18" t="s">
        <v>1668</v>
      </c>
    </row>
    <row r="82" spans="2:24" s="18" customFormat="1" ht="27">
      <c r="B82" s="18" t="s">
        <v>1440</v>
      </c>
      <c r="C82" s="18" t="s">
        <v>1116</v>
      </c>
      <c r="E82" s="18" t="s">
        <v>822</v>
      </c>
      <c r="F82" s="18" t="s">
        <v>797</v>
      </c>
      <c r="I82" s="18" t="s">
        <v>794</v>
      </c>
      <c r="K82" s="18" t="s">
        <v>191</v>
      </c>
      <c r="L82" s="18" t="s">
        <v>392</v>
      </c>
      <c r="M82" s="18">
        <v>-1</v>
      </c>
      <c r="N82" s="18" t="s">
        <v>194</v>
      </c>
      <c r="O82" s="18" t="s">
        <v>970</v>
      </c>
      <c r="P82" s="18" t="s">
        <v>2</v>
      </c>
      <c r="Q82" s="18" t="s">
        <v>1654</v>
      </c>
      <c r="R82" s="18" t="s">
        <v>1655</v>
      </c>
      <c r="S82" s="18" t="s">
        <v>1656</v>
      </c>
      <c r="T82" s="18" t="s">
        <v>1657</v>
      </c>
      <c r="U82" s="18" t="s">
        <v>1658</v>
      </c>
      <c r="V82" s="23" t="s">
        <v>1659</v>
      </c>
    </row>
    <row r="83" spans="2:24" s="18" customFormat="1" ht="27">
      <c r="B83" s="18" t="s">
        <v>1439</v>
      </c>
      <c r="C83" s="18" t="s">
        <v>1157</v>
      </c>
      <c r="D83" s="18">
        <v>1</v>
      </c>
      <c r="E83" s="18" t="s">
        <v>394</v>
      </c>
      <c r="F83" s="18" t="s">
        <v>798</v>
      </c>
      <c r="I83" s="18" t="s">
        <v>794</v>
      </c>
      <c r="K83" s="18" t="s">
        <v>191</v>
      </c>
      <c r="L83" s="18" t="s">
        <v>393</v>
      </c>
      <c r="M83" s="18">
        <v>-1</v>
      </c>
      <c r="N83" s="18" t="s">
        <v>194</v>
      </c>
      <c r="O83" s="18" t="s">
        <v>970</v>
      </c>
      <c r="P83" s="18" t="s">
        <v>1660</v>
      </c>
      <c r="Q83" s="18" t="s">
        <v>1661</v>
      </c>
      <c r="R83" s="18" t="s">
        <v>1662</v>
      </c>
      <c r="S83" s="18" t="s">
        <v>1663</v>
      </c>
      <c r="T83" s="18" t="s">
        <v>1664</v>
      </c>
      <c r="U83" s="18" t="s">
        <v>1665</v>
      </c>
      <c r="V83" s="18" t="s">
        <v>1666</v>
      </c>
      <c r="W83" s="18" t="s">
        <v>1667</v>
      </c>
      <c r="X83" s="18" t="s">
        <v>1668</v>
      </c>
    </row>
    <row r="84" spans="2:24" s="18" customFormat="1" ht="27">
      <c r="B84" s="18" t="s">
        <v>1357</v>
      </c>
      <c r="C84" s="18" t="s">
        <v>408</v>
      </c>
      <c r="D84" s="18">
        <v>1</v>
      </c>
      <c r="E84" s="18" t="s">
        <v>409</v>
      </c>
      <c r="F84" s="18" t="s">
        <v>798</v>
      </c>
      <c r="I84" s="18" t="s">
        <v>794</v>
      </c>
      <c r="K84" s="18" t="s">
        <v>191</v>
      </c>
      <c r="L84" s="32" t="s">
        <v>410</v>
      </c>
      <c r="M84" s="18">
        <v>-1</v>
      </c>
      <c r="N84" s="18" t="s">
        <v>194</v>
      </c>
      <c r="O84" s="18" t="s">
        <v>970</v>
      </c>
      <c r="P84" s="18" t="s">
        <v>1660</v>
      </c>
      <c r="Q84" s="18" t="s">
        <v>1661</v>
      </c>
      <c r="R84" s="18" t="s">
        <v>1662</v>
      </c>
      <c r="S84" s="18" t="s">
        <v>1663</v>
      </c>
      <c r="T84" s="18" t="s">
        <v>1664</v>
      </c>
      <c r="U84" s="18" t="s">
        <v>1665</v>
      </c>
      <c r="V84" s="18" t="s">
        <v>1666</v>
      </c>
      <c r="W84" s="18" t="s">
        <v>1667</v>
      </c>
      <c r="X84" s="18" t="s">
        <v>1668</v>
      </c>
    </row>
    <row r="85" spans="2:24" s="18" customFormat="1">
      <c r="B85" s="18" t="s">
        <v>1154</v>
      </c>
      <c r="C85" s="18" t="s">
        <v>1149</v>
      </c>
      <c r="E85" s="18" t="s">
        <v>825</v>
      </c>
      <c r="I85" s="18" t="s">
        <v>691</v>
      </c>
      <c r="K85" s="18" t="s">
        <v>197</v>
      </c>
      <c r="L85" s="18" t="s">
        <v>1228</v>
      </c>
      <c r="M85" s="18" t="b">
        <v>0</v>
      </c>
    </row>
    <row r="86" spans="2:24" s="18" customFormat="1" ht="27">
      <c r="B86" s="18" t="s">
        <v>1360</v>
      </c>
      <c r="C86" s="18" t="s">
        <v>1469</v>
      </c>
      <c r="D86" s="18">
        <v>1</v>
      </c>
      <c r="E86" s="18" t="str">
        <f>P86&amp;","&amp;Q86&amp;","&amp;R86&amp;","&amp;S86&amp;","&amp;T86</f>
        <v>1：毎日,2：2日に1回,3：週1～2回,4：月1～3回,5：使わない</v>
      </c>
      <c r="I86" s="18" t="s">
        <v>794</v>
      </c>
      <c r="K86" s="18" t="s">
        <v>191</v>
      </c>
      <c r="L86" s="18" t="s">
        <v>391</v>
      </c>
      <c r="M86" s="18">
        <v>0</v>
      </c>
      <c r="O86" s="18" t="s">
        <v>194</v>
      </c>
      <c r="P86" s="18" t="s">
        <v>1577</v>
      </c>
      <c r="Q86" s="18" t="s">
        <v>1578</v>
      </c>
      <c r="R86" s="18" t="s">
        <v>1579</v>
      </c>
      <c r="S86" s="18" t="s">
        <v>1580</v>
      </c>
      <c r="T86" s="18" t="s">
        <v>1230</v>
      </c>
      <c r="U86" s="18" t="s">
        <v>1231</v>
      </c>
    </row>
    <row r="87" spans="2:24" s="18" customFormat="1" ht="27">
      <c r="B87" s="18" t="s">
        <v>1442</v>
      </c>
      <c r="C87" s="18" t="s">
        <v>1441</v>
      </c>
      <c r="D87" s="18">
        <v>1</v>
      </c>
      <c r="E87" s="18" t="s">
        <v>402</v>
      </c>
      <c r="F87" s="18" t="s">
        <v>1445</v>
      </c>
      <c r="I87" s="18" t="s">
        <v>794</v>
      </c>
      <c r="K87" s="18" t="s">
        <v>191</v>
      </c>
      <c r="L87" s="18" t="s">
        <v>391</v>
      </c>
      <c r="M87" s="18">
        <v>0</v>
      </c>
      <c r="O87" s="18" t="s">
        <v>194</v>
      </c>
      <c r="P87" s="18" t="s">
        <v>396</v>
      </c>
      <c r="Q87" s="18" t="s">
        <v>397</v>
      </c>
      <c r="R87" s="18" t="s">
        <v>398</v>
      </c>
      <c r="S87" s="18" t="s">
        <v>399</v>
      </c>
      <c r="T87" s="18" t="s">
        <v>400</v>
      </c>
      <c r="U87" s="18" t="s">
        <v>401</v>
      </c>
    </row>
    <row r="88" spans="2:24" s="18" customFormat="1">
      <c r="B88" s="18" t="s">
        <v>1173</v>
      </c>
      <c r="C88" s="18" t="s">
        <v>1015</v>
      </c>
      <c r="E88" s="18" t="s">
        <v>403</v>
      </c>
      <c r="F88" s="18" t="s">
        <v>812</v>
      </c>
      <c r="I88" s="18" t="s">
        <v>1178</v>
      </c>
      <c r="J88" s="18" t="s">
        <v>405</v>
      </c>
      <c r="K88" s="18" t="s">
        <v>191</v>
      </c>
      <c r="M88" s="18">
        <v>-1</v>
      </c>
    </row>
    <row r="89" spans="2:24" s="18" customFormat="1">
      <c r="B89" s="18" t="s">
        <v>1174</v>
      </c>
      <c r="C89" s="18" t="s">
        <v>1015</v>
      </c>
      <c r="E89" s="18" t="s">
        <v>404</v>
      </c>
      <c r="F89" s="18" t="s">
        <v>812</v>
      </c>
      <c r="I89" s="18" t="s">
        <v>1178</v>
      </c>
      <c r="J89" s="18" t="s">
        <v>405</v>
      </c>
      <c r="K89" s="18" t="s">
        <v>191</v>
      </c>
      <c r="M89" s="18">
        <v>-1</v>
      </c>
    </row>
    <row r="90" spans="2:24" s="18" customFormat="1" ht="27">
      <c r="B90" s="18" t="s">
        <v>987</v>
      </c>
      <c r="C90" s="18" t="s">
        <v>1590</v>
      </c>
      <c r="E90" s="18" t="s">
        <v>406</v>
      </c>
      <c r="F90" s="18" t="s">
        <v>1591</v>
      </c>
      <c r="I90" s="18" t="s">
        <v>1178</v>
      </c>
      <c r="J90" s="18" t="s">
        <v>405</v>
      </c>
      <c r="K90" s="18" t="s">
        <v>191</v>
      </c>
      <c r="M90" s="18">
        <v>-1</v>
      </c>
    </row>
    <row r="91" spans="2:24" s="18" customFormat="1" ht="27">
      <c r="B91" s="18" t="s">
        <v>988</v>
      </c>
      <c r="C91" s="18" t="s">
        <v>1590</v>
      </c>
      <c r="E91" s="18" t="s">
        <v>407</v>
      </c>
      <c r="F91" s="18" t="s">
        <v>1591</v>
      </c>
      <c r="I91" s="18" t="s">
        <v>1178</v>
      </c>
      <c r="J91" s="18" t="s">
        <v>405</v>
      </c>
      <c r="K91" s="18" t="s">
        <v>191</v>
      </c>
      <c r="M91" s="18">
        <v>-1</v>
      </c>
    </row>
    <row r="92" spans="2:24" s="18" customFormat="1" ht="27">
      <c r="B92" s="18" t="s">
        <v>1443</v>
      </c>
      <c r="C92" s="18" t="s">
        <v>1444</v>
      </c>
      <c r="E92" s="18" t="s">
        <v>826</v>
      </c>
      <c r="F92" s="18" t="s">
        <v>1445</v>
      </c>
      <c r="I92" s="18" t="s">
        <v>794</v>
      </c>
      <c r="K92" s="18" t="s">
        <v>191</v>
      </c>
      <c r="L92" s="32" t="s">
        <v>412</v>
      </c>
      <c r="M92" s="18">
        <v>-1</v>
      </c>
      <c r="N92" s="18" t="s">
        <v>194</v>
      </c>
      <c r="O92" s="18" t="s">
        <v>411</v>
      </c>
      <c r="P92" s="18" t="s">
        <v>396</v>
      </c>
      <c r="Q92" s="18" t="s">
        <v>397</v>
      </c>
      <c r="R92" s="18" t="s">
        <v>398</v>
      </c>
      <c r="S92" s="18" t="s">
        <v>399</v>
      </c>
      <c r="T92" s="18" t="s">
        <v>400</v>
      </c>
      <c r="U92" s="18" t="s">
        <v>401</v>
      </c>
    </row>
    <row r="93" spans="2:24" s="18" customFormat="1">
      <c r="B93" s="18" t="s">
        <v>1525</v>
      </c>
      <c r="C93" s="18" t="s">
        <v>413</v>
      </c>
      <c r="E93" s="18" t="s">
        <v>414</v>
      </c>
      <c r="I93" s="18" t="s">
        <v>395</v>
      </c>
      <c r="K93" s="18" t="s">
        <v>189</v>
      </c>
    </row>
    <row r="94" spans="2:24" s="18" customFormat="1">
      <c r="B94" s="18" t="s">
        <v>1526</v>
      </c>
      <c r="C94" s="18" t="s">
        <v>413</v>
      </c>
      <c r="E94" s="18" t="s">
        <v>415</v>
      </c>
      <c r="I94" s="18" t="s">
        <v>395</v>
      </c>
      <c r="K94" s="18" t="s">
        <v>189</v>
      </c>
    </row>
    <row r="95" spans="2:24" s="18" customFormat="1">
      <c r="B95" s="18" t="s">
        <v>1527</v>
      </c>
      <c r="C95" s="18" t="s">
        <v>413</v>
      </c>
      <c r="E95" s="18" t="s">
        <v>416</v>
      </c>
      <c r="I95" s="18" t="s">
        <v>395</v>
      </c>
      <c r="K95" s="18" t="s">
        <v>189</v>
      </c>
    </row>
    <row r="96" spans="2:24" s="18" customFormat="1">
      <c r="B96" s="18" t="s">
        <v>422</v>
      </c>
      <c r="C96" s="18" t="s">
        <v>413</v>
      </c>
      <c r="E96" s="18" t="s">
        <v>424</v>
      </c>
      <c r="I96" s="18" t="s">
        <v>395</v>
      </c>
      <c r="K96" s="18" t="s">
        <v>189</v>
      </c>
    </row>
    <row r="97" spans="1:21" s="18" customFormat="1">
      <c r="B97" s="18" t="s">
        <v>423</v>
      </c>
      <c r="C97" s="18" t="s">
        <v>413</v>
      </c>
      <c r="E97" s="18" t="s">
        <v>425</v>
      </c>
      <c r="I97" s="18" t="s">
        <v>395</v>
      </c>
      <c r="K97" s="18" t="s">
        <v>189</v>
      </c>
    </row>
    <row r="98" spans="1:21" s="18" customFormat="1" ht="27">
      <c r="B98" s="18" t="s">
        <v>1528</v>
      </c>
      <c r="C98" s="18" t="s">
        <v>1529</v>
      </c>
      <c r="E98" s="18" t="s">
        <v>414</v>
      </c>
      <c r="I98" s="18" t="s">
        <v>794</v>
      </c>
      <c r="K98" s="18" t="s">
        <v>191</v>
      </c>
      <c r="L98" s="18" t="s">
        <v>391</v>
      </c>
      <c r="M98" s="18">
        <v>0</v>
      </c>
      <c r="O98" s="18" t="s">
        <v>194</v>
      </c>
      <c r="P98" s="18" t="s">
        <v>1577</v>
      </c>
      <c r="Q98" s="18" t="s">
        <v>1427</v>
      </c>
      <c r="R98" s="18" t="s">
        <v>1426</v>
      </c>
      <c r="S98" s="18" t="s">
        <v>1425</v>
      </c>
      <c r="T98" s="18" t="s">
        <v>1424</v>
      </c>
      <c r="U98" s="18" t="s">
        <v>1423</v>
      </c>
    </row>
    <row r="99" spans="1:21" s="18" customFormat="1" ht="27">
      <c r="B99" s="18" t="s">
        <v>1530</v>
      </c>
      <c r="C99" s="18" t="s">
        <v>1529</v>
      </c>
      <c r="E99" s="18" t="s">
        <v>415</v>
      </c>
      <c r="I99" s="18" t="s">
        <v>794</v>
      </c>
      <c r="K99" s="18" t="s">
        <v>191</v>
      </c>
      <c r="L99" s="18" t="s">
        <v>391</v>
      </c>
      <c r="M99" s="18">
        <v>0</v>
      </c>
      <c r="O99" s="18" t="s">
        <v>194</v>
      </c>
      <c r="P99" s="18" t="s">
        <v>1577</v>
      </c>
      <c r="Q99" s="18" t="s">
        <v>1427</v>
      </c>
      <c r="R99" s="18" t="s">
        <v>1426</v>
      </c>
      <c r="S99" s="18" t="s">
        <v>1425</v>
      </c>
      <c r="T99" s="18" t="s">
        <v>1424</v>
      </c>
      <c r="U99" s="18" t="s">
        <v>1423</v>
      </c>
    </row>
    <row r="100" spans="1:21" s="18" customFormat="1" ht="27">
      <c r="B100" s="18" t="s">
        <v>1531</v>
      </c>
      <c r="C100" s="18" t="s">
        <v>1529</v>
      </c>
      <c r="E100" s="18" t="s">
        <v>416</v>
      </c>
      <c r="I100" s="18" t="s">
        <v>794</v>
      </c>
      <c r="K100" s="18" t="s">
        <v>191</v>
      </c>
      <c r="L100" s="18" t="s">
        <v>391</v>
      </c>
      <c r="M100" s="18">
        <v>0</v>
      </c>
      <c r="O100" s="18" t="s">
        <v>194</v>
      </c>
      <c r="P100" s="18" t="s">
        <v>1577</v>
      </c>
      <c r="Q100" s="18" t="s">
        <v>1427</v>
      </c>
      <c r="R100" s="18" t="s">
        <v>1426</v>
      </c>
      <c r="S100" s="18" t="s">
        <v>1425</v>
      </c>
      <c r="T100" s="18" t="s">
        <v>1424</v>
      </c>
      <c r="U100" s="18" t="s">
        <v>1423</v>
      </c>
    </row>
    <row r="101" spans="1:21" s="18" customFormat="1" ht="27">
      <c r="B101" s="18" t="s">
        <v>426</v>
      </c>
      <c r="C101" s="18" t="s">
        <v>1529</v>
      </c>
      <c r="E101" s="18" t="s">
        <v>424</v>
      </c>
      <c r="I101" s="18" t="s">
        <v>794</v>
      </c>
      <c r="K101" s="18" t="s">
        <v>191</v>
      </c>
      <c r="L101" s="18" t="s">
        <v>391</v>
      </c>
      <c r="M101" s="18">
        <v>0</v>
      </c>
      <c r="O101" s="18" t="s">
        <v>194</v>
      </c>
      <c r="P101" s="18" t="s">
        <v>1577</v>
      </c>
      <c r="Q101" s="18" t="s">
        <v>1427</v>
      </c>
      <c r="R101" s="18" t="s">
        <v>1426</v>
      </c>
      <c r="S101" s="18" t="s">
        <v>1425</v>
      </c>
      <c r="T101" s="18" t="s">
        <v>1424</v>
      </c>
      <c r="U101" s="18" t="s">
        <v>1423</v>
      </c>
    </row>
    <row r="102" spans="1:21" s="18" customFormat="1" ht="27">
      <c r="B102" s="18" t="s">
        <v>427</v>
      </c>
      <c r="C102" s="18" t="s">
        <v>1529</v>
      </c>
      <c r="E102" s="18" t="s">
        <v>425</v>
      </c>
      <c r="I102" s="18" t="s">
        <v>794</v>
      </c>
      <c r="K102" s="18" t="s">
        <v>191</v>
      </c>
      <c r="L102" s="18" t="s">
        <v>391</v>
      </c>
      <c r="M102" s="18">
        <v>0</v>
      </c>
      <c r="O102" s="18" t="s">
        <v>194</v>
      </c>
      <c r="P102" s="18" t="s">
        <v>1577</v>
      </c>
      <c r="Q102" s="18" t="s">
        <v>1427</v>
      </c>
      <c r="R102" s="18" t="s">
        <v>1426</v>
      </c>
      <c r="S102" s="18" t="s">
        <v>1425</v>
      </c>
      <c r="T102" s="18" t="s">
        <v>1424</v>
      </c>
      <c r="U102" s="18" t="s">
        <v>1423</v>
      </c>
    </row>
    <row r="103" spans="1:21" s="18" customFormat="1" ht="27">
      <c r="B103" s="18" t="s">
        <v>1538</v>
      </c>
      <c r="C103" s="18" t="s">
        <v>974</v>
      </c>
      <c r="I103" s="18" t="s">
        <v>395</v>
      </c>
      <c r="K103" s="18" t="s">
        <v>189</v>
      </c>
    </row>
    <row r="104" spans="1:21" s="18" customFormat="1">
      <c r="B104" s="18" t="s">
        <v>417</v>
      </c>
      <c r="C104" s="18" t="s">
        <v>428</v>
      </c>
      <c r="E104" s="18" t="s">
        <v>414</v>
      </c>
      <c r="F104" s="18" t="s">
        <v>429</v>
      </c>
      <c r="I104" s="18" t="s">
        <v>1178</v>
      </c>
      <c r="J104" s="18" t="s">
        <v>178</v>
      </c>
      <c r="K104" s="18" t="s">
        <v>191</v>
      </c>
    </row>
    <row r="105" spans="1:21" s="18" customFormat="1">
      <c r="B105" s="18" t="s">
        <v>418</v>
      </c>
      <c r="C105" s="18" t="s">
        <v>428</v>
      </c>
      <c r="E105" s="18" t="s">
        <v>415</v>
      </c>
      <c r="F105" s="18" t="s">
        <v>429</v>
      </c>
      <c r="I105" s="18" t="s">
        <v>1178</v>
      </c>
      <c r="J105" s="18" t="s">
        <v>178</v>
      </c>
      <c r="K105" s="18" t="s">
        <v>191</v>
      </c>
    </row>
    <row r="106" spans="1:21" s="18" customFormat="1">
      <c r="B106" s="18" t="s">
        <v>419</v>
      </c>
      <c r="C106" s="18" t="s">
        <v>428</v>
      </c>
      <c r="E106" s="18" t="s">
        <v>416</v>
      </c>
      <c r="F106" s="18" t="s">
        <v>429</v>
      </c>
      <c r="I106" s="18" t="s">
        <v>1178</v>
      </c>
      <c r="J106" s="18" t="s">
        <v>178</v>
      </c>
      <c r="K106" s="18" t="s">
        <v>191</v>
      </c>
    </row>
    <row r="107" spans="1:21" s="18" customFormat="1">
      <c r="B107" s="18" t="s">
        <v>420</v>
      </c>
      <c r="C107" s="18" t="s">
        <v>428</v>
      </c>
      <c r="E107" s="18" t="s">
        <v>424</v>
      </c>
      <c r="F107" s="18" t="s">
        <v>429</v>
      </c>
      <c r="I107" s="18" t="s">
        <v>1178</v>
      </c>
      <c r="J107" s="18" t="s">
        <v>178</v>
      </c>
      <c r="K107" s="18" t="s">
        <v>191</v>
      </c>
    </row>
    <row r="108" spans="1:21" s="18" customFormat="1">
      <c r="B108" s="18" t="s">
        <v>421</v>
      </c>
      <c r="C108" s="18" t="s">
        <v>428</v>
      </c>
      <c r="E108" s="18" t="s">
        <v>425</v>
      </c>
      <c r="F108" s="18" t="s">
        <v>429</v>
      </c>
      <c r="I108" s="18" t="s">
        <v>1178</v>
      </c>
      <c r="J108" s="18" t="s">
        <v>178</v>
      </c>
      <c r="K108" s="18" t="s">
        <v>191</v>
      </c>
    </row>
    <row r="109" spans="1:21" s="34" customFormat="1" ht="54.75" thickBot="1">
      <c r="B109" s="34" t="s">
        <v>715</v>
      </c>
      <c r="C109" s="34" t="s">
        <v>1601</v>
      </c>
      <c r="E109" s="34" t="s">
        <v>430</v>
      </c>
      <c r="I109" s="34" t="s">
        <v>794</v>
      </c>
      <c r="K109" s="34" t="s">
        <v>191</v>
      </c>
      <c r="L109" s="34" t="s">
        <v>391</v>
      </c>
      <c r="M109" s="34">
        <v>0</v>
      </c>
      <c r="O109" s="34" t="s">
        <v>194</v>
      </c>
      <c r="P109" s="34" t="s">
        <v>1532</v>
      </c>
      <c r="Q109" s="34" t="s">
        <v>1533</v>
      </c>
      <c r="R109" s="34" t="s">
        <v>1534</v>
      </c>
      <c r="S109" s="34" t="s">
        <v>1535</v>
      </c>
      <c r="T109" s="34" t="s">
        <v>1536</v>
      </c>
      <c r="U109" s="34" t="s">
        <v>1537</v>
      </c>
    </row>
    <row r="110" spans="1:21" s="18" customFormat="1" ht="54.75" thickTop="1">
      <c r="A110" s="18" t="s">
        <v>1507</v>
      </c>
      <c r="B110" s="18" t="s">
        <v>1492</v>
      </c>
      <c r="C110" s="18" t="s">
        <v>1496</v>
      </c>
      <c r="E110" s="18" t="s">
        <v>1497</v>
      </c>
      <c r="I110" s="18" t="s">
        <v>1508</v>
      </c>
      <c r="K110" s="18" t="s">
        <v>1493</v>
      </c>
      <c r="L110" s="18" t="s">
        <v>182</v>
      </c>
      <c r="M110" s="18" t="b">
        <v>1</v>
      </c>
      <c r="P110" s="18" t="s">
        <v>1495</v>
      </c>
      <c r="Q110" s="18" t="s">
        <v>1494</v>
      </c>
    </row>
    <row r="111" spans="1:21" s="18" customFormat="1">
      <c r="B111" s="21" t="s">
        <v>1646</v>
      </c>
      <c r="C111" s="21" t="s">
        <v>1647</v>
      </c>
      <c r="D111" s="21"/>
      <c r="E111" s="18" t="s">
        <v>175</v>
      </c>
      <c r="I111" s="18" t="s">
        <v>1245</v>
      </c>
      <c r="K111" s="18" t="s">
        <v>189</v>
      </c>
    </row>
    <row r="112" spans="1:21" s="18" customFormat="1">
      <c r="B112" s="18" t="s">
        <v>1498</v>
      </c>
      <c r="C112" s="18" t="s">
        <v>1500</v>
      </c>
      <c r="E112" s="18" t="s">
        <v>1512</v>
      </c>
      <c r="I112" s="18" t="s">
        <v>1245</v>
      </c>
      <c r="K112" s="18" t="s">
        <v>191</v>
      </c>
      <c r="M112" s="18">
        <v>-1</v>
      </c>
    </row>
    <row r="113" spans="1:25" s="18" customFormat="1">
      <c r="B113" s="18" t="s">
        <v>1499</v>
      </c>
      <c r="C113" s="18" t="s">
        <v>1501</v>
      </c>
      <c r="I113" s="18" t="s">
        <v>1245</v>
      </c>
      <c r="K113" s="18" t="s">
        <v>189</v>
      </c>
    </row>
    <row r="114" spans="1:25" s="18" customFormat="1">
      <c r="B114" s="18" t="s">
        <v>1502</v>
      </c>
      <c r="C114" s="18" t="s">
        <v>1506</v>
      </c>
      <c r="I114" s="18" t="s">
        <v>1245</v>
      </c>
      <c r="K114" s="18" t="s">
        <v>189</v>
      </c>
    </row>
    <row r="115" spans="1:25" s="18" customFormat="1">
      <c r="B115" s="18" t="s">
        <v>1503</v>
      </c>
      <c r="C115" s="18" t="s">
        <v>1504</v>
      </c>
      <c r="E115" s="18" t="s">
        <v>1505</v>
      </c>
      <c r="I115" s="18" t="s">
        <v>1508</v>
      </c>
      <c r="K115" s="18" t="s">
        <v>191</v>
      </c>
      <c r="M115" s="18">
        <v>3</v>
      </c>
      <c r="P115" s="18" t="s">
        <v>1509</v>
      </c>
      <c r="Q115" s="18" t="s">
        <v>1511</v>
      </c>
      <c r="R115" s="18" t="s">
        <v>1510</v>
      </c>
    </row>
    <row r="116" spans="1:25" s="18" customFormat="1" ht="27">
      <c r="A116" s="18" t="s">
        <v>975</v>
      </c>
      <c r="B116" s="18" t="s">
        <v>1064</v>
      </c>
      <c r="C116" s="18" t="s">
        <v>791</v>
      </c>
      <c r="E116" s="18" t="s">
        <v>433</v>
      </c>
      <c r="I116" s="18" t="s">
        <v>543</v>
      </c>
      <c r="K116" s="18" t="s">
        <v>189</v>
      </c>
    </row>
    <row r="117" spans="1:25" s="34" customFormat="1" ht="27.75" thickBot="1">
      <c r="B117" s="34" t="s">
        <v>499</v>
      </c>
      <c r="C117" s="34" t="s">
        <v>500</v>
      </c>
      <c r="E117" s="34" t="s">
        <v>434</v>
      </c>
      <c r="I117" s="34" t="s">
        <v>543</v>
      </c>
      <c r="J117" s="34">
        <f>4.5*0.9*0.9</f>
        <v>3.645</v>
      </c>
      <c r="K117" s="34" t="s">
        <v>189</v>
      </c>
    </row>
    <row r="118" spans="1:25" s="18" customFormat="1" ht="27.75" thickTop="1">
      <c r="A118" s="18" t="s">
        <v>809</v>
      </c>
      <c r="B118" s="18" t="s">
        <v>1065</v>
      </c>
      <c r="C118" s="18" t="s">
        <v>792</v>
      </c>
      <c r="E118" s="18" t="s">
        <v>443</v>
      </c>
      <c r="F118" s="18" t="s">
        <v>793</v>
      </c>
      <c r="I118" s="18" t="s">
        <v>794</v>
      </c>
      <c r="K118" s="18" t="s">
        <v>191</v>
      </c>
      <c r="L118" s="18" t="s">
        <v>438</v>
      </c>
      <c r="M118" s="18">
        <v>0</v>
      </c>
      <c r="O118" s="18" t="s">
        <v>194</v>
      </c>
      <c r="P118" s="18" t="s">
        <v>503</v>
      </c>
      <c r="Q118" s="18" t="s">
        <v>504</v>
      </c>
      <c r="R118" s="18" t="s">
        <v>505</v>
      </c>
      <c r="S118" s="18" t="s">
        <v>506</v>
      </c>
      <c r="T118" s="18" t="s">
        <v>507</v>
      </c>
      <c r="U118" s="18" t="s">
        <v>508</v>
      </c>
      <c r="V118" s="18" t="s">
        <v>509</v>
      </c>
      <c r="W118" s="18" t="s">
        <v>510</v>
      </c>
      <c r="X118" s="18" t="s">
        <v>511</v>
      </c>
      <c r="Y118" s="18" t="s">
        <v>437</v>
      </c>
    </row>
    <row r="119" spans="1:25" s="18" customFormat="1" ht="27">
      <c r="B119" s="18" t="s">
        <v>1066</v>
      </c>
      <c r="C119" s="18" t="s">
        <v>792</v>
      </c>
      <c r="E119" s="18" t="s">
        <v>458</v>
      </c>
      <c r="F119" s="18" t="s">
        <v>793</v>
      </c>
      <c r="I119" s="18" t="s">
        <v>794</v>
      </c>
      <c r="K119" s="18" t="s">
        <v>191</v>
      </c>
      <c r="L119" s="18" t="s">
        <v>436</v>
      </c>
      <c r="M119" s="18">
        <v>0</v>
      </c>
      <c r="O119" s="18" t="s">
        <v>194</v>
      </c>
      <c r="P119" s="18" t="s">
        <v>503</v>
      </c>
      <c r="Q119" s="18" t="s">
        <v>504</v>
      </c>
      <c r="R119" s="18" t="s">
        <v>505</v>
      </c>
      <c r="S119" s="18" t="s">
        <v>506</v>
      </c>
      <c r="T119" s="18" t="s">
        <v>507</v>
      </c>
      <c r="U119" s="18" t="s">
        <v>508</v>
      </c>
      <c r="V119" s="18" t="s">
        <v>509</v>
      </c>
      <c r="W119" s="18" t="s">
        <v>510</v>
      </c>
      <c r="X119" s="18" t="s">
        <v>511</v>
      </c>
    </row>
    <row r="120" spans="1:25" s="18" customFormat="1" ht="27">
      <c r="B120" s="18" t="s">
        <v>1067</v>
      </c>
      <c r="C120" s="18" t="s">
        <v>792</v>
      </c>
      <c r="E120" s="18" t="s">
        <v>459</v>
      </c>
      <c r="F120" s="18" t="s">
        <v>793</v>
      </c>
      <c r="I120" s="18" t="s">
        <v>794</v>
      </c>
      <c r="K120" s="18" t="s">
        <v>191</v>
      </c>
      <c r="L120" s="18" t="s">
        <v>436</v>
      </c>
      <c r="M120" s="18">
        <v>0</v>
      </c>
      <c r="O120" s="18" t="s">
        <v>194</v>
      </c>
      <c r="P120" s="18" t="s">
        <v>503</v>
      </c>
      <c r="Q120" s="18" t="s">
        <v>504</v>
      </c>
      <c r="R120" s="18" t="s">
        <v>505</v>
      </c>
      <c r="S120" s="18" t="s">
        <v>506</v>
      </c>
      <c r="T120" s="18" t="s">
        <v>507</v>
      </c>
      <c r="U120" s="18" t="s">
        <v>508</v>
      </c>
      <c r="V120" s="18" t="s">
        <v>509</v>
      </c>
      <c r="W120" s="18" t="s">
        <v>510</v>
      </c>
      <c r="X120" s="18" t="s">
        <v>511</v>
      </c>
    </row>
    <row r="121" spans="1:25" s="18" customFormat="1" ht="27">
      <c r="B121" s="18" t="s">
        <v>533</v>
      </c>
      <c r="C121" s="18" t="s">
        <v>532</v>
      </c>
      <c r="I121" s="18" t="s">
        <v>795</v>
      </c>
      <c r="K121" s="18" t="s">
        <v>197</v>
      </c>
      <c r="L121" s="18" t="s">
        <v>1228</v>
      </c>
      <c r="M121" s="18" t="b">
        <v>0</v>
      </c>
      <c r="P121" s="18" t="s">
        <v>439</v>
      </c>
      <c r="Q121" s="18" t="s">
        <v>440</v>
      </c>
    </row>
    <row r="122" spans="1:25" s="18" customFormat="1">
      <c r="B122" s="18" t="s">
        <v>534</v>
      </c>
      <c r="C122" s="18" t="s">
        <v>532</v>
      </c>
      <c r="I122" s="18" t="s">
        <v>795</v>
      </c>
      <c r="K122" s="18" t="s">
        <v>197</v>
      </c>
      <c r="L122" s="18" t="s">
        <v>1228</v>
      </c>
      <c r="M122" s="18" t="b">
        <v>0</v>
      </c>
    </row>
    <row r="123" spans="1:25" s="18" customFormat="1">
      <c r="B123" s="18" t="s">
        <v>535</v>
      </c>
      <c r="C123" s="18" t="s">
        <v>532</v>
      </c>
      <c r="I123" s="18" t="s">
        <v>795</v>
      </c>
      <c r="K123" s="18" t="s">
        <v>197</v>
      </c>
      <c r="L123" s="18" t="s">
        <v>1228</v>
      </c>
      <c r="M123" s="18" t="b">
        <v>0</v>
      </c>
    </row>
    <row r="124" spans="1:25" s="18" customFormat="1" ht="27">
      <c r="B124" s="18" t="s">
        <v>538</v>
      </c>
      <c r="C124" s="18" t="s">
        <v>541</v>
      </c>
      <c r="E124" s="18" t="s">
        <v>444</v>
      </c>
      <c r="I124" s="18" t="s">
        <v>794</v>
      </c>
      <c r="K124" s="18" t="s">
        <v>191</v>
      </c>
      <c r="L124" s="18" t="s">
        <v>391</v>
      </c>
      <c r="M124" s="18">
        <v>0</v>
      </c>
      <c r="P124" s="26" t="s">
        <v>536</v>
      </c>
      <c r="Q124" s="18" t="s">
        <v>537</v>
      </c>
      <c r="R124" s="18" t="s">
        <v>235</v>
      </c>
      <c r="S124" s="18" t="s">
        <v>234</v>
      </c>
      <c r="T124" s="18" t="s">
        <v>236</v>
      </c>
      <c r="U124" s="18" t="s">
        <v>237</v>
      </c>
      <c r="V124" s="18" t="s">
        <v>890</v>
      </c>
    </row>
    <row r="125" spans="1:25" s="18" customFormat="1" ht="27">
      <c r="B125" s="18" t="s">
        <v>539</v>
      </c>
      <c r="C125" s="18" t="s">
        <v>541</v>
      </c>
      <c r="E125" s="18" t="s">
        <v>444</v>
      </c>
      <c r="I125" s="18" t="s">
        <v>794</v>
      </c>
      <c r="K125" s="18" t="s">
        <v>191</v>
      </c>
      <c r="L125" s="18" t="s">
        <v>391</v>
      </c>
      <c r="M125" s="18">
        <v>0</v>
      </c>
      <c r="P125" s="26" t="s">
        <v>536</v>
      </c>
      <c r="Q125" s="18" t="s">
        <v>537</v>
      </c>
      <c r="R125" s="18" t="s">
        <v>235</v>
      </c>
      <c r="S125" s="18" t="s">
        <v>234</v>
      </c>
      <c r="T125" s="18" t="s">
        <v>236</v>
      </c>
      <c r="U125" s="18" t="s">
        <v>237</v>
      </c>
      <c r="V125" s="18" t="s">
        <v>890</v>
      </c>
    </row>
    <row r="126" spans="1:25" s="18" customFormat="1" ht="27">
      <c r="B126" s="18" t="s">
        <v>540</v>
      </c>
      <c r="C126" s="18" t="s">
        <v>541</v>
      </c>
      <c r="E126" s="18" t="s">
        <v>444</v>
      </c>
      <c r="I126" s="18" t="s">
        <v>794</v>
      </c>
      <c r="K126" s="18" t="s">
        <v>191</v>
      </c>
      <c r="L126" s="18" t="s">
        <v>391</v>
      </c>
      <c r="M126" s="18">
        <v>0</v>
      </c>
      <c r="P126" s="26" t="s">
        <v>536</v>
      </c>
      <c r="Q126" s="18" t="s">
        <v>537</v>
      </c>
      <c r="R126" s="18" t="s">
        <v>235</v>
      </c>
      <c r="S126" s="18" t="s">
        <v>234</v>
      </c>
      <c r="T126" s="18" t="s">
        <v>236</v>
      </c>
      <c r="U126" s="18" t="s">
        <v>237</v>
      </c>
      <c r="V126" s="18" t="s">
        <v>890</v>
      </c>
    </row>
    <row r="127" spans="1:25" s="27" customFormat="1" ht="27">
      <c r="B127" s="27" t="s">
        <v>1068</v>
      </c>
      <c r="C127" s="27" t="s">
        <v>796</v>
      </c>
      <c r="E127" s="27" t="s">
        <v>441</v>
      </c>
      <c r="F127" s="27" t="s">
        <v>797</v>
      </c>
      <c r="I127" s="27" t="s">
        <v>794</v>
      </c>
      <c r="K127" s="18" t="s">
        <v>191</v>
      </c>
      <c r="L127" s="32" t="s">
        <v>445</v>
      </c>
      <c r="M127" s="27">
        <v>-1</v>
      </c>
      <c r="N127" s="18" t="s">
        <v>194</v>
      </c>
      <c r="P127" s="27" t="s">
        <v>970</v>
      </c>
      <c r="Q127" s="27" t="s">
        <v>1654</v>
      </c>
      <c r="R127" s="27" t="s">
        <v>1655</v>
      </c>
      <c r="S127" s="27" t="s">
        <v>1656</v>
      </c>
      <c r="T127" s="27" t="s">
        <v>1657</v>
      </c>
      <c r="U127" s="27" t="s">
        <v>1051</v>
      </c>
      <c r="V127" s="27" t="s">
        <v>1658</v>
      </c>
      <c r="W127" s="27" t="s">
        <v>1659</v>
      </c>
    </row>
    <row r="128" spans="1:25" s="27" customFormat="1" ht="27">
      <c r="B128" s="27" t="s">
        <v>271</v>
      </c>
      <c r="C128" s="27" t="s">
        <v>796</v>
      </c>
      <c r="E128" s="27" t="s">
        <v>441</v>
      </c>
      <c r="F128" s="27" t="s">
        <v>797</v>
      </c>
      <c r="I128" s="27" t="s">
        <v>794</v>
      </c>
      <c r="K128" s="18" t="s">
        <v>191</v>
      </c>
      <c r="L128" s="32" t="s">
        <v>445</v>
      </c>
      <c r="M128" s="27">
        <v>-1</v>
      </c>
      <c r="N128" s="18" t="s">
        <v>194</v>
      </c>
      <c r="P128" s="27" t="s">
        <v>970</v>
      </c>
      <c r="Q128" s="27" t="s">
        <v>1654</v>
      </c>
      <c r="R128" s="27" t="s">
        <v>1655</v>
      </c>
      <c r="S128" s="27" t="s">
        <v>1656</v>
      </c>
      <c r="T128" s="27" t="s">
        <v>1657</v>
      </c>
      <c r="U128" s="27" t="s">
        <v>1051</v>
      </c>
      <c r="V128" s="27" t="s">
        <v>1658</v>
      </c>
      <c r="W128" s="27" t="s">
        <v>1659</v>
      </c>
    </row>
    <row r="129" spans="2:25" s="27" customFormat="1" ht="27">
      <c r="B129" s="27" t="s">
        <v>272</v>
      </c>
      <c r="C129" s="27" t="s">
        <v>796</v>
      </c>
      <c r="E129" s="27" t="s">
        <v>441</v>
      </c>
      <c r="F129" s="27" t="s">
        <v>797</v>
      </c>
      <c r="I129" s="27" t="s">
        <v>794</v>
      </c>
      <c r="K129" s="18" t="s">
        <v>191</v>
      </c>
      <c r="L129" s="32" t="s">
        <v>445</v>
      </c>
      <c r="M129" s="27">
        <v>-1</v>
      </c>
      <c r="N129" s="18" t="s">
        <v>194</v>
      </c>
      <c r="P129" s="27" t="s">
        <v>970</v>
      </c>
      <c r="Q129" s="27" t="s">
        <v>1654</v>
      </c>
      <c r="R129" s="27" t="s">
        <v>1655</v>
      </c>
      <c r="S129" s="27" t="s">
        <v>1656</v>
      </c>
      <c r="T129" s="27" t="s">
        <v>1657</v>
      </c>
      <c r="U129" s="27" t="s">
        <v>1051</v>
      </c>
      <c r="V129" s="27" t="s">
        <v>1658</v>
      </c>
      <c r="W129" s="27" t="s">
        <v>1659</v>
      </c>
    </row>
    <row r="130" spans="2:25" s="18" customFormat="1" ht="27">
      <c r="B130" s="18" t="s">
        <v>273</v>
      </c>
      <c r="C130" s="18" t="s">
        <v>1112</v>
      </c>
      <c r="E130" s="18" t="s">
        <v>394</v>
      </c>
      <c r="F130" s="18" t="s">
        <v>798</v>
      </c>
      <c r="I130" s="18" t="s">
        <v>794</v>
      </c>
      <c r="K130" s="18" t="s">
        <v>191</v>
      </c>
      <c r="L130" s="32" t="s">
        <v>410</v>
      </c>
      <c r="M130" s="27">
        <v>-1</v>
      </c>
      <c r="N130" s="18" t="s">
        <v>194</v>
      </c>
      <c r="P130" s="18" t="s">
        <v>970</v>
      </c>
      <c r="Q130" s="18" t="s">
        <v>1660</v>
      </c>
      <c r="R130" s="18" t="s">
        <v>1661</v>
      </c>
      <c r="S130" s="18" t="s">
        <v>1662</v>
      </c>
      <c r="T130" s="18" t="s">
        <v>1663</v>
      </c>
      <c r="U130" s="18" t="s">
        <v>1664</v>
      </c>
      <c r="V130" s="18" t="s">
        <v>1665</v>
      </c>
      <c r="W130" s="18" t="s">
        <v>1666</v>
      </c>
      <c r="X130" s="18" t="s">
        <v>1667</v>
      </c>
      <c r="Y130" s="18" t="s">
        <v>1668</v>
      </c>
    </row>
    <row r="131" spans="2:25" s="18" customFormat="1" ht="27">
      <c r="B131" s="18" t="s">
        <v>274</v>
      </c>
      <c r="C131" s="18" t="s">
        <v>1112</v>
      </c>
      <c r="E131" s="18" t="s">
        <v>394</v>
      </c>
      <c r="F131" s="18" t="s">
        <v>798</v>
      </c>
      <c r="I131" s="18" t="s">
        <v>794</v>
      </c>
      <c r="K131" s="18" t="s">
        <v>191</v>
      </c>
      <c r="L131" s="32" t="s">
        <v>410</v>
      </c>
      <c r="M131" s="27">
        <v>-1</v>
      </c>
      <c r="N131" s="18" t="s">
        <v>194</v>
      </c>
      <c r="P131" s="18" t="s">
        <v>970</v>
      </c>
      <c r="Q131" s="18" t="s">
        <v>1660</v>
      </c>
      <c r="R131" s="18" t="s">
        <v>1661</v>
      </c>
      <c r="S131" s="18" t="s">
        <v>1662</v>
      </c>
      <c r="T131" s="18" t="s">
        <v>1663</v>
      </c>
      <c r="U131" s="18" t="s">
        <v>1664</v>
      </c>
      <c r="V131" s="18" t="s">
        <v>1665</v>
      </c>
      <c r="W131" s="18" t="s">
        <v>1666</v>
      </c>
      <c r="X131" s="18" t="s">
        <v>1667</v>
      </c>
      <c r="Y131" s="18" t="s">
        <v>1668</v>
      </c>
    </row>
    <row r="132" spans="2:25" s="18" customFormat="1" ht="27">
      <c r="B132" s="18" t="s">
        <v>275</v>
      </c>
      <c r="C132" s="18" t="s">
        <v>1112</v>
      </c>
      <c r="E132" s="18" t="s">
        <v>394</v>
      </c>
      <c r="F132" s="18" t="s">
        <v>798</v>
      </c>
      <c r="I132" s="18" t="s">
        <v>794</v>
      </c>
      <c r="K132" s="18" t="s">
        <v>191</v>
      </c>
      <c r="L132" s="32" t="s">
        <v>410</v>
      </c>
      <c r="M132" s="27">
        <v>-1</v>
      </c>
      <c r="N132" s="18" t="s">
        <v>194</v>
      </c>
      <c r="P132" s="18" t="s">
        <v>970</v>
      </c>
      <c r="Q132" s="18" t="s">
        <v>1660</v>
      </c>
      <c r="R132" s="18" t="s">
        <v>1661</v>
      </c>
      <c r="S132" s="18" t="s">
        <v>1662</v>
      </c>
      <c r="T132" s="18" t="s">
        <v>1663</v>
      </c>
      <c r="U132" s="18" t="s">
        <v>1664</v>
      </c>
      <c r="V132" s="18" t="s">
        <v>1665</v>
      </c>
      <c r="W132" s="18" t="s">
        <v>1666</v>
      </c>
      <c r="X132" s="18" t="s">
        <v>1667</v>
      </c>
      <c r="Y132" s="18" t="s">
        <v>1668</v>
      </c>
    </row>
    <row r="133" spans="2:25" s="18" customFormat="1" ht="27">
      <c r="B133" s="18" t="s">
        <v>1113</v>
      </c>
      <c r="C133" s="18" t="s">
        <v>1116</v>
      </c>
      <c r="E133" s="18" t="s">
        <v>442</v>
      </c>
      <c r="F133" s="18" t="s">
        <v>797</v>
      </c>
      <c r="I133" s="18" t="s">
        <v>794</v>
      </c>
      <c r="K133" s="18" t="s">
        <v>191</v>
      </c>
      <c r="L133" s="32" t="s">
        <v>412</v>
      </c>
      <c r="M133" s="27">
        <v>-1</v>
      </c>
      <c r="N133" s="18" t="s">
        <v>194</v>
      </c>
      <c r="P133" s="18" t="s">
        <v>970</v>
      </c>
      <c r="Q133" s="18" t="s">
        <v>2</v>
      </c>
      <c r="R133" s="18" t="s">
        <v>1654</v>
      </c>
      <c r="S133" s="18" t="s">
        <v>1655</v>
      </c>
      <c r="T133" s="18" t="s">
        <v>1656</v>
      </c>
      <c r="U133" s="18" t="s">
        <v>1657</v>
      </c>
      <c r="V133" s="18" t="s">
        <v>1658</v>
      </c>
    </row>
    <row r="134" spans="2:25" s="18" customFormat="1" ht="27">
      <c r="B134" s="18" t="s">
        <v>1114</v>
      </c>
      <c r="C134" s="18" t="s">
        <v>1116</v>
      </c>
      <c r="E134" s="18" t="s">
        <v>442</v>
      </c>
      <c r="F134" s="18" t="s">
        <v>797</v>
      </c>
      <c r="I134" s="18" t="s">
        <v>794</v>
      </c>
      <c r="K134" s="18" t="s">
        <v>191</v>
      </c>
      <c r="L134" s="32" t="s">
        <v>412</v>
      </c>
      <c r="M134" s="27">
        <v>-1</v>
      </c>
      <c r="N134" s="18" t="s">
        <v>194</v>
      </c>
      <c r="P134" s="18" t="s">
        <v>970</v>
      </c>
      <c r="Q134" s="18" t="s">
        <v>2</v>
      </c>
      <c r="R134" s="18" t="s">
        <v>1654</v>
      </c>
      <c r="S134" s="18" t="s">
        <v>1655</v>
      </c>
      <c r="T134" s="18" t="s">
        <v>1656</v>
      </c>
      <c r="U134" s="18" t="s">
        <v>1657</v>
      </c>
      <c r="V134" s="18" t="s">
        <v>1658</v>
      </c>
    </row>
    <row r="135" spans="2:25" s="18" customFormat="1" ht="27">
      <c r="B135" s="18" t="s">
        <v>1115</v>
      </c>
      <c r="C135" s="18" t="s">
        <v>1116</v>
      </c>
      <c r="E135" s="18" t="s">
        <v>442</v>
      </c>
      <c r="F135" s="18" t="s">
        <v>797</v>
      </c>
      <c r="I135" s="18" t="s">
        <v>794</v>
      </c>
      <c r="K135" s="18" t="s">
        <v>191</v>
      </c>
      <c r="L135" s="32" t="s">
        <v>412</v>
      </c>
      <c r="M135" s="27">
        <v>-1</v>
      </c>
      <c r="N135" s="18" t="s">
        <v>194</v>
      </c>
      <c r="P135" s="18" t="s">
        <v>970</v>
      </c>
      <c r="Q135" s="18" t="s">
        <v>2</v>
      </c>
      <c r="R135" s="18" t="s">
        <v>1654</v>
      </c>
      <c r="S135" s="18" t="s">
        <v>1655</v>
      </c>
      <c r="T135" s="18" t="s">
        <v>1656</v>
      </c>
      <c r="U135" s="18" t="s">
        <v>1657</v>
      </c>
      <c r="V135" s="18" t="s">
        <v>1658</v>
      </c>
    </row>
    <row r="136" spans="2:25" s="18" customFormat="1" ht="27">
      <c r="B136" s="18" t="s">
        <v>1156</v>
      </c>
      <c r="C136" s="18" t="s">
        <v>1157</v>
      </c>
      <c r="E136" s="18" t="s">
        <v>394</v>
      </c>
      <c r="F136" s="18" t="s">
        <v>798</v>
      </c>
      <c r="I136" s="18" t="s">
        <v>794</v>
      </c>
      <c r="K136" s="18" t="s">
        <v>191</v>
      </c>
      <c r="L136" s="32" t="s">
        <v>410</v>
      </c>
      <c r="M136" s="27">
        <v>-1</v>
      </c>
      <c r="N136" s="18" t="s">
        <v>194</v>
      </c>
      <c r="P136" s="18" t="s">
        <v>970</v>
      </c>
      <c r="Q136" s="18" t="s">
        <v>1660</v>
      </c>
      <c r="R136" s="18" t="s">
        <v>1661</v>
      </c>
      <c r="S136" s="18" t="s">
        <v>1662</v>
      </c>
      <c r="T136" s="18" t="s">
        <v>1663</v>
      </c>
      <c r="U136" s="18" t="s">
        <v>1664</v>
      </c>
      <c r="V136" s="18" t="s">
        <v>1665</v>
      </c>
      <c r="W136" s="18" t="s">
        <v>1666</v>
      </c>
      <c r="X136" s="18" t="s">
        <v>1667</v>
      </c>
      <c r="Y136" s="18" t="s">
        <v>1668</v>
      </c>
    </row>
    <row r="137" spans="2:25" s="18" customFormat="1" ht="27">
      <c r="B137" s="18" t="s">
        <v>1158</v>
      </c>
      <c r="C137" s="18" t="s">
        <v>1157</v>
      </c>
      <c r="E137" s="18" t="s">
        <v>394</v>
      </c>
      <c r="F137" s="18" t="s">
        <v>798</v>
      </c>
      <c r="I137" s="18" t="s">
        <v>794</v>
      </c>
      <c r="K137" s="18" t="s">
        <v>191</v>
      </c>
      <c r="L137" s="32" t="s">
        <v>410</v>
      </c>
      <c r="M137" s="27">
        <v>-1</v>
      </c>
      <c r="N137" s="18" t="s">
        <v>194</v>
      </c>
      <c r="P137" s="18" t="s">
        <v>970</v>
      </c>
      <c r="Q137" s="18" t="s">
        <v>1660</v>
      </c>
      <c r="R137" s="18" t="s">
        <v>1661</v>
      </c>
      <c r="S137" s="18" t="s">
        <v>1662</v>
      </c>
      <c r="T137" s="18" t="s">
        <v>1663</v>
      </c>
      <c r="U137" s="18" t="s">
        <v>1664</v>
      </c>
      <c r="V137" s="18" t="s">
        <v>1665</v>
      </c>
      <c r="W137" s="18" t="s">
        <v>1666</v>
      </c>
      <c r="X137" s="18" t="s">
        <v>1667</v>
      </c>
      <c r="Y137" s="18" t="s">
        <v>1668</v>
      </c>
    </row>
    <row r="138" spans="2:25" s="18" customFormat="1" ht="27">
      <c r="B138" s="18" t="s">
        <v>1159</v>
      </c>
      <c r="C138" s="18" t="s">
        <v>1157</v>
      </c>
      <c r="E138" s="18" t="s">
        <v>394</v>
      </c>
      <c r="F138" s="18" t="s">
        <v>798</v>
      </c>
      <c r="I138" s="18" t="s">
        <v>794</v>
      </c>
      <c r="K138" s="18" t="s">
        <v>191</v>
      </c>
      <c r="L138" s="32" t="s">
        <v>410</v>
      </c>
      <c r="M138" s="27">
        <v>-1</v>
      </c>
      <c r="N138" s="18" t="s">
        <v>194</v>
      </c>
      <c r="P138" s="18" t="s">
        <v>970</v>
      </c>
      <c r="Q138" s="18" t="s">
        <v>1660</v>
      </c>
      <c r="R138" s="18" t="s">
        <v>1661</v>
      </c>
      <c r="S138" s="18" t="s">
        <v>1662</v>
      </c>
      <c r="T138" s="18" t="s">
        <v>1663</v>
      </c>
      <c r="U138" s="18" t="s">
        <v>1664</v>
      </c>
      <c r="V138" s="18" t="s">
        <v>1665</v>
      </c>
      <c r="W138" s="18" t="s">
        <v>1666</v>
      </c>
      <c r="X138" s="18" t="s">
        <v>1667</v>
      </c>
      <c r="Y138" s="18" t="s">
        <v>1668</v>
      </c>
    </row>
    <row r="139" spans="2:25" s="18" customFormat="1" ht="27">
      <c r="B139" s="18" t="s">
        <v>688</v>
      </c>
      <c r="C139" s="18" t="s">
        <v>1300</v>
      </c>
      <c r="E139" s="18" t="s">
        <v>446</v>
      </c>
      <c r="F139" s="18" t="s">
        <v>1301</v>
      </c>
      <c r="I139" s="18" t="s">
        <v>794</v>
      </c>
      <c r="K139" s="18" t="s">
        <v>191</v>
      </c>
      <c r="L139" s="18" t="s">
        <v>448</v>
      </c>
      <c r="M139" s="18">
        <v>0</v>
      </c>
      <c r="O139" s="18" t="s">
        <v>194</v>
      </c>
      <c r="P139" s="18" t="s">
        <v>542</v>
      </c>
      <c r="Q139" s="18" t="s">
        <v>582</v>
      </c>
      <c r="R139" s="18" t="s">
        <v>583</v>
      </c>
      <c r="S139" s="18" t="s">
        <v>584</v>
      </c>
      <c r="T139" s="18" t="s">
        <v>585</v>
      </c>
      <c r="U139" s="18" t="s">
        <v>586</v>
      </c>
      <c r="V139" s="18" t="s">
        <v>587</v>
      </c>
      <c r="W139" s="18" t="s">
        <v>588</v>
      </c>
      <c r="X139" s="18" t="s">
        <v>589</v>
      </c>
      <c r="Y139" s="18" t="s">
        <v>447</v>
      </c>
    </row>
    <row r="140" spans="2:25" s="18" customFormat="1" ht="27">
      <c r="B140" s="18" t="s">
        <v>689</v>
      </c>
      <c r="C140" s="18" t="s">
        <v>1300</v>
      </c>
      <c r="E140" s="18" t="s">
        <v>446</v>
      </c>
      <c r="F140" s="18" t="s">
        <v>1301</v>
      </c>
      <c r="I140" s="18" t="s">
        <v>794</v>
      </c>
      <c r="K140" s="18" t="s">
        <v>191</v>
      </c>
      <c r="L140" s="18" t="s">
        <v>448</v>
      </c>
      <c r="M140" s="18">
        <v>0</v>
      </c>
      <c r="O140" s="18" t="s">
        <v>194</v>
      </c>
      <c r="P140" s="18" t="s">
        <v>542</v>
      </c>
      <c r="Q140" s="18" t="s">
        <v>582</v>
      </c>
      <c r="R140" s="18" t="s">
        <v>583</v>
      </c>
      <c r="S140" s="18" t="s">
        <v>584</v>
      </c>
      <c r="T140" s="18" t="s">
        <v>585</v>
      </c>
      <c r="U140" s="18" t="s">
        <v>586</v>
      </c>
      <c r="V140" s="18" t="s">
        <v>587</v>
      </c>
      <c r="W140" s="18" t="s">
        <v>588</v>
      </c>
      <c r="X140" s="18" t="s">
        <v>589</v>
      </c>
      <c r="Y140" s="18" t="s">
        <v>447</v>
      </c>
    </row>
    <row r="141" spans="2:25" s="18" customFormat="1" ht="27">
      <c r="B141" s="18" t="s">
        <v>690</v>
      </c>
      <c r="C141" s="18" t="s">
        <v>1300</v>
      </c>
      <c r="E141" s="18" t="s">
        <v>446</v>
      </c>
      <c r="F141" s="18" t="s">
        <v>1301</v>
      </c>
      <c r="I141" s="18" t="s">
        <v>794</v>
      </c>
      <c r="K141" s="18" t="s">
        <v>191</v>
      </c>
      <c r="L141" s="18" t="s">
        <v>448</v>
      </c>
      <c r="M141" s="18">
        <v>0</v>
      </c>
      <c r="O141" s="18" t="s">
        <v>194</v>
      </c>
      <c r="P141" s="18" t="s">
        <v>542</v>
      </c>
      <c r="Q141" s="18" t="s">
        <v>582</v>
      </c>
      <c r="R141" s="18" t="s">
        <v>583</v>
      </c>
      <c r="S141" s="18" t="s">
        <v>584</v>
      </c>
      <c r="T141" s="18" t="s">
        <v>585</v>
      </c>
      <c r="U141" s="18" t="s">
        <v>586</v>
      </c>
      <c r="V141" s="18" t="s">
        <v>587</v>
      </c>
      <c r="W141" s="18" t="s">
        <v>588</v>
      </c>
      <c r="X141" s="18" t="s">
        <v>589</v>
      </c>
      <c r="Y141" s="18" t="s">
        <v>447</v>
      </c>
    </row>
    <row r="142" spans="2:25" s="18" customFormat="1">
      <c r="B142" s="18" t="s">
        <v>1160</v>
      </c>
      <c r="C142" s="18" t="s">
        <v>811</v>
      </c>
      <c r="F142" s="18" t="s">
        <v>812</v>
      </c>
      <c r="I142" s="18" t="s">
        <v>1178</v>
      </c>
      <c r="J142" s="18" t="s">
        <v>178</v>
      </c>
      <c r="K142" s="18" t="s">
        <v>191</v>
      </c>
      <c r="M142" s="18">
        <v>-1</v>
      </c>
    </row>
    <row r="143" spans="2:25" s="18" customFormat="1">
      <c r="B143" s="18" t="s">
        <v>1161</v>
      </c>
      <c r="C143" s="18" t="s">
        <v>811</v>
      </c>
      <c r="F143" s="18" t="s">
        <v>812</v>
      </c>
      <c r="I143" s="18" t="s">
        <v>1178</v>
      </c>
      <c r="J143" s="18" t="s">
        <v>178</v>
      </c>
      <c r="K143" s="18" t="s">
        <v>191</v>
      </c>
      <c r="M143" s="18">
        <v>-1</v>
      </c>
    </row>
    <row r="144" spans="2:25" s="18" customFormat="1">
      <c r="B144" s="18" t="s">
        <v>1162</v>
      </c>
      <c r="C144" s="18" t="s">
        <v>811</v>
      </c>
      <c r="F144" s="18" t="s">
        <v>812</v>
      </c>
      <c r="I144" s="18" t="s">
        <v>1178</v>
      </c>
      <c r="J144" s="18" t="s">
        <v>178</v>
      </c>
      <c r="K144" s="18" t="s">
        <v>191</v>
      </c>
      <c r="M144" s="18">
        <v>-1</v>
      </c>
    </row>
    <row r="145" spans="1:24" s="22" customFormat="1">
      <c r="A145" s="18"/>
      <c r="B145" s="22" t="s">
        <v>1163</v>
      </c>
      <c r="C145" s="22" t="s">
        <v>1164</v>
      </c>
      <c r="E145" s="22" t="s">
        <v>435</v>
      </c>
      <c r="I145" s="22" t="s">
        <v>1178</v>
      </c>
      <c r="K145" s="22" t="s">
        <v>191</v>
      </c>
      <c r="M145" s="22">
        <v>0</v>
      </c>
    </row>
    <row r="146" spans="1:24" s="22" customFormat="1">
      <c r="A146" s="18"/>
      <c r="B146" s="22" t="s">
        <v>1165</v>
      </c>
      <c r="C146" s="22" t="s">
        <v>1164</v>
      </c>
      <c r="I146" s="22" t="s">
        <v>1178</v>
      </c>
      <c r="K146" s="22" t="s">
        <v>191</v>
      </c>
      <c r="M146" s="22">
        <v>0</v>
      </c>
    </row>
    <row r="147" spans="1:24" s="22" customFormat="1">
      <c r="A147" s="18"/>
      <c r="B147" s="22" t="s">
        <v>1166</v>
      </c>
      <c r="C147" s="22" t="s">
        <v>1164</v>
      </c>
      <c r="I147" s="22" t="s">
        <v>1178</v>
      </c>
      <c r="K147" s="22" t="s">
        <v>191</v>
      </c>
      <c r="M147" s="22">
        <v>0</v>
      </c>
    </row>
    <row r="148" spans="1:24" s="22" customFormat="1">
      <c r="A148" s="18"/>
      <c r="B148" s="22" t="s">
        <v>1167</v>
      </c>
      <c r="C148" s="22" t="s">
        <v>1168</v>
      </c>
      <c r="I148" s="22" t="s">
        <v>1178</v>
      </c>
      <c r="K148" s="22" t="s">
        <v>191</v>
      </c>
      <c r="M148" s="22">
        <v>0</v>
      </c>
    </row>
    <row r="149" spans="1:24" s="22" customFormat="1">
      <c r="A149" s="18"/>
      <c r="B149" s="22" t="s">
        <v>1169</v>
      </c>
      <c r="C149" s="22" t="s">
        <v>1168</v>
      </c>
      <c r="I149" s="22" t="s">
        <v>1178</v>
      </c>
      <c r="K149" s="22" t="s">
        <v>191</v>
      </c>
      <c r="M149" s="22">
        <v>0</v>
      </c>
    </row>
    <row r="150" spans="1:24" s="22" customFormat="1">
      <c r="A150" s="18"/>
      <c r="B150" s="22" t="s">
        <v>1170</v>
      </c>
      <c r="C150" s="22" t="s">
        <v>1168</v>
      </c>
      <c r="I150" s="22" t="s">
        <v>1178</v>
      </c>
      <c r="K150" s="22" t="s">
        <v>191</v>
      </c>
      <c r="M150" s="22">
        <v>0</v>
      </c>
    </row>
    <row r="151" spans="1:24" s="18" customFormat="1" ht="27">
      <c r="B151" s="18" t="s">
        <v>803</v>
      </c>
      <c r="C151" s="18" t="s">
        <v>1171</v>
      </c>
      <c r="F151" s="18" t="s">
        <v>810</v>
      </c>
      <c r="I151" s="18" t="s">
        <v>794</v>
      </c>
      <c r="K151" s="18" t="s">
        <v>191</v>
      </c>
      <c r="L151" s="18" t="s">
        <v>449</v>
      </c>
      <c r="M151" s="18">
        <v>0</v>
      </c>
      <c r="O151" s="18" t="s">
        <v>194</v>
      </c>
      <c r="P151" s="18" t="s">
        <v>592</v>
      </c>
      <c r="Q151" s="18" t="s">
        <v>593</v>
      </c>
      <c r="R151" s="18" t="s">
        <v>1000</v>
      </c>
      <c r="S151" s="18" t="s">
        <v>1001</v>
      </c>
      <c r="T151" s="18" t="s">
        <v>1002</v>
      </c>
      <c r="U151" s="18" t="s">
        <v>1003</v>
      </c>
      <c r="V151" s="18" t="s">
        <v>1004</v>
      </c>
      <c r="W151" s="18" t="s">
        <v>1005</v>
      </c>
      <c r="X151" s="18" t="s">
        <v>1006</v>
      </c>
    </row>
    <row r="152" spans="1:24" s="18" customFormat="1" ht="27">
      <c r="B152" s="18" t="s">
        <v>804</v>
      </c>
      <c r="C152" s="18" t="s">
        <v>1171</v>
      </c>
      <c r="F152" s="18" t="s">
        <v>810</v>
      </c>
      <c r="I152" s="18" t="s">
        <v>794</v>
      </c>
      <c r="K152" s="18" t="s">
        <v>191</v>
      </c>
      <c r="L152" s="18" t="s">
        <v>449</v>
      </c>
      <c r="M152" s="18">
        <v>0</v>
      </c>
      <c r="O152" s="18" t="s">
        <v>194</v>
      </c>
      <c r="P152" s="18" t="s">
        <v>592</v>
      </c>
      <c r="Q152" s="18" t="s">
        <v>593</v>
      </c>
      <c r="R152" s="18" t="s">
        <v>1000</v>
      </c>
      <c r="S152" s="18" t="s">
        <v>1001</v>
      </c>
      <c r="T152" s="18" t="s">
        <v>1002</v>
      </c>
      <c r="U152" s="18" t="s">
        <v>1003</v>
      </c>
      <c r="V152" s="18" t="s">
        <v>1004</v>
      </c>
      <c r="W152" s="18" t="s">
        <v>1005</v>
      </c>
      <c r="X152" s="18" t="s">
        <v>1006</v>
      </c>
    </row>
    <row r="153" spans="1:24" s="18" customFormat="1" ht="27">
      <c r="B153" s="18" t="s">
        <v>805</v>
      </c>
      <c r="C153" s="18" t="s">
        <v>1171</v>
      </c>
      <c r="F153" s="18" t="s">
        <v>810</v>
      </c>
      <c r="I153" s="18" t="s">
        <v>794</v>
      </c>
      <c r="K153" s="18" t="s">
        <v>191</v>
      </c>
      <c r="L153" s="18" t="s">
        <v>449</v>
      </c>
      <c r="M153" s="18">
        <v>0</v>
      </c>
      <c r="O153" s="18" t="s">
        <v>194</v>
      </c>
      <c r="P153" s="18" t="s">
        <v>592</v>
      </c>
      <c r="Q153" s="18" t="s">
        <v>593</v>
      </c>
      <c r="R153" s="18" t="s">
        <v>1000</v>
      </c>
      <c r="S153" s="18" t="s">
        <v>1001</v>
      </c>
      <c r="T153" s="18" t="s">
        <v>1002</v>
      </c>
      <c r="U153" s="18" t="s">
        <v>1003</v>
      </c>
      <c r="V153" s="18" t="s">
        <v>1004</v>
      </c>
      <c r="W153" s="18" t="s">
        <v>1005</v>
      </c>
      <c r="X153" s="18" t="s">
        <v>1006</v>
      </c>
    </row>
    <row r="154" spans="1:24" s="18" customFormat="1" ht="27">
      <c r="B154" s="18" t="s">
        <v>806</v>
      </c>
      <c r="C154" s="18" t="s">
        <v>1172</v>
      </c>
      <c r="F154" s="18" t="s">
        <v>810</v>
      </c>
      <c r="I154" s="18" t="s">
        <v>794</v>
      </c>
      <c r="K154" s="18" t="s">
        <v>191</v>
      </c>
      <c r="L154" s="18" t="s">
        <v>450</v>
      </c>
      <c r="M154" s="18">
        <v>0</v>
      </c>
      <c r="O154" s="18" t="s">
        <v>194</v>
      </c>
      <c r="P154" s="18" t="s">
        <v>1004</v>
      </c>
      <c r="Q154" s="18" t="s">
        <v>1005</v>
      </c>
      <c r="R154" s="18" t="s">
        <v>1006</v>
      </c>
      <c r="S154" s="18" t="s">
        <v>1007</v>
      </c>
      <c r="T154" s="18" t="s">
        <v>1008</v>
      </c>
      <c r="U154" s="18" t="s">
        <v>1009</v>
      </c>
      <c r="V154" s="18" t="s">
        <v>1010</v>
      </c>
    </row>
    <row r="155" spans="1:24" s="18" customFormat="1" ht="27">
      <c r="B155" s="18" t="s">
        <v>807</v>
      </c>
      <c r="C155" s="18" t="s">
        <v>1172</v>
      </c>
      <c r="F155" s="18" t="s">
        <v>810</v>
      </c>
      <c r="I155" s="18" t="s">
        <v>794</v>
      </c>
      <c r="K155" s="18" t="s">
        <v>191</v>
      </c>
      <c r="L155" s="18" t="s">
        <v>450</v>
      </c>
      <c r="M155" s="18">
        <v>0</v>
      </c>
      <c r="O155" s="18" t="s">
        <v>194</v>
      </c>
      <c r="P155" s="18" t="s">
        <v>1004</v>
      </c>
      <c r="Q155" s="18" t="s">
        <v>1005</v>
      </c>
      <c r="R155" s="18" t="s">
        <v>1006</v>
      </c>
      <c r="S155" s="18" t="s">
        <v>1007</v>
      </c>
      <c r="T155" s="18" t="s">
        <v>1008</v>
      </c>
      <c r="U155" s="18" t="s">
        <v>1009</v>
      </c>
      <c r="V155" s="18" t="s">
        <v>1010</v>
      </c>
    </row>
    <row r="156" spans="1:24" s="18" customFormat="1" ht="27">
      <c r="B156" s="18" t="s">
        <v>808</v>
      </c>
      <c r="C156" s="18" t="s">
        <v>1172</v>
      </c>
      <c r="F156" s="18" t="s">
        <v>810</v>
      </c>
      <c r="I156" s="18" t="s">
        <v>794</v>
      </c>
      <c r="K156" s="18" t="s">
        <v>191</v>
      </c>
      <c r="L156" s="18" t="s">
        <v>450</v>
      </c>
      <c r="M156" s="18">
        <v>0</v>
      </c>
      <c r="O156" s="18" t="s">
        <v>194</v>
      </c>
      <c r="P156" s="18" t="s">
        <v>1004</v>
      </c>
      <c r="Q156" s="18" t="s">
        <v>1005</v>
      </c>
      <c r="R156" s="18" t="s">
        <v>1006</v>
      </c>
      <c r="S156" s="18" t="s">
        <v>1007</v>
      </c>
      <c r="T156" s="18" t="s">
        <v>1008</v>
      </c>
      <c r="U156" s="18" t="s">
        <v>1009</v>
      </c>
      <c r="V156" s="18" t="s">
        <v>1010</v>
      </c>
    </row>
    <row r="157" spans="1:24" s="18" customFormat="1" ht="27">
      <c r="B157" s="18" t="s">
        <v>591</v>
      </c>
      <c r="C157" s="18" t="s">
        <v>1299</v>
      </c>
      <c r="I157" s="18" t="s">
        <v>795</v>
      </c>
      <c r="K157" s="18" t="s">
        <v>197</v>
      </c>
      <c r="L157" s="18" t="s">
        <v>1228</v>
      </c>
      <c r="M157" s="18" t="b">
        <v>0</v>
      </c>
      <c r="P157" s="18" t="s">
        <v>198</v>
      </c>
      <c r="Q157" s="18" t="s">
        <v>199</v>
      </c>
    </row>
    <row r="158" spans="1:24" s="18" customFormat="1" ht="27">
      <c r="B158" s="18" t="s">
        <v>1011</v>
      </c>
      <c r="C158" s="18" t="s">
        <v>1299</v>
      </c>
      <c r="I158" s="18" t="s">
        <v>795</v>
      </c>
      <c r="K158" s="18" t="s">
        <v>197</v>
      </c>
      <c r="L158" s="18" t="s">
        <v>1228</v>
      </c>
      <c r="M158" s="18" t="b">
        <v>0</v>
      </c>
      <c r="P158" s="18" t="s">
        <v>198</v>
      </c>
      <c r="Q158" s="18" t="s">
        <v>199</v>
      </c>
    </row>
    <row r="159" spans="1:24" s="18" customFormat="1" ht="27">
      <c r="B159" s="18" t="s">
        <v>1012</v>
      </c>
      <c r="C159" s="18" t="s">
        <v>1299</v>
      </c>
      <c r="I159" s="18" t="s">
        <v>795</v>
      </c>
      <c r="K159" s="18" t="s">
        <v>197</v>
      </c>
      <c r="L159" s="18" t="s">
        <v>1228</v>
      </c>
      <c r="M159" s="18" t="b">
        <v>0</v>
      </c>
      <c r="P159" s="18" t="s">
        <v>198</v>
      </c>
      <c r="Q159" s="18" t="s">
        <v>199</v>
      </c>
    </row>
    <row r="160" spans="1:24" s="18" customFormat="1" ht="27">
      <c r="B160" s="18" t="s">
        <v>590</v>
      </c>
      <c r="C160" s="18" t="s">
        <v>1298</v>
      </c>
      <c r="I160" s="18" t="s">
        <v>795</v>
      </c>
      <c r="K160" s="18" t="s">
        <v>197</v>
      </c>
      <c r="L160" s="18" t="s">
        <v>1228</v>
      </c>
      <c r="M160" s="18" t="b">
        <v>0</v>
      </c>
      <c r="P160" s="18" t="s">
        <v>198</v>
      </c>
      <c r="Q160" s="18" t="s">
        <v>199</v>
      </c>
    </row>
    <row r="161" spans="2:20" s="18" customFormat="1" ht="27">
      <c r="B161" s="18" t="s">
        <v>1013</v>
      </c>
      <c r="C161" s="18" t="s">
        <v>1298</v>
      </c>
      <c r="I161" s="18" t="s">
        <v>795</v>
      </c>
      <c r="K161" s="18" t="s">
        <v>197</v>
      </c>
      <c r="L161" s="18" t="s">
        <v>1228</v>
      </c>
      <c r="M161" s="18" t="b">
        <v>0</v>
      </c>
      <c r="P161" s="18" t="s">
        <v>198</v>
      </c>
      <c r="Q161" s="18" t="s">
        <v>199</v>
      </c>
    </row>
    <row r="162" spans="2:20" s="18" customFormat="1" ht="27">
      <c r="B162" s="18" t="s">
        <v>1014</v>
      </c>
      <c r="C162" s="18" t="s">
        <v>1298</v>
      </c>
      <c r="I162" s="18" t="s">
        <v>795</v>
      </c>
      <c r="K162" s="18" t="s">
        <v>197</v>
      </c>
      <c r="L162" s="18" t="s">
        <v>1228</v>
      </c>
      <c r="M162" s="18" t="b">
        <v>0</v>
      </c>
      <c r="P162" s="18" t="s">
        <v>198</v>
      </c>
      <c r="Q162" s="18" t="s">
        <v>199</v>
      </c>
    </row>
    <row r="163" spans="2:20" s="18" customFormat="1" ht="54">
      <c r="B163" s="18" t="s">
        <v>669</v>
      </c>
      <c r="C163" s="18" t="s">
        <v>512</v>
      </c>
      <c r="E163" s="18" t="s">
        <v>451</v>
      </c>
      <c r="F163" s="18" t="s">
        <v>513</v>
      </c>
      <c r="I163" s="18" t="s">
        <v>794</v>
      </c>
      <c r="K163" s="18" t="s">
        <v>191</v>
      </c>
      <c r="L163" s="18" t="s">
        <v>448</v>
      </c>
      <c r="M163" s="18">
        <v>0</v>
      </c>
      <c r="O163" s="18" t="s">
        <v>194</v>
      </c>
      <c r="P163" s="18" t="s">
        <v>520</v>
      </c>
      <c r="Q163" s="18" t="s">
        <v>519</v>
      </c>
      <c r="R163" s="26" t="s">
        <v>518</v>
      </c>
      <c r="S163" s="26" t="s">
        <v>521</v>
      </c>
      <c r="T163" s="26" t="s">
        <v>522</v>
      </c>
    </row>
    <row r="164" spans="2:20" s="18" customFormat="1" ht="54">
      <c r="B164" s="18" t="s">
        <v>1302</v>
      </c>
      <c r="C164" s="18" t="s">
        <v>512</v>
      </c>
      <c r="E164" s="18" t="s">
        <v>451</v>
      </c>
      <c r="F164" s="18" t="s">
        <v>513</v>
      </c>
      <c r="I164" s="18" t="s">
        <v>794</v>
      </c>
      <c r="K164" s="18" t="s">
        <v>191</v>
      </c>
      <c r="L164" s="18" t="s">
        <v>448</v>
      </c>
      <c r="M164" s="18">
        <v>0</v>
      </c>
      <c r="O164" s="18" t="s">
        <v>194</v>
      </c>
      <c r="P164" s="18" t="s">
        <v>520</v>
      </c>
      <c r="Q164" s="18" t="s">
        <v>519</v>
      </c>
      <c r="R164" s="26" t="s">
        <v>518</v>
      </c>
      <c r="S164" s="26" t="s">
        <v>521</v>
      </c>
      <c r="T164" s="26" t="s">
        <v>522</v>
      </c>
    </row>
    <row r="165" spans="2:20" s="18" customFormat="1" ht="54">
      <c r="B165" s="18" t="s">
        <v>1303</v>
      </c>
      <c r="C165" s="18" t="s">
        <v>512</v>
      </c>
      <c r="E165" s="18" t="s">
        <v>451</v>
      </c>
      <c r="F165" s="18" t="s">
        <v>513</v>
      </c>
      <c r="I165" s="18" t="s">
        <v>794</v>
      </c>
      <c r="K165" s="18" t="s">
        <v>191</v>
      </c>
      <c r="L165" s="18" t="s">
        <v>448</v>
      </c>
      <c r="M165" s="18">
        <v>0</v>
      </c>
      <c r="O165" s="18" t="s">
        <v>194</v>
      </c>
      <c r="P165" s="18" t="s">
        <v>520</v>
      </c>
      <c r="Q165" s="18" t="s">
        <v>519</v>
      </c>
      <c r="R165" s="26" t="s">
        <v>518</v>
      </c>
      <c r="S165" s="26" t="s">
        <v>521</v>
      </c>
      <c r="T165" s="26" t="s">
        <v>522</v>
      </c>
    </row>
    <row r="166" spans="2:20" s="18" customFormat="1" ht="27">
      <c r="B166" s="18" t="s">
        <v>671</v>
      </c>
      <c r="C166" s="18" t="s">
        <v>674</v>
      </c>
      <c r="I166" s="18" t="s">
        <v>795</v>
      </c>
      <c r="K166" s="18" t="s">
        <v>197</v>
      </c>
      <c r="L166" s="18" t="s">
        <v>1228</v>
      </c>
      <c r="M166" s="18" t="b">
        <v>0</v>
      </c>
      <c r="P166" s="18" t="s">
        <v>198</v>
      </c>
      <c r="Q166" s="18" t="s">
        <v>199</v>
      </c>
      <c r="R166" s="26"/>
      <c r="S166" s="26"/>
      <c r="T166" s="26"/>
    </row>
    <row r="167" spans="2:20" s="18" customFormat="1" ht="27">
      <c r="B167" s="18" t="s">
        <v>672</v>
      </c>
      <c r="C167" s="18" t="s">
        <v>674</v>
      </c>
      <c r="I167" s="18" t="s">
        <v>795</v>
      </c>
      <c r="K167" s="18" t="s">
        <v>197</v>
      </c>
      <c r="L167" s="18" t="s">
        <v>1228</v>
      </c>
      <c r="M167" s="18" t="b">
        <v>0</v>
      </c>
      <c r="P167" s="18" t="s">
        <v>198</v>
      </c>
      <c r="Q167" s="18" t="s">
        <v>199</v>
      </c>
      <c r="R167" s="26"/>
      <c r="S167" s="26"/>
      <c r="T167" s="26"/>
    </row>
    <row r="168" spans="2:20" s="18" customFormat="1" ht="27">
      <c r="B168" s="18" t="s">
        <v>673</v>
      </c>
      <c r="C168" s="18" t="s">
        <v>674</v>
      </c>
      <c r="I168" s="18" t="s">
        <v>795</v>
      </c>
      <c r="K168" s="18" t="s">
        <v>197</v>
      </c>
      <c r="L168" s="18" t="s">
        <v>1228</v>
      </c>
      <c r="M168" s="18" t="b">
        <v>0</v>
      </c>
      <c r="P168" s="18" t="s">
        <v>198</v>
      </c>
      <c r="Q168" s="18" t="s">
        <v>199</v>
      </c>
      <c r="R168" s="26"/>
      <c r="S168" s="26"/>
      <c r="T168" s="26"/>
    </row>
    <row r="169" spans="2:20" s="18" customFormat="1" ht="27">
      <c r="B169" s="18" t="s">
        <v>675</v>
      </c>
      <c r="C169" s="18" t="s">
        <v>676</v>
      </c>
      <c r="I169" s="18" t="s">
        <v>795</v>
      </c>
      <c r="K169" s="18" t="s">
        <v>197</v>
      </c>
      <c r="L169" s="18" t="s">
        <v>1228</v>
      </c>
      <c r="M169" s="18" t="b">
        <v>0</v>
      </c>
      <c r="P169" s="18" t="s">
        <v>198</v>
      </c>
      <c r="Q169" s="18" t="s">
        <v>199</v>
      </c>
      <c r="R169" s="26"/>
      <c r="S169" s="26"/>
      <c r="T169" s="26"/>
    </row>
    <row r="170" spans="2:20" s="18" customFormat="1" ht="27">
      <c r="B170" s="18" t="s">
        <v>529</v>
      </c>
      <c r="C170" s="18" t="s">
        <v>676</v>
      </c>
      <c r="I170" s="18" t="s">
        <v>795</v>
      </c>
      <c r="K170" s="18" t="s">
        <v>197</v>
      </c>
      <c r="L170" s="18" t="s">
        <v>1228</v>
      </c>
      <c r="M170" s="18" t="b">
        <v>0</v>
      </c>
      <c r="P170" s="18" t="s">
        <v>198</v>
      </c>
      <c r="Q170" s="18" t="s">
        <v>199</v>
      </c>
      <c r="R170" s="26"/>
      <c r="S170" s="26"/>
      <c r="T170" s="26"/>
    </row>
    <row r="171" spans="2:20" s="18" customFormat="1" ht="27">
      <c r="B171" s="18" t="s">
        <v>668</v>
      </c>
      <c r="C171" s="18" t="s">
        <v>676</v>
      </c>
      <c r="I171" s="18" t="s">
        <v>795</v>
      </c>
      <c r="K171" s="18" t="s">
        <v>197</v>
      </c>
      <c r="L171" s="18" t="s">
        <v>1228</v>
      </c>
      <c r="M171" s="18" t="b">
        <v>0</v>
      </c>
      <c r="P171" s="18" t="s">
        <v>198</v>
      </c>
      <c r="Q171" s="18" t="s">
        <v>199</v>
      </c>
      <c r="R171" s="26"/>
      <c r="S171" s="26"/>
      <c r="T171" s="26"/>
    </row>
    <row r="172" spans="2:20" s="18" customFormat="1" ht="27">
      <c r="B172" s="18" t="s">
        <v>670</v>
      </c>
      <c r="C172" s="18" t="s">
        <v>514</v>
      </c>
      <c r="E172" s="18" t="s">
        <v>452</v>
      </c>
      <c r="I172" s="18" t="s">
        <v>794</v>
      </c>
      <c r="K172" s="18" t="s">
        <v>191</v>
      </c>
      <c r="L172" s="18" t="s">
        <v>206</v>
      </c>
      <c r="M172" s="18">
        <v>0</v>
      </c>
      <c r="O172" s="18" t="s">
        <v>194</v>
      </c>
      <c r="P172" s="18" t="s">
        <v>515</v>
      </c>
      <c r="Q172" s="18" t="s">
        <v>516</v>
      </c>
      <c r="R172" s="18" t="s">
        <v>517</v>
      </c>
      <c r="S172" s="18" t="s">
        <v>620</v>
      </c>
      <c r="T172" s="18" t="s">
        <v>453</v>
      </c>
    </row>
    <row r="173" spans="2:20" s="18" customFormat="1" ht="27">
      <c r="B173" s="18" t="s">
        <v>677</v>
      </c>
      <c r="C173" s="18" t="s">
        <v>523</v>
      </c>
      <c r="I173" s="18" t="s">
        <v>794</v>
      </c>
      <c r="K173" s="18" t="s">
        <v>191</v>
      </c>
      <c r="L173" s="18" t="s">
        <v>206</v>
      </c>
      <c r="M173" s="18">
        <v>0</v>
      </c>
      <c r="O173" s="18" t="s">
        <v>194</v>
      </c>
      <c r="P173" s="18" t="s">
        <v>524</v>
      </c>
      <c r="Q173" s="18" t="s">
        <v>525</v>
      </c>
      <c r="R173" s="26" t="s">
        <v>526</v>
      </c>
      <c r="S173" s="26" t="s">
        <v>527</v>
      </c>
      <c r="T173" s="26" t="s">
        <v>528</v>
      </c>
    </row>
    <row r="174" spans="2:20" s="18" customFormat="1" ht="27">
      <c r="B174" s="18" t="s">
        <v>678</v>
      </c>
      <c r="C174" s="18" t="s">
        <v>523</v>
      </c>
      <c r="I174" s="18" t="s">
        <v>794</v>
      </c>
      <c r="K174" s="18" t="s">
        <v>191</v>
      </c>
      <c r="L174" s="18" t="s">
        <v>206</v>
      </c>
      <c r="M174" s="18">
        <v>0</v>
      </c>
      <c r="O174" s="18" t="s">
        <v>194</v>
      </c>
      <c r="P174" s="18" t="s">
        <v>524</v>
      </c>
      <c r="Q174" s="18" t="s">
        <v>525</v>
      </c>
      <c r="R174" s="26" t="s">
        <v>526</v>
      </c>
      <c r="S174" s="26" t="s">
        <v>527</v>
      </c>
      <c r="T174" s="26" t="s">
        <v>528</v>
      </c>
    </row>
    <row r="175" spans="2:20" s="18" customFormat="1" ht="27">
      <c r="B175" s="18" t="s">
        <v>679</v>
      </c>
      <c r="C175" s="18" t="s">
        <v>523</v>
      </c>
      <c r="I175" s="18" t="s">
        <v>794</v>
      </c>
      <c r="K175" s="18" t="s">
        <v>191</v>
      </c>
      <c r="L175" s="18" t="s">
        <v>206</v>
      </c>
      <c r="M175" s="18">
        <v>0</v>
      </c>
      <c r="O175" s="18" t="s">
        <v>194</v>
      </c>
      <c r="P175" s="18" t="s">
        <v>524</v>
      </c>
      <c r="Q175" s="18" t="s">
        <v>525</v>
      </c>
      <c r="R175" s="26" t="s">
        <v>526</v>
      </c>
      <c r="S175" s="26" t="s">
        <v>527</v>
      </c>
      <c r="T175" s="26" t="s">
        <v>528</v>
      </c>
    </row>
    <row r="176" spans="2:20" s="18" customFormat="1" ht="27">
      <c r="B176" s="18" t="s">
        <v>739</v>
      </c>
      <c r="C176" s="18" t="s">
        <v>1524</v>
      </c>
      <c r="I176" s="18" t="s">
        <v>795</v>
      </c>
      <c r="K176" s="18" t="s">
        <v>197</v>
      </c>
      <c r="L176" s="18" t="s">
        <v>1228</v>
      </c>
      <c r="M176" s="18" t="b">
        <v>0</v>
      </c>
      <c r="P176" s="18" t="s">
        <v>198</v>
      </c>
      <c r="Q176" s="18" t="s">
        <v>199</v>
      </c>
      <c r="R176" s="26"/>
      <c r="S176" s="26"/>
      <c r="T176" s="26"/>
    </row>
    <row r="177" spans="1:20" s="18" customFormat="1" ht="27">
      <c r="B177" s="18" t="s">
        <v>740</v>
      </c>
      <c r="C177" s="18" t="s">
        <v>1524</v>
      </c>
      <c r="I177" s="18" t="s">
        <v>795</v>
      </c>
      <c r="K177" s="18" t="s">
        <v>197</v>
      </c>
      <c r="L177" s="18" t="s">
        <v>1228</v>
      </c>
      <c r="M177" s="18" t="b">
        <v>0</v>
      </c>
      <c r="P177" s="18" t="s">
        <v>198</v>
      </c>
      <c r="Q177" s="18" t="s">
        <v>199</v>
      </c>
      <c r="R177" s="26"/>
      <c r="S177" s="26"/>
      <c r="T177" s="26"/>
    </row>
    <row r="178" spans="1:20" s="18" customFormat="1" ht="27">
      <c r="B178" s="18" t="s">
        <v>741</v>
      </c>
      <c r="C178" s="18" t="s">
        <v>1524</v>
      </c>
      <c r="I178" s="18" t="s">
        <v>795</v>
      </c>
      <c r="K178" s="18" t="s">
        <v>197</v>
      </c>
      <c r="L178" s="18" t="s">
        <v>1228</v>
      </c>
      <c r="M178" s="18" t="b">
        <v>0</v>
      </c>
      <c r="P178" s="18" t="s">
        <v>198</v>
      </c>
      <c r="Q178" s="18" t="s">
        <v>199</v>
      </c>
      <c r="R178" s="26"/>
      <c r="S178" s="26"/>
      <c r="T178" s="26"/>
    </row>
    <row r="179" spans="1:20" s="18" customFormat="1" ht="27">
      <c r="B179" s="18" t="s">
        <v>834</v>
      </c>
      <c r="C179" s="18" t="s">
        <v>840</v>
      </c>
      <c r="E179" s="18" t="s">
        <v>454</v>
      </c>
      <c r="I179" s="18" t="s">
        <v>794</v>
      </c>
      <c r="K179" s="18" t="s">
        <v>191</v>
      </c>
      <c r="L179" s="18" t="s">
        <v>211</v>
      </c>
      <c r="M179" s="18">
        <v>0</v>
      </c>
      <c r="O179" s="18" t="s">
        <v>194</v>
      </c>
      <c r="P179" s="18" t="s">
        <v>839</v>
      </c>
      <c r="Q179" s="18" t="s">
        <v>837</v>
      </c>
      <c r="R179" s="18" t="s">
        <v>838</v>
      </c>
    </row>
    <row r="180" spans="1:20" s="18" customFormat="1" ht="27">
      <c r="B180" s="18" t="s">
        <v>835</v>
      </c>
      <c r="C180" s="18" t="s">
        <v>840</v>
      </c>
      <c r="I180" s="18" t="s">
        <v>794</v>
      </c>
      <c r="K180" s="18" t="s">
        <v>191</v>
      </c>
      <c r="L180" s="18" t="s">
        <v>211</v>
      </c>
      <c r="M180" s="18">
        <v>0</v>
      </c>
      <c r="O180" s="18" t="s">
        <v>194</v>
      </c>
      <c r="P180" s="18" t="s">
        <v>839</v>
      </c>
      <c r="Q180" s="18" t="s">
        <v>837</v>
      </c>
      <c r="R180" s="18" t="s">
        <v>838</v>
      </c>
    </row>
    <row r="181" spans="1:20" s="34" customFormat="1" ht="27.75" thickBot="1">
      <c r="B181" s="34" t="s">
        <v>836</v>
      </c>
      <c r="C181" s="34" t="s">
        <v>840</v>
      </c>
      <c r="I181" s="34" t="s">
        <v>794</v>
      </c>
      <c r="K181" s="34" t="s">
        <v>191</v>
      </c>
      <c r="L181" s="34" t="s">
        <v>211</v>
      </c>
      <c r="M181" s="34">
        <v>0</v>
      </c>
      <c r="O181" s="34" t="s">
        <v>194</v>
      </c>
      <c r="P181" s="34" t="s">
        <v>839</v>
      </c>
      <c r="Q181" s="34" t="s">
        <v>837</v>
      </c>
      <c r="R181" s="34" t="s">
        <v>838</v>
      </c>
    </row>
    <row r="182" spans="1:20" s="18" customFormat="1" ht="27.75" thickTop="1">
      <c r="A182" s="18" t="s">
        <v>1547</v>
      </c>
      <c r="B182" s="18" t="s">
        <v>1175</v>
      </c>
      <c r="C182" s="18" t="s">
        <v>1016</v>
      </c>
      <c r="E182" s="18" t="s">
        <v>823</v>
      </c>
      <c r="F182" s="18" t="s">
        <v>457</v>
      </c>
      <c r="I182" s="18" t="s">
        <v>1178</v>
      </c>
      <c r="J182" s="18" t="s">
        <v>178</v>
      </c>
      <c r="K182" s="18" t="s">
        <v>191</v>
      </c>
      <c r="M182" s="18">
        <v>-1</v>
      </c>
    </row>
    <row r="183" spans="1:20" s="18" customFormat="1" ht="27">
      <c r="B183" s="18" t="s">
        <v>1176</v>
      </c>
      <c r="C183" s="18" t="s">
        <v>1016</v>
      </c>
      <c r="E183" s="18" t="s">
        <v>824</v>
      </c>
      <c r="F183" s="18" t="s">
        <v>457</v>
      </c>
      <c r="I183" s="18" t="s">
        <v>1178</v>
      </c>
      <c r="J183" s="18" t="s">
        <v>178</v>
      </c>
      <c r="K183" s="18" t="s">
        <v>191</v>
      </c>
      <c r="M183" s="18">
        <v>-1</v>
      </c>
    </row>
    <row r="184" spans="1:20" s="18" customFormat="1" ht="27">
      <c r="B184" s="18" t="s">
        <v>1017</v>
      </c>
      <c r="C184" s="18" t="s">
        <v>544</v>
      </c>
      <c r="E184" s="18" t="s">
        <v>823</v>
      </c>
      <c r="I184" s="18" t="s">
        <v>795</v>
      </c>
      <c r="K184" s="18" t="s">
        <v>1493</v>
      </c>
      <c r="L184" s="18" t="s">
        <v>1228</v>
      </c>
      <c r="M184" s="18" t="b">
        <v>0</v>
      </c>
      <c r="P184" s="18" t="s">
        <v>455</v>
      </c>
      <c r="Q184" s="18" t="s">
        <v>456</v>
      </c>
    </row>
    <row r="185" spans="1:20" s="18" customFormat="1" ht="27">
      <c r="B185" s="18" t="s">
        <v>1581</v>
      </c>
      <c r="C185" s="18" t="s">
        <v>544</v>
      </c>
      <c r="E185" s="18" t="s">
        <v>824</v>
      </c>
      <c r="I185" s="18" t="s">
        <v>795</v>
      </c>
      <c r="K185" s="18" t="s">
        <v>1493</v>
      </c>
      <c r="L185" s="18" t="s">
        <v>1228</v>
      </c>
      <c r="M185" s="18" t="b">
        <v>0</v>
      </c>
      <c r="P185" s="18" t="s">
        <v>455</v>
      </c>
      <c r="Q185" s="18" t="s">
        <v>456</v>
      </c>
    </row>
    <row r="186" spans="1:20" s="18" customFormat="1" ht="27">
      <c r="B186" s="18" t="s">
        <v>1582</v>
      </c>
      <c r="C186" s="18" t="s">
        <v>1584</v>
      </c>
      <c r="E186" s="18" t="s">
        <v>823</v>
      </c>
      <c r="I186" s="18" t="s">
        <v>794</v>
      </c>
      <c r="K186" s="18" t="s">
        <v>191</v>
      </c>
      <c r="L186" s="18" t="s">
        <v>206</v>
      </c>
      <c r="M186" s="18">
        <v>0</v>
      </c>
      <c r="O186" s="18" t="s">
        <v>194</v>
      </c>
      <c r="P186" s="18" t="s">
        <v>1585</v>
      </c>
      <c r="Q186" s="18" t="s">
        <v>1586</v>
      </c>
      <c r="R186" s="18" t="s">
        <v>1587</v>
      </c>
      <c r="S186" s="18" t="s">
        <v>1588</v>
      </c>
      <c r="T186" s="18" t="s">
        <v>1589</v>
      </c>
    </row>
    <row r="187" spans="1:20" s="18" customFormat="1" ht="27">
      <c r="B187" s="18" t="s">
        <v>1583</v>
      </c>
      <c r="C187" s="18" t="s">
        <v>1584</v>
      </c>
      <c r="E187" s="18" t="s">
        <v>824</v>
      </c>
      <c r="I187" s="18" t="s">
        <v>794</v>
      </c>
      <c r="K187" s="18" t="s">
        <v>191</v>
      </c>
      <c r="L187" s="18" t="s">
        <v>206</v>
      </c>
      <c r="M187" s="18">
        <v>0</v>
      </c>
      <c r="O187" s="18" t="s">
        <v>194</v>
      </c>
      <c r="P187" s="18" t="s">
        <v>1585</v>
      </c>
      <c r="Q187" s="18" t="s">
        <v>1586</v>
      </c>
      <c r="R187" s="18" t="s">
        <v>1587</v>
      </c>
      <c r="S187" s="18" t="s">
        <v>1588</v>
      </c>
      <c r="T187" s="18" t="s">
        <v>1589</v>
      </c>
    </row>
    <row r="188" spans="1:20" s="18" customFormat="1" ht="27">
      <c r="B188" s="18" t="s">
        <v>1592</v>
      </c>
      <c r="C188" s="18" t="s">
        <v>1594</v>
      </c>
      <c r="E188" s="18" t="s">
        <v>823</v>
      </c>
      <c r="I188" s="18" t="s">
        <v>795</v>
      </c>
      <c r="K188" s="18" t="s">
        <v>1493</v>
      </c>
      <c r="L188" s="18" t="s">
        <v>1228</v>
      </c>
      <c r="M188" s="18" t="b">
        <v>0</v>
      </c>
      <c r="P188" s="18" t="s">
        <v>198</v>
      </c>
      <c r="Q188" s="18" t="s">
        <v>199</v>
      </c>
    </row>
    <row r="189" spans="1:20" s="18" customFormat="1" ht="27">
      <c r="B189" s="18" t="s">
        <v>1593</v>
      </c>
      <c r="C189" s="18" t="s">
        <v>1594</v>
      </c>
      <c r="E189" s="18" t="s">
        <v>824</v>
      </c>
      <c r="I189" s="18" t="s">
        <v>795</v>
      </c>
      <c r="K189" s="18" t="s">
        <v>1493</v>
      </c>
      <c r="L189" s="18" t="s">
        <v>1228</v>
      </c>
      <c r="M189" s="18" t="b">
        <v>0</v>
      </c>
      <c r="P189" s="18" t="s">
        <v>198</v>
      </c>
      <c r="Q189" s="18" t="s">
        <v>199</v>
      </c>
    </row>
    <row r="190" spans="1:20" s="18" customFormat="1" ht="27">
      <c r="B190" s="18" t="s">
        <v>1595</v>
      </c>
      <c r="C190" s="18" t="s">
        <v>1597</v>
      </c>
      <c r="E190" s="18" t="s">
        <v>823</v>
      </c>
      <c r="I190" s="18" t="s">
        <v>794</v>
      </c>
      <c r="K190" s="18" t="s">
        <v>191</v>
      </c>
      <c r="L190" s="18" t="s">
        <v>193</v>
      </c>
      <c r="M190" s="18">
        <v>0</v>
      </c>
      <c r="O190" s="18" t="s">
        <v>194</v>
      </c>
      <c r="P190" s="18" t="s">
        <v>1599</v>
      </c>
      <c r="Q190" s="18" t="s">
        <v>1598</v>
      </c>
      <c r="R190" s="18" t="s">
        <v>619</v>
      </c>
      <c r="S190" s="18" t="s">
        <v>620</v>
      </c>
    </row>
    <row r="191" spans="1:20" s="18" customFormat="1" ht="27">
      <c r="B191" s="18" t="s">
        <v>1596</v>
      </c>
      <c r="C191" s="18" t="s">
        <v>1597</v>
      </c>
      <c r="E191" s="18" t="s">
        <v>824</v>
      </c>
      <c r="I191" s="18" t="s">
        <v>794</v>
      </c>
      <c r="J191" s="18" t="s">
        <v>621</v>
      </c>
      <c r="K191" s="18" t="s">
        <v>191</v>
      </c>
      <c r="L191" s="18" t="s">
        <v>193</v>
      </c>
      <c r="M191" s="18">
        <v>0</v>
      </c>
      <c r="O191" s="18" t="s">
        <v>194</v>
      </c>
      <c r="P191" s="18" t="s">
        <v>1599</v>
      </c>
      <c r="Q191" s="18" t="s">
        <v>1598</v>
      </c>
      <c r="R191" s="18" t="s">
        <v>619</v>
      </c>
      <c r="S191" s="18" t="s">
        <v>620</v>
      </c>
    </row>
    <row r="192" spans="1:20" s="28" customFormat="1">
      <c r="A192" s="18"/>
      <c r="B192" s="28" t="s">
        <v>1173</v>
      </c>
      <c r="C192" s="28" t="s">
        <v>709</v>
      </c>
    </row>
    <row r="193" spans="1:22" s="28" customFormat="1">
      <c r="A193" s="18"/>
      <c r="B193" s="28" t="s">
        <v>1174</v>
      </c>
      <c r="C193" s="28" t="s">
        <v>709</v>
      </c>
    </row>
    <row r="194" spans="1:22" s="28" customFormat="1">
      <c r="A194" s="18"/>
      <c r="B194" s="28" t="s">
        <v>987</v>
      </c>
      <c r="C194" s="28" t="s">
        <v>710</v>
      </c>
    </row>
    <row r="195" spans="1:22" s="35" customFormat="1" ht="14.25" thickBot="1">
      <c r="A195" s="34"/>
      <c r="B195" s="35" t="s">
        <v>988</v>
      </c>
      <c r="C195" s="35" t="s">
        <v>710</v>
      </c>
    </row>
    <row r="196" spans="1:22" s="18" customFormat="1" ht="14.25" thickTop="1">
      <c r="A196" s="18" t="s">
        <v>1548</v>
      </c>
      <c r="B196" s="18" t="s">
        <v>989</v>
      </c>
      <c r="C196" s="18" t="s">
        <v>622</v>
      </c>
      <c r="E196" s="18" t="s">
        <v>460</v>
      </c>
      <c r="I196" s="18" t="s">
        <v>395</v>
      </c>
      <c r="K196" s="18" t="s">
        <v>189</v>
      </c>
    </row>
    <row r="197" spans="1:22" s="18" customFormat="1">
      <c r="B197" s="18" t="s">
        <v>990</v>
      </c>
      <c r="C197" s="18" t="s">
        <v>622</v>
      </c>
      <c r="E197" s="18" t="s">
        <v>461</v>
      </c>
      <c r="I197" s="18" t="s">
        <v>395</v>
      </c>
      <c r="K197" s="18" t="s">
        <v>189</v>
      </c>
    </row>
    <row r="198" spans="1:22" s="18" customFormat="1">
      <c r="B198" s="18" t="s">
        <v>991</v>
      </c>
      <c r="C198" s="18" t="s">
        <v>622</v>
      </c>
      <c r="E198" s="18" t="s">
        <v>462</v>
      </c>
      <c r="I198" s="18" t="s">
        <v>395</v>
      </c>
      <c r="K198" s="18" t="s">
        <v>189</v>
      </c>
    </row>
    <row r="199" spans="1:22" s="18" customFormat="1">
      <c r="B199" s="18" t="s">
        <v>548</v>
      </c>
      <c r="C199" s="18" t="s">
        <v>622</v>
      </c>
      <c r="E199" s="18" t="s">
        <v>463</v>
      </c>
      <c r="I199" s="18" t="s">
        <v>395</v>
      </c>
      <c r="K199" s="18" t="s">
        <v>189</v>
      </c>
    </row>
    <row r="200" spans="1:22" s="18" customFormat="1">
      <c r="B200" s="18" t="s">
        <v>549</v>
      </c>
      <c r="C200" s="18" t="s">
        <v>622</v>
      </c>
      <c r="E200" s="18" t="s">
        <v>464</v>
      </c>
      <c r="I200" s="18" t="s">
        <v>395</v>
      </c>
      <c r="K200" s="18" t="s">
        <v>189</v>
      </c>
    </row>
    <row r="201" spans="1:22" s="18" customFormat="1">
      <c r="B201" s="18" t="s">
        <v>550</v>
      </c>
      <c r="C201" s="18" t="s">
        <v>622</v>
      </c>
      <c r="E201" s="18" t="s">
        <v>465</v>
      </c>
      <c r="I201" s="18" t="s">
        <v>395</v>
      </c>
      <c r="K201" s="18" t="s">
        <v>189</v>
      </c>
    </row>
    <row r="202" spans="1:22" s="18" customFormat="1" ht="40.5">
      <c r="B202" s="18" t="s">
        <v>628</v>
      </c>
      <c r="C202" s="18" t="s">
        <v>623</v>
      </c>
      <c r="I202" s="18" t="s">
        <v>794</v>
      </c>
      <c r="K202" s="18" t="s">
        <v>191</v>
      </c>
      <c r="L202" s="18" t="s">
        <v>380</v>
      </c>
      <c r="M202" s="18">
        <v>0</v>
      </c>
      <c r="O202" s="18" t="s">
        <v>194</v>
      </c>
      <c r="P202" s="18" t="s">
        <v>624</v>
      </c>
      <c r="Q202" s="18" t="s">
        <v>625</v>
      </c>
      <c r="R202" s="18" t="s">
        <v>626</v>
      </c>
      <c r="S202" s="18" t="s">
        <v>579</v>
      </c>
      <c r="T202" s="18" t="s">
        <v>580</v>
      </c>
      <c r="U202" s="18" t="s">
        <v>581</v>
      </c>
      <c r="V202" s="18" t="s">
        <v>762</v>
      </c>
    </row>
    <row r="203" spans="1:22" s="18" customFormat="1" ht="40.5">
      <c r="B203" s="18" t="s">
        <v>629</v>
      </c>
      <c r="C203" s="18" t="s">
        <v>623</v>
      </c>
      <c r="I203" s="18" t="s">
        <v>794</v>
      </c>
      <c r="K203" s="18" t="s">
        <v>191</v>
      </c>
      <c r="L203" s="18" t="s">
        <v>380</v>
      </c>
      <c r="M203" s="18">
        <v>0</v>
      </c>
      <c r="O203" s="18" t="s">
        <v>194</v>
      </c>
      <c r="P203" s="18" t="s">
        <v>624</v>
      </c>
      <c r="Q203" s="18" t="s">
        <v>625</v>
      </c>
      <c r="R203" s="18" t="s">
        <v>626</v>
      </c>
      <c r="S203" s="18" t="s">
        <v>579</v>
      </c>
      <c r="T203" s="18" t="s">
        <v>580</v>
      </c>
      <c r="U203" s="18" t="s">
        <v>581</v>
      </c>
      <c r="V203" s="18" t="s">
        <v>762</v>
      </c>
    </row>
    <row r="204" spans="1:22" s="18" customFormat="1" ht="40.5">
      <c r="B204" s="18" t="s">
        <v>630</v>
      </c>
      <c r="C204" s="18" t="s">
        <v>623</v>
      </c>
      <c r="I204" s="18" t="s">
        <v>794</v>
      </c>
      <c r="K204" s="18" t="s">
        <v>191</v>
      </c>
      <c r="L204" s="18" t="s">
        <v>380</v>
      </c>
      <c r="M204" s="18">
        <v>0</v>
      </c>
      <c r="O204" s="18" t="s">
        <v>194</v>
      </c>
      <c r="P204" s="18" t="s">
        <v>624</v>
      </c>
      <c r="Q204" s="18" t="s">
        <v>625</v>
      </c>
      <c r="R204" s="18" t="s">
        <v>626</v>
      </c>
      <c r="S204" s="18" t="s">
        <v>579</v>
      </c>
      <c r="T204" s="18" t="s">
        <v>580</v>
      </c>
      <c r="U204" s="18" t="s">
        <v>581</v>
      </c>
      <c r="V204" s="18" t="s">
        <v>762</v>
      </c>
    </row>
    <row r="205" spans="1:22" s="18" customFormat="1" ht="40.5">
      <c r="B205" s="18" t="s">
        <v>631</v>
      </c>
      <c r="C205" s="18" t="s">
        <v>623</v>
      </c>
      <c r="I205" s="18" t="s">
        <v>794</v>
      </c>
      <c r="K205" s="18" t="s">
        <v>191</v>
      </c>
      <c r="L205" s="18" t="s">
        <v>380</v>
      </c>
      <c r="M205" s="18">
        <v>0</v>
      </c>
      <c r="O205" s="18" t="s">
        <v>194</v>
      </c>
      <c r="P205" s="18" t="s">
        <v>624</v>
      </c>
      <c r="Q205" s="18" t="s">
        <v>625</v>
      </c>
      <c r="R205" s="18" t="s">
        <v>626</v>
      </c>
      <c r="S205" s="18" t="s">
        <v>579</v>
      </c>
      <c r="T205" s="18" t="s">
        <v>580</v>
      </c>
      <c r="U205" s="18" t="s">
        <v>581</v>
      </c>
      <c r="V205" s="18" t="s">
        <v>762</v>
      </c>
    </row>
    <row r="206" spans="1:22" s="18" customFormat="1" ht="40.5">
      <c r="B206" s="18" t="s">
        <v>632</v>
      </c>
      <c r="C206" s="18" t="s">
        <v>623</v>
      </c>
      <c r="I206" s="18" t="s">
        <v>794</v>
      </c>
      <c r="K206" s="18" t="s">
        <v>191</v>
      </c>
      <c r="L206" s="18" t="s">
        <v>380</v>
      </c>
      <c r="M206" s="18">
        <v>0</v>
      </c>
      <c r="O206" s="18" t="s">
        <v>194</v>
      </c>
      <c r="P206" s="18" t="s">
        <v>624</v>
      </c>
      <c r="Q206" s="18" t="s">
        <v>625</v>
      </c>
      <c r="R206" s="18" t="s">
        <v>626</v>
      </c>
      <c r="S206" s="18" t="s">
        <v>579</v>
      </c>
      <c r="T206" s="18" t="s">
        <v>580</v>
      </c>
      <c r="U206" s="18" t="s">
        <v>581</v>
      </c>
      <c r="V206" s="18" t="s">
        <v>762</v>
      </c>
    </row>
    <row r="207" spans="1:22" s="18" customFormat="1" ht="40.5">
      <c r="B207" s="18" t="s">
        <v>633</v>
      </c>
      <c r="C207" s="18" t="s">
        <v>623</v>
      </c>
      <c r="I207" s="18" t="s">
        <v>794</v>
      </c>
      <c r="K207" s="18" t="s">
        <v>191</v>
      </c>
      <c r="L207" s="18" t="s">
        <v>380</v>
      </c>
      <c r="M207" s="18">
        <v>0</v>
      </c>
      <c r="O207" s="18" t="s">
        <v>194</v>
      </c>
      <c r="P207" s="18" t="s">
        <v>624</v>
      </c>
      <c r="Q207" s="18" t="s">
        <v>625</v>
      </c>
      <c r="R207" s="18" t="s">
        <v>626</v>
      </c>
      <c r="S207" s="18" t="s">
        <v>579</v>
      </c>
      <c r="T207" s="18" t="s">
        <v>580</v>
      </c>
      <c r="U207" s="18" t="s">
        <v>581</v>
      </c>
      <c r="V207" s="18" t="s">
        <v>762</v>
      </c>
    </row>
    <row r="208" spans="1:22" s="18" customFormat="1">
      <c r="B208" s="18" t="s">
        <v>992</v>
      </c>
      <c r="C208" s="18" t="s">
        <v>551</v>
      </c>
      <c r="F208" s="18" t="s">
        <v>547</v>
      </c>
      <c r="I208" s="18" t="s">
        <v>1178</v>
      </c>
      <c r="J208" s="18" t="s">
        <v>178</v>
      </c>
      <c r="K208" s="18" t="s">
        <v>191</v>
      </c>
      <c r="M208" s="18">
        <v>0</v>
      </c>
    </row>
    <row r="209" spans="1:22" s="18" customFormat="1">
      <c r="B209" s="18" t="s">
        <v>994</v>
      </c>
      <c r="C209" s="18" t="s">
        <v>993</v>
      </c>
      <c r="F209" s="18" t="s">
        <v>547</v>
      </c>
      <c r="I209" s="18" t="s">
        <v>1178</v>
      </c>
      <c r="J209" s="18" t="s">
        <v>178</v>
      </c>
      <c r="K209" s="18" t="s">
        <v>191</v>
      </c>
      <c r="M209" s="18">
        <v>0</v>
      </c>
    </row>
    <row r="210" spans="1:22" s="18" customFormat="1">
      <c r="B210" s="18" t="s">
        <v>995</v>
      </c>
      <c r="C210" s="18" t="s">
        <v>993</v>
      </c>
      <c r="F210" s="18" t="s">
        <v>547</v>
      </c>
      <c r="I210" s="18" t="s">
        <v>1178</v>
      </c>
      <c r="J210" s="18" t="s">
        <v>178</v>
      </c>
      <c r="K210" s="18" t="s">
        <v>191</v>
      </c>
      <c r="M210" s="18">
        <v>0</v>
      </c>
    </row>
    <row r="211" spans="1:22" s="18" customFormat="1">
      <c r="B211" s="18" t="s">
        <v>552</v>
      </c>
      <c r="C211" s="18" t="s">
        <v>993</v>
      </c>
      <c r="F211" s="18" t="s">
        <v>547</v>
      </c>
      <c r="I211" s="18" t="s">
        <v>1178</v>
      </c>
      <c r="J211" s="18" t="s">
        <v>178</v>
      </c>
      <c r="K211" s="18" t="s">
        <v>191</v>
      </c>
      <c r="M211" s="18">
        <v>0</v>
      </c>
    </row>
    <row r="212" spans="1:22" s="18" customFormat="1">
      <c r="B212" s="18" t="s">
        <v>553</v>
      </c>
      <c r="C212" s="18" t="s">
        <v>993</v>
      </c>
      <c r="F212" s="18" t="s">
        <v>547</v>
      </c>
      <c r="I212" s="18" t="s">
        <v>1178</v>
      </c>
      <c r="J212" s="18" t="s">
        <v>178</v>
      </c>
      <c r="K212" s="18" t="s">
        <v>191</v>
      </c>
      <c r="M212" s="18">
        <v>0</v>
      </c>
    </row>
    <row r="213" spans="1:22" s="18" customFormat="1">
      <c r="B213" s="18" t="s">
        <v>554</v>
      </c>
      <c r="C213" s="18" t="s">
        <v>993</v>
      </c>
      <c r="F213" s="18" t="s">
        <v>547</v>
      </c>
      <c r="I213" s="18" t="s">
        <v>1178</v>
      </c>
      <c r="J213" s="18" t="s">
        <v>178</v>
      </c>
      <c r="K213" s="18" t="s">
        <v>191</v>
      </c>
      <c r="M213" s="18">
        <v>0</v>
      </c>
    </row>
    <row r="214" spans="1:22" s="18" customFormat="1" ht="27">
      <c r="B214" s="18" t="s">
        <v>996</v>
      </c>
      <c r="C214" s="18" t="s">
        <v>999</v>
      </c>
      <c r="E214" s="18" t="s">
        <v>471</v>
      </c>
      <c r="F214" s="18" t="s">
        <v>798</v>
      </c>
      <c r="I214" s="18" t="s">
        <v>794</v>
      </c>
      <c r="K214" s="18" t="s">
        <v>191</v>
      </c>
      <c r="L214" s="18" t="s">
        <v>393</v>
      </c>
      <c r="M214" s="18">
        <v>0</v>
      </c>
      <c r="O214" s="18" t="s">
        <v>194</v>
      </c>
      <c r="P214" s="18" t="s">
        <v>466</v>
      </c>
      <c r="Q214" s="18" t="s">
        <v>467</v>
      </c>
      <c r="R214" s="18" t="s">
        <v>468</v>
      </c>
      <c r="S214" s="18" t="s">
        <v>469</v>
      </c>
      <c r="T214" s="18" t="s">
        <v>470</v>
      </c>
      <c r="U214" s="18" t="s">
        <v>682</v>
      </c>
    </row>
    <row r="215" spans="1:22" s="18" customFormat="1" ht="27">
      <c r="B215" s="18" t="s">
        <v>997</v>
      </c>
      <c r="C215" s="18" t="s">
        <v>999</v>
      </c>
      <c r="F215" s="18" t="s">
        <v>798</v>
      </c>
      <c r="I215" s="18" t="s">
        <v>794</v>
      </c>
      <c r="K215" s="18" t="s">
        <v>191</v>
      </c>
      <c r="L215" s="18" t="s">
        <v>393</v>
      </c>
      <c r="M215" s="18">
        <v>0</v>
      </c>
      <c r="O215" s="18" t="s">
        <v>194</v>
      </c>
      <c r="P215" s="18" t="s">
        <v>466</v>
      </c>
      <c r="Q215" s="18" t="s">
        <v>467</v>
      </c>
      <c r="R215" s="18" t="s">
        <v>468</v>
      </c>
      <c r="S215" s="18" t="s">
        <v>469</v>
      </c>
      <c r="T215" s="18" t="s">
        <v>470</v>
      </c>
      <c r="U215" s="18" t="s">
        <v>682</v>
      </c>
    </row>
    <row r="216" spans="1:22" s="18" customFormat="1" ht="27">
      <c r="B216" s="18" t="s">
        <v>998</v>
      </c>
      <c r="C216" s="18" t="s">
        <v>999</v>
      </c>
      <c r="F216" s="18" t="s">
        <v>798</v>
      </c>
      <c r="I216" s="18" t="s">
        <v>794</v>
      </c>
      <c r="K216" s="18" t="s">
        <v>191</v>
      </c>
      <c r="L216" s="18" t="s">
        <v>393</v>
      </c>
      <c r="M216" s="18">
        <v>0</v>
      </c>
      <c r="O216" s="18" t="s">
        <v>194</v>
      </c>
      <c r="P216" s="18" t="s">
        <v>466</v>
      </c>
      <c r="Q216" s="18" t="s">
        <v>467</v>
      </c>
      <c r="R216" s="18" t="s">
        <v>468</v>
      </c>
      <c r="S216" s="18" t="s">
        <v>469</v>
      </c>
      <c r="T216" s="18" t="s">
        <v>470</v>
      </c>
      <c r="U216" s="18" t="s">
        <v>682</v>
      </c>
    </row>
    <row r="217" spans="1:22" s="18" customFormat="1" ht="27">
      <c r="B217" s="18" t="s">
        <v>555</v>
      </c>
      <c r="C217" s="18" t="s">
        <v>999</v>
      </c>
      <c r="F217" s="18" t="s">
        <v>798</v>
      </c>
      <c r="I217" s="18" t="s">
        <v>794</v>
      </c>
      <c r="K217" s="18" t="s">
        <v>191</v>
      </c>
      <c r="L217" s="18" t="s">
        <v>393</v>
      </c>
      <c r="M217" s="18">
        <v>0</v>
      </c>
      <c r="O217" s="18" t="s">
        <v>194</v>
      </c>
      <c r="P217" s="18" t="s">
        <v>466</v>
      </c>
      <c r="Q217" s="18" t="s">
        <v>467</v>
      </c>
      <c r="R217" s="18" t="s">
        <v>468</v>
      </c>
      <c r="S217" s="18" t="s">
        <v>469</v>
      </c>
      <c r="T217" s="18" t="s">
        <v>470</v>
      </c>
      <c r="U217" s="18" t="s">
        <v>682</v>
      </c>
    </row>
    <row r="218" spans="1:22" s="18" customFormat="1" ht="27">
      <c r="B218" s="18" t="s">
        <v>556</v>
      </c>
      <c r="C218" s="18" t="s">
        <v>999</v>
      </c>
      <c r="F218" s="18" t="s">
        <v>798</v>
      </c>
      <c r="I218" s="18" t="s">
        <v>794</v>
      </c>
      <c r="K218" s="18" t="s">
        <v>191</v>
      </c>
      <c r="L218" s="18" t="s">
        <v>393</v>
      </c>
      <c r="M218" s="18">
        <v>0</v>
      </c>
      <c r="O218" s="18" t="s">
        <v>194</v>
      </c>
      <c r="P218" s="18" t="s">
        <v>466</v>
      </c>
      <c r="Q218" s="18" t="s">
        <v>467</v>
      </c>
      <c r="R218" s="18" t="s">
        <v>468</v>
      </c>
      <c r="S218" s="18" t="s">
        <v>469</v>
      </c>
      <c r="T218" s="18" t="s">
        <v>470</v>
      </c>
      <c r="U218" s="18" t="s">
        <v>682</v>
      </c>
    </row>
    <row r="219" spans="1:22" s="34" customFormat="1" ht="27.75" thickBot="1">
      <c r="B219" s="34" t="s">
        <v>557</v>
      </c>
      <c r="C219" s="34" t="s">
        <v>999</v>
      </c>
      <c r="F219" s="34" t="s">
        <v>798</v>
      </c>
      <c r="I219" s="34" t="s">
        <v>794</v>
      </c>
      <c r="K219" s="34" t="s">
        <v>191</v>
      </c>
      <c r="L219" s="34" t="s">
        <v>393</v>
      </c>
      <c r="M219" s="34">
        <v>0</v>
      </c>
      <c r="O219" s="34" t="s">
        <v>194</v>
      </c>
      <c r="P219" s="34" t="s">
        <v>466</v>
      </c>
      <c r="Q219" s="34" t="s">
        <v>467</v>
      </c>
      <c r="R219" s="34" t="s">
        <v>468</v>
      </c>
      <c r="S219" s="34" t="s">
        <v>469</v>
      </c>
      <c r="T219" s="34" t="s">
        <v>470</v>
      </c>
      <c r="U219" s="34" t="s">
        <v>682</v>
      </c>
    </row>
    <row r="220" spans="1:22" s="18" customFormat="1" ht="27.75" thickTop="1">
      <c r="A220" s="18" t="s">
        <v>1549</v>
      </c>
      <c r="B220" s="18" t="s">
        <v>634</v>
      </c>
      <c r="C220" s="18" t="s">
        <v>687</v>
      </c>
      <c r="F220" s="18" t="s">
        <v>798</v>
      </c>
      <c r="I220" s="18" t="s">
        <v>794</v>
      </c>
      <c r="K220" s="18" t="s">
        <v>189</v>
      </c>
      <c r="L220" s="32" t="s">
        <v>410</v>
      </c>
      <c r="M220" s="18">
        <v>-1</v>
      </c>
      <c r="N220" s="18" t="s">
        <v>194</v>
      </c>
      <c r="P220" s="18" t="s">
        <v>682</v>
      </c>
      <c r="Q220" s="18" t="s">
        <v>1236</v>
      </c>
      <c r="R220" s="18" t="s">
        <v>683</v>
      </c>
      <c r="S220" s="18" t="s">
        <v>684</v>
      </c>
      <c r="T220" s="18" t="s">
        <v>1663</v>
      </c>
      <c r="U220" s="18" t="s">
        <v>685</v>
      </c>
      <c r="V220" s="18" t="s">
        <v>686</v>
      </c>
    </row>
    <row r="221" spans="1:22" s="18" customFormat="1" ht="40.5">
      <c r="B221" s="18" t="s">
        <v>18</v>
      </c>
      <c r="C221" s="18" t="s">
        <v>11</v>
      </c>
      <c r="E221" s="18" t="str">
        <f>P221&amp;","&amp;Q221&amp;","&amp;R221&amp;","&amp;S221&amp;","&amp;T221</f>
        <v>1:電気温水器,2:エコキュート,3:ガス給湯器,4:ガス給湯器（エコジョーズ）,5：灯油ボイラー</v>
      </c>
      <c r="I221" s="18" t="s">
        <v>794</v>
      </c>
      <c r="K221" s="18" t="s">
        <v>189</v>
      </c>
      <c r="L221" s="18" t="s">
        <v>391</v>
      </c>
      <c r="M221" s="18">
        <v>0</v>
      </c>
      <c r="O221" s="18" t="s">
        <v>194</v>
      </c>
      <c r="P221" s="18" t="s">
        <v>12</v>
      </c>
      <c r="Q221" s="18" t="s">
        <v>13</v>
      </c>
      <c r="R221" s="18" t="s">
        <v>14</v>
      </c>
      <c r="S221" s="18" t="s">
        <v>15</v>
      </c>
      <c r="T221" s="18" t="s">
        <v>16</v>
      </c>
      <c r="U221" s="18" t="s">
        <v>17</v>
      </c>
    </row>
    <row r="222" spans="1:22" s="18" customFormat="1" ht="27">
      <c r="B222" s="18" t="s">
        <v>1562</v>
      </c>
      <c r="C222" s="18" t="s">
        <v>1563</v>
      </c>
      <c r="I222" s="18" t="s">
        <v>795</v>
      </c>
      <c r="K222" s="18" t="s">
        <v>197</v>
      </c>
      <c r="L222" s="18" t="s">
        <v>1228</v>
      </c>
      <c r="M222" s="18" t="b">
        <v>0</v>
      </c>
      <c r="P222" s="18" t="s">
        <v>198</v>
      </c>
      <c r="Q222" s="18" t="s">
        <v>199</v>
      </c>
    </row>
    <row r="223" spans="1:22" s="18" customFormat="1" ht="27">
      <c r="B223" s="18" t="s">
        <v>1576</v>
      </c>
      <c r="C223" s="18" t="s">
        <v>1564</v>
      </c>
      <c r="I223" s="18" t="s">
        <v>795</v>
      </c>
      <c r="K223" s="18" t="s">
        <v>197</v>
      </c>
      <c r="L223" s="18" t="s">
        <v>1228</v>
      </c>
      <c r="M223" s="18" t="b">
        <v>0</v>
      </c>
      <c r="P223" s="18" t="s">
        <v>198</v>
      </c>
      <c r="Q223" s="18" t="s">
        <v>199</v>
      </c>
    </row>
    <row r="224" spans="1:22" s="18" customFormat="1" ht="27">
      <c r="B224" s="18" t="s">
        <v>680</v>
      </c>
      <c r="C224" s="18" t="s">
        <v>1565</v>
      </c>
      <c r="I224" s="18" t="s">
        <v>795</v>
      </c>
      <c r="K224" s="18" t="s">
        <v>197</v>
      </c>
      <c r="L224" s="18" t="s">
        <v>1228</v>
      </c>
      <c r="M224" s="18" t="b">
        <v>0</v>
      </c>
      <c r="P224" s="18" t="s">
        <v>198</v>
      </c>
      <c r="Q224" s="18" t="s">
        <v>199</v>
      </c>
    </row>
    <row r="225" spans="1:22" s="34" customFormat="1" ht="27.75" thickBot="1">
      <c r="B225" s="34" t="s">
        <v>1575</v>
      </c>
      <c r="C225" s="34" t="s">
        <v>1566</v>
      </c>
      <c r="I225" s="34" t="s">
        <v>795</v>
      </c>
      <c r="K225" s="34" t="s">
        <v>197</v>
      </c>
      <c r="L225" s="34" t="s">
        <v>1228</v>
      </c>
      <c r="M225" s="34" t="b">
        <v>0</v>
      </c>
      <c r="P225" s="34" t="s">
        <v>198</v>
      </c>
      <c r="Q225" s="34" t="s">
        <v>199</v>
      </c>
    </row>
    <row r="226" spans="1:22" s="18" customFormat="1" ht="27.75" thickTop="1">
      <c r="A226" s="18" t="s">
        <v>1358</v>
      </c>
      <c r="B226" s="18" t="s">
        <v>681</v>
      </c>
      <c r="C226" s="18" t="s">
        <v>1567</v>
      </c>
      <c r="I226" s="18" t="s">
        <v>795</v>
      </c>
      <c r="K226" s="18" t="s">
        <v>197</v>
      </c>
      <c r="L226" s="18" t="s">
        <v>1228</v>
      </c>
      <c r="M226" s="18" t="b">
        <v>0</v>
      </c>
      <c r="P226" s="18" t="s">
        <v>198</v>
      </c>
      <c r="Q226" s="18" t="s">
        <v>199</v>
      </c>
    </row>
    <row r="227" spans="1:22" s="18" customFormat="1" ht="27">
      <c r="B227" s="18" t="s">
        <v>1568</v>
      </c>
      <c r="C227" s="18" t="s">
        <v>1569</v>
      </c>
      <c r="I227" s="18" t="s">
        <v>795</v>
      </c>
      <c r="K227" s="18" t="s">
        <v>197</v>
      </c>
      <c r="L227" s="18" t="s">
        <v>1228</v>
      </c>
      <c r="M227" s="18" t="b">
        <v>0</v>
      </c>
      <c r="P227" s="18" t="s">
        <v>198</v>
      </c>
      <c r="Q227" s="18" t="s">
        <v>199</v>
      </c>
    </row>
    <row r="228" spans="1:22" s="18" customFormat="1" ht="27">
      <c r="B228" s="18" t="s">
        <v>1570</v>
      </c>
      <c r="C228" s="18" t="s">
        <v>1571</v>
      </c>
      <c r="I228" s="18" t="s">
        <v>795</v>
      </c>
      <c r="K228" s="18" t="s">
        <v>197</v>
      </c>
      <c r="L228" s="18" t="s">
        <v>1228</v>
      </c>
      <c r="M228" s="18" t="b">
        <v>0</v>
      </c>
      <c r="P228" s="18" t="s">
        <v>198</v>
      </c>
      <c r="Q228" s="18" t="s">
        <v>199</v>
      </c>
    </row>
    <row r="229" spans="1:22" s="34" customFormat="1" ht="27.75" thickBot="1">
      <c r="B229" s="34" t="s">
        <v>1572</v>
      </c>
      <c r="C229" s="34" t="s">
        <v>1573</v>
      </c>
      <c r="F229" s="34" t="s">
        <v>1574</v>
      </c>
      <c r="I229" s="34" t="s">
        <v>1178</v>
      </c>
      <c r="J229" s="34" t="s">
        <v>178</v>
      </c>
      <c r="K229" s="34" t="s">
        <v>191</v>
      </c>
      <c r="M229" s="34">
        <v>0</v>
      </c>
    </row>
    <row r="230" spans="1:22" s="18" customFormat="1" ht="27.75" thickTop="1">
      <c r="A230" s="18" t="s">
        <v>1359</v>
      </c>
      <c r="B230" s="18" t="s">
        <v>1232</v>
      </c>
      <c r="C230" s="18" t="s">
        <v>1234</v>
      </c>
      <c r="I230" s="18" t="s">
        <v>795</v>
      </c>
      <c r="K230" s="18" t="s">
        <v>197</v>
      </c>
      <c r="L230" s="18" t="s">
        <v>1228</v>
      </c>
      <c r="M230" s="18" t="b">
        <v>0</v>
      </c>
      <c r="P230" s="18" t="s">
        <v>198</v>
      </c>
      <c r="Q230" s="18" t="s">
        <v>199</v>
      </c>
    </row>
    <row r="231" spans="1:22" s="18" customFormat="1" ht="27">
      <c r="B231" s="18" t="s">
        <v>1233</v>
      </c>
      <c r="C231" s="18" t="s">
        <v>1235</v>
      </c>
      <c r="I231" s="18" t="s">
        <v>795</v>
      </c>
      <c r="K231" s="18" t="s">
        <v>197</v>
      </c>
      <c r="L231" s="18" t="s">
        <v>1228</v>
      </c>
      <c r="M231" s="18" t="b">
        <v>0</v>
      </c>
      <c r="P231" s="18" t="s">
        <v>198</v>
      </c>
      <c r="Q231" s="18" t="s">
        <v>199</v>
      </c>
    </row>
    <row r="232" spans="1:22" s="34" customFormat="1" ht="27.75" thickBot="1">
      <c r="B232" s="34" t="s">
        <v>1244</v>
      </c>
      <c r="C232" s="34" t="s">
        <v>1470</v>
      </c>
      <c r="I232" s="34" t="s">
        <v>794</v>
      </c>
      <c r="K232" s="34" t="s">
        <v>473</v>
      </c>
      <c r="L232" s="34" t="s">
        <v>472</v>
      </c>
      <c r="M232" s="34">
        <v>0</v>
      </c>
      <c r="O232" s="34" t="s">
        <v>194</v>
      </c>
      <c r="P232" s="34" t="s">
        <v>1471</v>
      </c>
      <c r="Q232" s="34" t="s">
        <v>1472</v>
      </c>
      <c r="R232" s="34" t="s">
        <v>1473</v>
      </c>
      <c r="S232" s="34" t="s">
        <v>1474</v>
      </c>
    </row>
    <row r="233" spans="1:22" s="22" customFormat="1" ht="27.75" thickTop="1">
      <c r="A233" s="22" t="s">
        <v>1551</v>
      </c>
      <c r="B233" s="22" t="s">
        <v>1237</v>
      </c>
      <c r="C233" s="22" t="s">
        <v>1238</v>
      </c>
      <c r="E233" s="22" t="s">
        <v>474</v>
      </c>
      <c r="I233" s="22" t="s">
        <v>794</v>
      </c>
      <c r="K233" s="22" t="s">
        <v>191</v>
      </c>
      <c r="L233" s="36" t="s">
        <v>410</v>
      </c>
      <c r="M233" s="22">
        <v>-1</v>
      </c>
      <c r="O233" s="22" t="s">
        <v>194</v>
      </c>
      <c r="P233" s="22" t="s">
        <v>1240</v>
      </c>
      <c r="Q233" s="22" t="s">
        <v>1660</v>
      </c>
      <c r="R233" s="22" t="s">
        <v>1661</v>
      </c>
      <c r="S233" s="22" t="s">
        <v>1663</v>
      </c>
      <c r="T233" s="22" t="s">
        <v>1665</v>
      </c>
      <c r="U233" s="22" t="s">
        <v>1236</v>
      </c>
      <c r="V233" s="22" t="s">
        <v>1668</v>
      </c>
    </row>
    <row r="234" spans="1:22" s="22" customFormat="1" ht="27">
      <c r="B234" s="22" t="s">
        <v>1242</v>
      </c>
      <c r="C234" s="22" t="s">
        <v>1239</v>
      </c>
      <c r="E234" s="22" t="s">
        <v>474</v>
      </c>
      <c r="I234" s="22" t="s">
        <v>794</v>
      </c>
      <c r="K234" s="22" t="s">
        <v>191</v>
      </c>
      <c r="L234" s="36" t="s">
        <v>410</v>
      </c>
      <c r="M234" s="22">
        <v>-1</v>
      </c>
      <c r="O234" s="22" t="s">
        <v>194</v>
      </c>
      <c r="P234" s="22" t="s">
        <v>1240</v>
      </c>
      <c r="Q234" s="22" t="s">
        <v>1660</v>
      </c>
      <c r="R234" s="22" t="s">
        <v>1661</v>
      </c>
      <c r="S234" s="22" t="s">
        <v>1663</v>
      </c>
      <c r="T234" s="22" t="s">
        <v>1665</v>
      </c>
      <c r="U234" s="22" t="s">
        <v>1236</v>
      </c>
      <c r="V234" s="22" t="s">
        <v>1668</v>
      </c>
    </row>
    <row r="235" spans="1:22" s="37" customFormat="1" ht="27.75" thickBot="1">
      <c r="B235" s="37" t="s">
        <v>1243</v>
      </c>
      <c r="C235" s="37" t="s">
        <v>1241</v>
      </c>
      <c r="E235" s="37" t="s">
        <v>474</v>
      </c>
      <c r="I235" s="37" t="s">
        <v>794</v>
      </c>
      <c r="K235" s="37" t="s">
        <v>191</v>
      </c>
      <c r="L235" s="38" t="s">
        <v>410</v>
      </c>
      <c r="M235" s="37">
        <v>-1</v>
      </c>
      <c r="O235" s="37" t="s">
        <v>194</v>
      </c>
      <c r="P235" s="37" t="s">
        <v>1240</v>
      </c>
      <c r="Q235" s="37" t="s">
        <v>1660</v>
      </c>
      <c r="R235" s="37" t="s">
        <v>1661</v>
      </c>
      <c r="S235" s="37" t="s">
        <v>1663</v>
      </c>
      <c r="T235" s="37" t="s">
        <v>1665</v>
      </c>
      <c r="U235" s="37" t="s">
        <v>1236</v>
      </c>
      <c r="V235" s="37" t="s">
        <v>1668</v>
      </c>
    </row>
    <row r="236" spans="1:22" s="18" customFormat="1" ht="14.25" thickTop="1">
      <c r="A236" s="18" t="s">
        <v>1552</v>
      </c>
      <c r="B236" s="18" t="s">
        <v>558</v>
      </c>
      <c r="C236" s="18" t="s">
        <v>1201</v>
      </c>
      <c r="E236" s="18" t="s">
        <v>460</v>
      </c>
      <c r="I236" s="18" t="s">
        <v>395</v>
      </c>
      <c r="K236" s="18" t="s">
        <v>189</v>
      </c>
    </row>
    <row r="237" spans="1:22" s="18" customFormat="1">
      <c r="B237" s="18" t="s">
        <v>1342</v>
      </c>
      <c r="C237" s="18" t="s">
        <v>1201</v>
      </c>
      <c r="E237" s="18" t="s">
        <v>461</v>
      </c>
      <c r="I237" s="18" t="s">
        <v>395</v>
      </c>
      <c r="K237" s="18" t="s">
        <v>189</v>
      </c>
    </row>
    <row r="238" spans="1:22" s="18" customFormat="1">
      <c r="B238" s="18" t="s">
        <v>1343</v>
      </c>
      <c r="C238" s="18" t="s">
        <v>1201</v>
      </c>
      <c r="E238" s="18" t="s">
        <v>462</v>
      </c>
      <c r="I238" s="18" t="s">
        <v>395</v>
      </c>
      <c r="K238" s="18" t="s">
        <v>189</v>
      </c>
    </row>
    <row r="239" spans="1:22" s="18" customFormat="1" ht="40.5">
      <c r="B239" s="18" t="s">
        <v>1259</v>
      </c>
      <c r="C239" s="18" t="s">
        <v>1361</v>
      </c>
      <c r="E239" s="18" t="str">
        <f>P239&amp;","&amp;Q239&amp;","&amp;R239&amp;","&amp;S239&amp;","&amp;T239</f>
        <v>1：デジタル液晶,2：デジタルプラズマ,3：アナログ液晶,4：アナログブラウン管,</v>
      </c>
      <c r="I239" s="18" t="s">
        <v>794</v>
      </c>
      <c r="K239" s="18" t="s">
        <v>191</v>
      </c>
      <c r="L239" s="18" t="s">
        <v>475</v>
      </c>
      <c r="M239" s="18">
        <v>0</v>
      </c>
      <c r="O239" s="18" t="s">
        <v>194</v>
      </c>
      <c r="P239" s="18" t="s">
        <v>1246</v>
      </c>
      <c r="Q239" s="18" t="s">
        <v>1247</v>
      </c>
      <c r="R239" s="18" t="s">
        <v>1248</v>
      </c>
      <c r="S239" s="18" t="s">
        <v>1249</v>
      </c>
    </row>
    <row r="240" spans="1:22" s="18" customFormat="1" ht="40.5">
      <c r="B240" s="18" t="s">
        <v>1260</v>
      </c>
      <c r="C240" s="18" t="s">
        <v>1361</v>
      </c>
      <c r="E240" s="18" t="str">
        <f>P240&amp;","&amp;Q240&amp;","&amp;R240&amp;","&amp;S240&amp;","&amp;T240</f>
        <v>1：デジタル液晶,2：デジタルプラズマ,3：アナログ液晶,4：アナログブラウン管,</v>
      </c>
      <c r="I240" s="18" t="s">
        <v>794</v>
      </c>
      <c r="K240" s="18" t="s">
        <v>191</v>
      </c>
      <c r="L240" s="18" t="s">
        <v>475</v>
      </c>
      <c r="M240" s="18">
        <v>0</v>
      </c>
      <c r="O240" s="18" t="s">
        <v>194</v>
      </c>
      <c r="P240" s="18" t="s">
        <v>1246</v>
      </c>
      <c r="Q240" s="18" t="s">
        <v>1247</v>
      </c>
      <c r="R240" s="18" t="s">
        <v>1248</v>
      </c>
      <c r="S240" s="18" t="s">
        <v>1249</v>
      </c>
    </row>
    <row r="241" spans="1:21" s="18" customFormat="1" ht="40.5">
      <c r="B241" s="18" t="s">
        <v>1261</v>
      </c>
      <c r="C241" s="18" t="s">
        <v>1361</v>
      </c>
      <c r="E241" s="18" t="str">
        <f>P241&amp;","&amp;Q241&amp;","&amp;R241&amp;","&amp;S241&amp;","&amp;T241</f>
        <v>1：デジタル液晶,2：デジタルプラズマ,3：アナログ液晶,4：アナログブラウン管,</v>
      </c>
      <c r="I241" s="18" t="s">
        <v>794</v>
      </c>
      <c r="K241" s="18" t="s">
        <v>191</v>
      </c>
      <c r="L241" s="18" t="s">
        <v>475</v>
      </c>
      <c r="M241" s="18">
        <v>0</v>
      </c>
      <c r="O241" s="18" t="s">
        <v>194</v>
      </c>
      <c r="P241" s="18" t="s">
        <v>1246</v>
      </c>
      <c r="Q241" s="18" t="s">
        <v>1247</v>
      </c>
      <c r="R241" s="18" t="s">
        <v>1248</v>
      </c>
      <c r="S241" s="18" t="s">
        <v>1249</v>
      </c>
    </row>
    <row r="242" spans="1:21" s="18" customFormat="1" ht="27">
      <c r="B242" s="18" t="s">
        <v>1345</v>
      </c>
      <c r="C242" s="18" t="s">
        <v>1344</v>
      </c>
      <c r="E242" s="18" t="s">
        <v>477</v>
      </c>
      <c r="F242" s="18" t="s">
        <v>1356</v>
      </c>
      <c r="I242" s="18" t="s">
        <v>794</v>
      </c>
      <c r="K242" s="18" t="s">
        <v>191</v>
      </c>
      <c r="L242" s="18" t="s">
        <v>476</v>
      </c>
      <c r="M242" s="18">
        <v>0</v>
      </c>
      <c r="O242" s="18" t="s">
        <v>194</v>
      </c>
      <c r="P242" s="18" t="s">
        <v>277</v>
      </c>
      <c r="Q242" s="18" t="s">
        <v>278</v>
      </c>
      <c r="R242" s="18" t="s">
        <v>279</v>
      </c>
      <c r="S242" s="29" t="s">
        <v>280</v>
      </c>
      <c r="T242" s="18" t="s">
        <v>1042</v>
      </c>
    </row>
    <row r="243" spans="1:21" s="18" customFormat="1" ht="27">
      <c r="B243" s="18" t="s">
        <v>1346</v>
      </c>
      <c r="C243" s="18" t="s">
        <v>1344</v>
      </c>
      <c r="F243" s="18" t="s">
        <v>1356</v>
      </c>
      <c r="I243" s="18" t="s">
        <v>794</v>
      </c>
      <c r="K243" s="18" t="s">
        <v>191</v>
      </c>
      <c r="L243" s="18" t="s">
        <v>476</v>
      </c>
      <c r="M243" s="18">
        <v>0</v>
      </c>
      <c r="O243" s="18" t="s">
        <v>194</v>
      </c>
      <c r="P243" s="18" t="s">
        <v>277</v>
      </c>
      <c r="Q243" s="18" t="s">
        <v>278</v>
      </c>
      <c r="R243" s="18" t="s">
        <v>279</v>
      </c>
      <c r="S243" s="29" t="s">
        <v>280</v>
      </c>
      <c r="T243" s="18" t="s">
        <v>1042</v>
      </c>
    </row>
    <row r="244" spans="1:21" s="18" customFormat="1" ht="27">
      <c r="B244" s="18" t="s">
        <v>1347</v>
      </c>
      <c r="C244" s="18" t="s">
        <v>1344</v>
      </c>
      <c r="F244" s="18" t="s">
        <v>1356</v>
      </c>
      <c r="I244" s="18" t="s">
        <v>794</v>
      </c>
      <c r="K244" s="18" t="s">
        <v>191</v>
      </c>
      <c r="L244" s="18" t="s">
        <v>476</v>
      </c>
      <c r="M244" s="18">
        <v>0</v>
      </c>
      <c r="O244" s="18" t="s">
        <v>194</v>
      </c>
      <c r="P244" s="18" t="s">
        <v>277</v>
      </c>
      <c r="Q244" s="18" t="s">
        <v>278</v>
      </c>
      <c r="R244" s="18" t="s">
        <v>279</v>
      </c>
      <c r="S244" s="29" t="s">
        <v>280</v>
      </c>
      <c r="T244" s="18" t="s">
        <v>1042</v>
      </c>
    </row>
    <row r="245" spans="1:21" s="18" customFormat="1">
      <c r="B245" s="18" t="s">
        <v>1348</v>
      </c>
      <c r="C245" s="18" t="s">
        <v>551</v>
      </c>
      <c r="F245" s="18" t="s">
        <v>547</v>
      </c>
      <c r="I245" s="18" t="s">
        <v>1178</v>
      </c>
      <c r="J245" s="18" t="s">
        <v>178</v>
      </c>
      <c r="K245" s="18" t="s">
        <v>191</v>
      </c>
    </row>
    <row r="246" spans="1:21" s="18" customFormat="1">
      <c r="B246" s="18" t="s">
        <v>1350</v>
      </c>
      <c r="C246" s="18" t="s">
        <v>551</v>
      </c>
      <c r="F246" s="18" t="s">
        <v>547</v>
      </c>
      <c r="I246" s="18" t="s">
        <v>1178</v>
      </c>
      <c r="J246" s="18" t="s">
        <v>178</v>
      </c>
      <c r="K246" s="18" t="s">
        <v>191</v>
      </c>
    </row>
    <row r="247" spans="1:21" s="18" customFormat="1">
      <c r="B247" s="18" t="s">
        <v>1351</v>
      </c>
      <c r="C247" s="18" t="s">
        <v>551</v>
      </c>
      <c r="F247" s="18" t="s">
        <v>547</v>
      </c>
      <c r="I247" s="18" t="s">
        <v>1178</v>
      </c>
      <c r="J247" s="18" t="s">
        <v>178</v>
      </c>
      <c r="K247" s="18" t="s">
        <v>191</v>
      </c>
    </row>
    <row r="248" spans="1:21" s="18" customFormat="1" ht="27">
      <c r="B248" s="18" t="s">
        <v>1352</v>
      </c>
      <c r="C248" s="18" t="s">
        <v>1349</v>
      </c>
      <c r="E248" s="18" t="s">
        <v>471</v>
      </c>
      <c r="F248" s="18" t="s">
        <v>1355</v>
      </c>
      <c r="I248" s="18" t="s">
        <v>794</v>
      </c>
      <c r="K248" s="18" t="s">
        <v>191</v>
      </c>
      <c r="L248" s="18" t="s">
        <v>393</v>
      </c>
      <c r="M248" s="18">
        <v>0</v>
      </c>
      <c r="O248" s="18" t="s">
        <v>194</v>
      </c>
      <c r="P248" s="18" t="s">
        <v>466</v>
      </c>
      <c r="Q248" s="18" t="s">
        <v>467</v>
      </c>
      <c r="R248" s="18" t="s">
        <v>468</v>
      </c>
      <c r="S248" s="18" t="s">
        <v>469</v>
      </c>
      <c r="T248" s="18" t="s">
        <v>470</v>
      </c>
      <c r="U248" s="18" t="s">
        <v>682</v>
      </c>
    </row>
    <row r="249" spans="1:21" s="18" customFormat="1" ht="27">
      <c r="B249" s="18" t="s">
        <v>1353</v>
      </c>
      <c r="C249" s="18" t="s">
        <v>1349</v>
      </c>
      <c r="F249" s="18" t="s">
        <v>1355</v>
      </c>
      <c r="I249" s="18" t="s">
        <v>794</v>
      </c>
      <c r="K249" s="18" t="s">
        <v>191</v>
      </c>
      <c r="L249" s="18" t="s">
        <v>393</v>
      </c>
      <c r="M249" s="18">
        <v>0</v>
      </c>
      <c r="O249" s="18" t="s">
        <v>194</v>
      </c>
      <c r="P249" s="18" t="s">
        <v>466</v>
      </c>
      <c r="Q249" s="18" t="s">
        <v>467</v>
      </c>
      <c r="R249" s="18" t="s">
        <v>468</v>
      </c>
      <c r="S249" s="18" t="s">
        <v>469</v>
      </c>
      <c r="T249" s="18" t="s">
        <v>470</v>
      </c>
      <c r="U249" s="18" t="s">
        <v>682</v>
      </c>
    </row>
    <row r="250" spans="1:21" s="18" customFormat="1" ht="27">
      <c r="B250" s="18" t="s">
        <v>1354</v>
      </c>
      <c r="C250" s="18" t="s">
        <v>1349</v>
      </c>
      <c r="F250" s="18" t="s">
        <v>1355</v>
      </c>
      <c r="I250" s="18" t="s">
        <v>794</v>
      </c>
      <c r="K250" s="18" t="s">
        <v>191</v>
      </c>
      <c r="L250" s="18" t="s">
        <v>393</v>
      </c>
      <c r="M250" s="18">
        <v>0</v>
      </c>
      <c r="O250" s="18" t="s">
        <v>194</v>
      </c>
      <c r="P250" s="18" t="s">
        <v>466</v>
      </c>
      <c r="Q250" s="18" t="s">
        <v>467</v>
      </c>
      <c r="R250" s="18" t="s">
        <v>468</v>
      </c>
      <c r="S250" s="18" t="s">
        <v>469</v>
      </c>
      <c r="T250" s="18" t="s">
        <v>470</v>
      </c>
      <c r="U250" s="18" t="s">
        <v>682</v>
      </c>
    </row>
    <row r="251" spans="1:21" s="18" customFormat="1" ht="40.5">
      <c r="B251" s="18" t="s">
        <v>1250</v>
      </c>
      <c r="C251" s="18" t="s">
        <v>1253</v>
      </c>
      <c r="I251" s="18" t="s">
        <v>794</v>
      </c>
      <c r="K251" s="18" t="s">
        <v>191</v>
      </c>
      <c r="L251" s="18" t="s">
        <v>206</v>
      </c>
      <c r="M251" s="18">
        <v>0</v>
      </c>
      <c r="O251" s="18" t="s">
        <v>194</v>
      </c>
      <c r="P251" s="18" t="s">
        <v>1254</v>
      </c>
      <c r="Q251" s="18" t="s">
        <v>1255</v>
      </c>
      <c r="R251" s="18" t="s">
        <v>1256</v>
      </c>
      <c r="S251" s="18" t="s">
        <v>1257</v>
      </c>
      <c r="T251" s="18" t="s">
        <v>1258</v>
      </c>
    </row>
    <row r="252" spans="1:21" s="18" customFormat="1" ht="40.5">
      <c r="B252" s="18" t="s">
        <v>1251</v>
      </c>
      <c r="C252" s="18" t="s">
        <v>1253</v>
      </c>
      <c r="I252" s="18" t="s">
        <v>794</v>
      </c>
      <c r="K252" s="18" t="s">
        <v>191</v>
      </c>
      <c r="L252" s="18" t="s">
        <v>206</v>
      </c>
      <c r="M252" s="18">
        <v>0</v>
      </c>
      <c r="O252" s="18" t="s">
        <v>194</v>
      </c>
      <c r="P252" s="18" t="s">
        <v>1254</v>
      </c>
      <c r="Q252" s="18" t="s">
        <v>1255</v>
      </c>
      <c r="R252" s="18" t="s">
        <v>1256</v>
      </c>
      <c r="S252" s="18" t="s">
        <v>1257</v>
      </c>
      <c r="T252" s="18" t="s">
        <v>1258</v>
      </c>
    </row>
    <row r="253" spans="1:21" s="34" customFormat="1" ht="41.25" thickBot="1">
      <c r="B253" s="34" t="s">
        <v>1252</v>
      </c>
      <c r="C253" s="34" t="s">
        <v>1253</v>
      </c>
      <c r="I253" s="34" t="s">
        <v>794</v>
      </c>
      <c r="K253" s="34" t="s">
        <v>191</v>
      </c>
      <c r="L253" s="34" t="s">
        <v>206</v>
      </c>
      <c r="M253" s="34">
        <v>0</v>
      </c>
      <c r="O253" s="34" t="s">
        <v>194</v>
      </c>
      <c r="P253" s="34" t="s">
        <v>1254</v>
      </c>
      <c r="Q253" s="34" t="s">
        <v>1255</v>
      </c>
      <c r="R253" s="34" t="s">
        <v>1256</v>
      </c>
      <c r="S253" s="34" t="s">
        <v>1257</v>
      </c>
      <c r="T253" s="34" t="s">
        <v>1258</v>
      </c>
    </row>
    <row r="254" spans="1:21" s="18" customFormat="1" ht="27.75" thickTop="1">
      <c r="A254" s="18" t="s">
        <v>1059</v>
      </c>
      <c r="B254" s="18" t="s">
        <v>1680</v>
      </c>
      <c r="C254" s="18" t="s">
        <v>1362</v>
      </c>
      <c r="F254" s="18" t="s">
        <v>798</v>
      </c>
      <c r="I254" s="18" t="s">
        <v>794</v>
      </c>
      <c r="K254" s="18" t="s">
        <v>191</v>
      </c>
      <c r="L254" s="32" t="s">
        <v>702</v>
      </c>
      <c r="M254" s="18">
        <v>0</v>
      </c>
      <c r="N254" s="18" t="s">
        <v>701</v>
      </c>
      <c r="O254" s="18" t="s">
        <v>1262</v>
      </c>
      <c r="P254" s="18" t="s">
        <v>1263</v>
      </c>
      <c r="Q254" s="18" t="s">
        <v>1669</v>
      </c>
      <c r="R254" s="18" t="s">
        <v>1668</v>
      </c>
    </row>
    <row r="255" spans="1:21" s="18" customFormat="1" ht="27">
      <c r="B255" s="18" t="s">
        <v>1681</v>
      </c>
      <c r="C255" s="18" t="s">
        <v>1363</v>
      </c>
      <c r="E255" s="23" t="s">
        <v>478</v>
      </c>
      <c r="F255" s="18" t="s">
        <v>798</v>
      </c>
      <c r="I255" s="18" t="s">
        <v>794</v>
      </c>
      <c r="K255" s="18" t="s">
        <v>191</v>
      </c>
      <c r="L255" s="32" t="s">
        <v>702</v>
      </c>
      <c r="M255" s="18">
        <v>0</v>
      </c>
      <c r="N255" s="18" t="s">
        <v>701</v>
      </c>
      <c r="O255" s="18" t="s">
        <v>1262</v>
      </c>
      <c r="P255" s="18" t="s">
        <v>1263</v>
      </c>
      <c r="Q255" s="18" t="s">
        <v>1669</v>
      </c>
      <c r="R255" s="18" t="s">
        <v>1668</v>
      </c>
    </row>
    <row r="256" spans="1:21" s="18" customFormat="1" ht="27">
      <c r="B256" s="18" t="s">
        <v>1682</v>
      </c>
      <c r="C256" s="18" t="s">
        <v>1429</v>
      </c>
      <c r="I256" s="18" t="s">
        <v>794</v>
      </c>
      <c r="K256" s="18" t="s">
        <v>191</v>
      </c>
      <c r="L256" s="18" t="s">
        <v>211</v>
      </c>
      <c r="M256" s="18">
        <v>0</v>
      </c>
      <c r="O256" s="18" t="s">
        <v>194</v>
      </c>
      <c r="P256" s="18" t="s">
        <v>1428</v>
      </c>
      <c r="Q256" s="18" t="s">
        <v>1670</v>
      </c>
      <c r="R256" s="18" t="s">
        <v>1671</v>
      </c>
    </row>
    <row r="257" spans="1:25" s="18" customFormat="1" ht="27">
      <c r="B257" s="18" t="s">
        <v>1683</v>
      </c>
      <c r="C257" s="18" t="s">
        <v>1364</v>
      </c>
      <c r="I257" s="18" t="s">
        <v>794</v>
      </c>
      <c r="K257" s="18" t="s">
        <v>191</v>
      </c>
      <c r="L257" s="18" t="s">
        <v>193</v>
      </c>
      <c r="M257" s="18">
        <v>0</v>
      </c>
      <c r="O257" s="18" t="s">
        <v>194</v>
      </c>
      <c r="P257" s="18" t="s">
        <v>1672</v>
      </c>
      <c r="Q257" s="18" t="s">
        <v>1673</v>
      </c>
      <c r="R257" s="18" t="s">
        <v>1674</v>
      </c>
      <c r="S257" s="18" t="s">
        <v>1675</v>
      </c>
    </row>
    <row r="258" spans="1:25" s="18" customFormat="1" ht="27">
      <c r="B258" s="18" t="s">
        <v>1055</v>
      </c>
      <c r="C258" s="18" t="s">
        <v>1054</v>
      </c>
      <c r="I258" s="18" t="s">
        <v>794</v>
      </c>
      <c r="K258" s="18" t="s">
        <v>191</v>
      </c>
      <c r="L258" s="18" t="s">
        <v>193</v>
      </c>
      <c r="M258" s="18">
        <v>0</v>
      </c>
      <c r="O258" s="18" t="s">
        <v>194</v>
      </c>
      <c r="P258" s="18" t="s">
        <v>1676</v>
      </c>
      <c r="Q258" s="18" t="s">
        <v>1677</v>
      </c>
      <c r="R258" s="18" t="s">
        <v>1678</v>
      </c>
      <c r="S258" s="18" t="s">
        <v>1679</v>
      </c>
    </row>
    <row r="259" spans="1:25" s="18" customFormat="1" ht="27">
      <c r="B259" s="18" t="s">
        <v>102</v>
      </c>
      <c r="C259" s="18" t="s">
        <v>103</v>
      </c>
      <c r="I259" s="18" t="s">
        <v>795</v>
      </c>
      <c r="K259" s="18" t="s">
        <v>197</v>
      </c>
      <c r="L259" s="18" t="s">
        <v>1228</v>
      </c>
      <c r="M259" s="18" t="b">
        <v>0</v>
      </c>
      <c r="P259" s="18" t="s">
        <v>198</v>
      </c>
      <c r="Q259" s="18" t="s">
        <v>199</v>
      </c>
    </row>
    <row r="260" spans="1:25" s="18" customFormat="1" ht="27">
      <c r="B260" s="18" t="s">
        <v>104</v>
      </c>
      <c r="C260" s="18" t="s">
        <v>105</v>
      </c>
      <c r="I260" s="18" t="s">
        <v>795</v>
      </c>
      <c r="K260" s="18" t="s">
        <v>197</v>
      </c>
      <c r="L260" s="18" t="s">
        <v>1228</v>
      </c>
      <c r="M260" s="18" t="b">
        <v>0</v>
      </c>
      <c r="P260" s="18" t="s">
        <v>198</v>
      </c>
      <c r="Q260" s="18" t="s">
        <v>199</v>
      </c>
    </row>
    <row r="261" spans="1:25" s="34" customFormat="1" ht="27.75" thickBot="1">
      <c r="B261" s="34" t="s">
        <v>1107</v>
      </c>
      <c r="C261" s="34" t="s">
        <v>1108</v>
      </c>
      <c r="I261" s="34" t="s">
        <v>795</v>
      </c>
      <c r="K261" s="34" t="s">
        <v>197</v>
      </c>
      <c r="L261" s="34" t="s">
        <v>1228</v>
      </c>
      <c r="M261" s="34" t="b">
        <v>0</v>
      </c>
      <c r="P261" s="34" t="s">
        <v>198</v>
      </c>
      <c r="Q261" s="34" t="s">
        <v>199</v>
      </c>
    </row>
    <row r="262" spans="1:25" s="18" customFormat="1" ht="27.75" thickTop="1">
      <c r="A262" s="18" t="s">
        <v>1555</v>
      </c>
      <c r="B262" s="18" t="s">
        <v>1110</v>
      </c>
      <c r="C262" s="18" t="s">
        <v>366</v>
      </c>
      <c r="I262" s="18" t="s">
        <v>794</v>
      </c>
      <c r="K262" s="18" t="s">
        <v>191</v>
      </c>
      <c r="L262" s="18" t="s">
        <v>211</v>
      </c>
      <c r="M262" s="18">
        <v>0</v>
      </c>
      <c r="O262" s="18" t="s">
        <v>194</v>
      </c>
      <c r="P262" s="18" t="s">
        <v>693</v>
      </c>
      <c r="Q262" s="18" t="s">
        <v>1522</v>
      </c>
      <c r="R262" s="18" t="s">
        <v>1523</v>
      </c>
    </row>
    <row r="263" spans="1:25" s="18" customFormat="1" ht="27">
      <c r="B263" s="18" t="s">
        <v>945</v>
      </c>
      <c r="C263" s="18" t="s">
        <v>1111</v>
      </c>
      <c r="I263" s="18" t="s">
        <v>794</v>
      </c>
      <c r="K263" s="18" t="s">
        <v>191</v>
      </c>
      <c r="L263" s="18" t="s">
        <v>211</v>
      </c>
      <c r="M263" s="18">
        <v>0</v>
      </c>
      <c r="O263" s="18" t="s">
        <v>194</v>
      </c>
      <c r="P263" s="18" t="s">
        <v>693</v>
      </c>
      <c r="Q263" s="18" t="s">
        <v>1522</v>
      </c>
      <c r="R263" s="18" t="s">
        <v>1523</v>
      </c>
    </row>
    <row r="264" spans="1:25" s="18" customFormat="1">
      <c r="B264" s="18" t="s">
        <v>898</v>
      </c>
      <c r="C264" s="18" t="s">
        <v>901</v>
      </c>
      <c r="E264" s="18" t="s">
        <v>479</v>
      </c>
      <c r="I264" s="18" t="s">
        <v>395</v>
      </c>
      <c r="K264" s="18" t="s">
        <v>189</v>
      </c>
    </row>
    <row r="265" spans="1:25" s="18" customFormat="1">
      <c r="B265" s="18" t="s">
        <v>899</v>
      </c>
      <c r="C265" s="18" t="s">
        <v>901</v>
      </c>
      <c r="E265" s="18" t="s">
        <v>480</v>
      </c>
      <c r="I265" s="18" t="s">
        <v>395</v>
      </c>
      <c r="K265" s="18" t="s">
        <v>189</v>
      </c>
    </row>
    <row r="266" spans="1:25" s="18" customFormat="1">
      <c r="B266" s="18" t="s">
        <v>900</v>
      </c>
      <c r="C266" s="18" t="s">
        <v>901</v>
      </c>
      <c r="E266" s="18" t="s">
        <v>481</v>
      </c>
      <c r="I266" s="18" t="s">
        <v>395</v>
      </c>
      <c r="K266" s="18" t="s">
        <v>189</v>
      </c>
    </row>
    <row r="267" spans="1:25" s="18" customFormat="1">
      <c r="B267" s="18" t="s">
        <v>895</v>
      </c>
      <c r="C267" s="18" t="s">
        <v>896</v>
      </c>
      <c r="E267" s="18" t="s">
        <v>479</v>
      </c>
      <c r="F267" s="18" t="s">
        <v>431</v>
      </c>
      <c r="I267" s="18" t="s">
        <v>1178</v>
      </c>
      <c r="J267" s="18" t="s">
        <v>178</v>
      </c>
      <c r="K267" s="18" t="s">
        <v>191</v>
      </c>
    </row>
    <row r="268" spans="1:25" s="18" customFormat="1">
      <c r="B268" s="18" t="s">
        <v>897</v>
      </c>
      <c r="C268" s="18" t="s">
        <v>896</v>
      </c>
      <c r="E268" s="18" t="s">
        <v>480</v>
      </c>
      <c r="F268" s="18" t="s">
        <v>431</v>
      </c>
      <c r="I268" s="18" t="s">
        <v>1178</v>
      </c>
      <c r="J268" s="18" t="s">
        <v>178</v>
      </c>
      <c r="K268" s="18" t="s">
        <v>191</v>
      </c>
    </row>
    <row r="269" spans="1:25" s="18" customFormat="1">
      <c r="B269" s="18" t="s">
        <v>1281</v>
      </c>
      <c r="C269" s="18" t="s">
        <v>896</v>
      </c>
      <c r="E269" s="18" t="s">
        <v>481</v>
      </c>
      <c r="F269" s="18" t="s">
        <v>431</v>
      </c>
      <c r="I269" s="18" t="s">
        <v>1178</v>
      </c>
      <c r="J269" s="18" t="s">
        <v>178</v>
      </c>
      <c r="K269" s="18" t="s">
        <v>191</v>
      </c>
    </row>
    <row r="270" spans="1:25" s="18" customFormat="1" ht="27">
      <c r="B270" s="22" t="s">
        <v>1609</v>
      </c>
      <c r="C270" s="22" t="s">
        <v>1600</v>
      </c>
      <c r="D270" s="22"/>
      <c r="E270" s="22" t="s">
        <v>1608</v>
      </c>
      <c r="F270" s="22"/>
      <c r="G270" s="22"/>
      <c r="H270" s="22"/>
      <c r="I270" s="22" t="s">
        <v>395</v>
      </c>
      <c r="J270" s="22"/>
      <c r="K270" s="22" t="s">
        <v>189</v>
      </c>
      <c r="L270" s="22"/>
      <c r="M270" s="22"/>
      <c r="N270" s="22"/>
      <c r="O270" s="22"/>
      <c r="P270" s="22"/>
      <c r="Q270" s="22"/>
      <c r="R270" s="22"/>
      <c r="S270" s="22"/>
      <c r="T270" s="22"/>
      <c r="U270" s="22"/>
      <c r="V270" s="22"/>
      <c r="W270" s="22"/>
      <c r="X270" s="22"/>
      <c r="Y270" s="22"/>
    </row>
    <row r="271" spans="1:25" s="18" customFormat="1" ht="27">
      <c r="B271" s="22" t="s">
        <v>1607</v>
      </c>
      <c r="C271" s="22" t="s">
        <v>1529</v>
      </c>
      <c r="D271" s="22"/>
      <c r="E271" s="22" t="s">
        <v>1608</v>
      </c>
      <c r="F271" s="22"/>
      <c r="G271" s="22"/>
      <c r="H271" s="22"/>
      <c r="I271" s="22" t="s">
        <v>794</v>
      </c>
      <c r="J271" s="22" t="s">
        <v>705</v>
      </c>
      <c r="K271" s="22" t="s">
        <v>191</v>
      </c>
      <c r="L271" s="22" t="s">
        <v>391</v>
      </c>
      <c r="M271" s="22">
        <v>0</v>
      </c>
      <c r="N271" s="22"/>
      <c r="O271" s="22" t="s">
        <v>194</v>
      </c>
      <c r="P271" s="22" t="s">
        <v>1577</v>
      </c>
      <c r="Q271" s="22" t="s">
        <v>1427</v>
      </c>
      <c r="R271" s="22" t="s">
        <v>1426</v>
      </c>
      <c r="S271" s="22" t="s">
        <v>1425</v>
      </c>
      <c r="T271" s="22" t="s">
        <v>1424</v>
      </c>
      <c r="U271" s="22" t="s">
        <v>1423</v>
      </c>
      <c r="V271" s="22" t="s">
        <v>704</v>
      </c>
      <c r="W271" s="22"/>
      <c r="X271" s="22"/>
      <c r="Y271" s="22"/>
    </row>
    <row r="272" spans="1:25" s="18" customFormat="1" ht="27">
      <c r="B272" s="18" t="s">
        <v>906</v>
      </c>
      <c r="C272" s="18" t="s">
        <v>907</v>
      </c>
      <c r="E272" s="18" t="s">
        <v>1605</v>
      </c>
      <c r="I272" s="18" t="s">
        <v>794</v>
      </c>
      <c r="K272" s="18" t="s">
        <v>191</v>
      </c>
      <c r="L272" s="18" t="s">
        <v>211</v>
      </c>
      <c r="M272" s="18">
        <v>0</v>
      </c>
      <c r="O272" s="18" t="s">
        <v>194</v>
      </c>
      <c r="P272" s="18" t="s">
        <v>1602</v>
      </c>
      <c r="Q272" s="18" t="s">
        <v>1603</v>
      </c>
      <c r="R272" s="18" t="s">
        <v>1604</v>
      </c>
    </row>
    <row r="273" spans="1:21" s="18" customFormat="1" ht="27">
      <c r="B273" s="18" t="s">
        <v>908</v>
      </c>
      <c r="C273" s="18" t="s">
        <v>907</v>
      </c>
      <c r="I273" s="18" t="s">
        <v>794</v>
      </c>
      <c r="K273" s="18" t="s">
        <v>191</v>
      </c>
      <c r="L273" s="18" t="s">
        <v>211</v>
      </c>
      <c r="M273" s="18">
        <v>0</v>
      </c>
      <c r="O273" s="18" t="s">
        <v>194</v>
      </c>
      <c r="P273" s="18" t="s">
        <v>1602</v>
      </c>
      <c r="Q273" s="18" t="s">
        <v>1603</v>
      </c>
      <c r="R273" s="18" t="s">
        <v>1604</v>
      </c>
    </row>
    <row r="274" spans="1:21" s="18" customFormat="1" ht="27">
      <c r="B274" s="18" t="s">
        <v>909</v>
      </c>
      <c r="C274" s="18" t="s">
        <v>907</v>
      </c>
      <c r="I274" s="18" t="s">
        <v>794</v>
      </c>
      <c r="K274" s="18" t="s">
        <v>191</v>
      </c>
      <c r="L274" s="18" t="s">
        <v>211</v>
      </c>
      <c r="M274" s="18">
        <v>0</v>
      </c>
      <c r="O274" s="18" t="s">
        <v>194</v>
      </c>
      <c r="P274" s="18" t="s">
        <v>1602</v>
      </c>
      <c r="Q274" s="18" t="s">
        <v>1603</v>
      </c>
      <c r="R274" s="18" t="s">
        <v>1604</v>
      </c>
    </row>
    <row r="275" spans="1:21" s="18" customFormat="1" ht="27">
      <c r="B275" s="18" t="s">
        <v>910</v>
      </c>
      <c r="C275" s="18" t="s">
        <v>907</v>
      </c>
      <c r="I275" s="18" t="s">
        <v>794</v>
      </c>
      <c r="K275" s="18" t="s">
        <v>191</v>
      </c>
      <c r="L275" s="18" t="s">
        <v>211</v>
      </c>
      <c r="M275" s="18">
        <v>0</v>
      </c>
      <c r="O275" s="18" t="s">
        <v>194</v>
      </c>
      <c r="P275" s="18" t="s">
        <v>1602</v>
      </c>
      <c r="Q275" s="18" t="s">
        <v>1603</v>
      </c>
      <c r="R275" s="18" t="s">
        <v>1604</v>
      </c>
    </row>
    <row r="276" spans="1:21" s="18" customFormat="1" ht="27">
      <c r="B276" s="18" t="s">
        <v>911</v>
      </c>
      <c r="C276" s="18" t="s">
        <v>907</v>
      </c>
      <c r="I276" s="18" t="s">
        <v>794</v>
      </c>
      <c r="K276" s="18" t="s">
        <v>191</v>
      </c>
      <c r="L276" s="18" t="s">
        <v>211</v>
      </c>
      <c r="M276" s="18">
        <v>0</v>
      </c>
      <c r="O276" s="18" t="s">
        <v>194</v>
      </c>
      <c r="P276" s="18" t="s">
        <v>1602</v>
      </c>
      <c r="Q276" s="18" t="s">
        <v>1603</v>
      </c>
      <c r="R276" s="18" t="s">
        <v>1604</v>
      </c>
    </row>
    <row r="277" spans="1:21" s="18" customFormat="1" ht="27">
      <c r="B277" s="18" t="s">
        <v>913</v>
      </c>
      <c r="C277" s="18" t="s">
        <v>1606</v>
      </c>
      <c r="E277" s="18" t="str">
        <f t="shared" ref="E277:E286" si="0">P277&amp;","&amp;Q277&amp;","&amp;R277&amp;","&amp;S277&amp;","&amp;T277</f>
        <v>鉄道,バス,電動自転車,自転車,徒歩</v>
      </c>
      <c r="I277" s="18" t="s">
        <v>794</v>
      </c>
      <c r="K277" s="18" t="s">
        <v>191</v>
      </c>
      <c r="L277" s="18" t="s">
        <v>206</v>
      </c>
      <c r="M277" s="18">
        <v>0</v>
      </c>
      <c r="O277" s="18" t="s">
        <v>194</v>
      </c>
      <c r="P277" s="18" t="s">
        <v>914</v>
      </c>
      <c r="Q277" s="18" t="s">
        <v>915</v>
      </c>
      <c r="R277" s="18" t="s">
        <v>916</v>
      </c>
      <c r="S277" s="18" t="s">
        <v>917</v>
      </c>
      <c r="T277" s="18" t="s">
        <v>918</v>
      </c>
    </row>
    <row r="278" spans="1:21" s="18" customFormat="1" ht="27">
      <c r="B278" s="18" t="s">
        <v>919</v>
      </c>
      <c r="C278" s="18" t="s">
        <v>1606</v>
      </c>
      <c r="E278" s="18" t="str">
        <f t="shared" si="0"/>
        <v>鉄道,バス,電動自転車,自転車,徒歩</v>
      </c>
      <c r="I278" s="18" t="s">
        <v>794</v>
      </c>
      <c r="K278" s="18" t="s">
        <v>191</v>
      </c>
      <c r="L278" s="18" t="s">
        <v>206</v>
      </c>
      <c r="M278" s="18">
        <v>0</v>
      </c>
      <c r="O278" s="18" t="s">
        <v>194</v>
      </c>
      <c r="P278" s="18" t="s">
        <v>914</v>
      </c>
      <c r="Q278" s="18" t="s">
        <v>915</v>
      </c>
      <c r="R278" s="18" t="s">
        <v>916</v>
      </c>
      <c r="S278" s="18" t="s">
        <v>917</v>
      </c>
      <c r="T278" s="18" t="s">
        <v>918</v>
      </c>
    </row>
    <row r="279" spans="1:21" s="18" customFormat="1" ht="27">
      <c r="B279" s="18" t="s">
        <v>920</v>
      </c>
      <c r="C279" s="18" t="s">
        <v>1606</v>
      </c>
      <c r="E279" s="18" t="str">
        <f t="shared" si="0"/>
        <v>鉄道,バス,電動自転車,自転車,徒歩</v>
      </c>
      <c r="I279" s="18" t="s">
        <v>794</v>
      </c>
      <c r="K279" s="18" t="s">
        <v>191</v>
      </c>
      <c r="L279" s="18" t="s">
        <v>206</v>
      </c>
      <c r="M279" s="18">
        <v>0</v>
      </c>
      <c r="O279" s="18" t="s">
        <v>194</v>
      </c>
      <c r="P279" s="18" t="s">
        <v>914</v>
      </c>
      <c r="Q279" s="18" t="s">
        <v>915</v>
      </c>
      <c r="R279" s="18" t="s">
        <v>916</v>
      </c>
      <c r="S279" s="18" t="s">
        <v>917</v>
      </c>
      <c r="T279" s="18" t="s">
        <v>918</v>
      </c>
    </row>
    <row r="280" spans="1:21" s="18" customFormat="1" ht="27">
      <c r="B280" s="18" t="s">
        <v>921</v>
      </c>
      <c r="C280" s="18" t="s">
        <v>1606</v>
      </c>
      <c r="E280" s="18" t="str">
        <f t="shared" si="0"/>
        <v>鉄道,バス,電動自転車,自転車,徒歩</v>
      </c>
      <c r="I280" s="18" t="s">
        <v>794</v>
      </c>
      <c r="K280" s="18" t="s">
        <v>191</v>
      </c>
      <c r="L280" s="18" t="s">
        <v>206</v>
      </c>
      <c r="M280" s="18">
        <v>0</v>
      </c>
      <c r="O280" s="18" t="s">
        <v>194</v>
      </c>
      <c r="P280" s="18" t="s">
        <v>914</v>
      </c>
      <c r="Q280" s="18" t="s">
        <v>915</v>
      </c>
      <c r="R280" s="18" t="s">
        <v>916</v>
      </c>
      <c r="S280" s="18" t="s">
        <v>917</v>
      </c>
      <c r="T280" s="18" t="s">
        <v>918</v>
      </c>
    </row>
    <row r="281" spans="1:21" s="34" customFormat="1" ht="27.75" thickBot="1">
      <c r="B281" s="34" t="s">
        <v>1480</v>
      </c>
      <c r="C281" s="34" t="s">
        <v>1606</v>
      </c>
      <c r="E281" s="34" t="str">
        <f t="shared" si="0"/>
        <v>鉄道,バス,電動自転車,自転車,徒歩</v>
      </c>
      <c r="I281" s="34" t="s">
        <v>794</v>
      </c>
      <c r="K281" s="34" t="s">
        <v>191</v>
      </c>
      <c r="L281" s="34" t="s">
        <v>206</v>
      </c>
      <c r="M281" s="34">
        <v>0</v>
      </c>
      <c r="O281" s="34" t="s">
        <v>194</v>
      </c>
      <c r="P281" s="34" t="s">
        <v>914</v>
      </c>
      <c r="Q281" s="34" t="s">
        <v>915</v>
      </c>
      <c r="R281" s="34" t="s">
        <v>916</v>
      </c>
      <c r="S281" s="34" t="s">
        <v>917</v>
      </c>
      <c r="T281" s="34" t="s">
        <v>918</v>
      </c>
    </row>
    <row r="282" spans="1:21" s="18" customFormat="1" ht="27.75" thickTop="1">
      <c r="A282" s="18" t="s">
        <v>1554</v>
      </c>
      <c r="B282" s="18" t="s">
        <v>488</v>
      </c>
      <c r="C282" s="18" t="s">
        <v>489</v>
      </c>
      <c r="E282" s="18" t="str">
        <f t="shared" si="0"/>
        <v>True:はい,False:いいえ,,,</v>
      </c>
      <c r="I282" s="18" t="s">
        <v>490</v>
      </c>
      <c r="K282" s="18" t="s">
        <v>197</v>
      </c>
      <c r="L282" s="18" t="s">
        <v>182</v>
      </c>
      <c r="M282" s="18" t="b">
        <v>0</v>
      </c>
      <c r="P282" s="18" t="s">
        <v>198</v>
      </c>
      <c r="Q282" s="18" t="s">
        <v>199</v>
      </c>
    </row>
    <row r="283" spans="1:21" s="18" customFormat="1" ht="40.5">
      <c r="B283" s="18" t="s">
        <v>1264</v>
      </c>
      <c r="C283" s="18" t="s">
        <v>747</v>
      </c>
      <c r="E283" s="18" t="str">
        <f t="shared" si="0"/>
        <v>20度なだらかな傾斜,30度標準的な傾斜,40度やや急な傾斜,,</v>
      </c>
      <c r="I283" s="18" t="s">
        <v>794</v>
      </c>
      <c r="J283" s="18" t="s">
        <v>912</v>
      </c>
      <c r="K283" s="18" t="s">
        <v>189</v>
      </c>
      <c r="L283" s="18" t="s">
        <v>211</v>
      </c>
      <c r="M283" s="18">
        <v>0</v>
      </c>
      <c r="O283" s="18" t="s">
        <v>194</v>
      </c>
      <c r="P283" s="18" t="s">
        <v>750</v>
      </c>
      <c r="Q283" s="18" t="s">
        <v>749</v>
      </c>
      <c r="R283" s="18" t="s">
        <v>748</v>
      </c>
    </row>
    <row r="284" spans="1:21" s="18" customFormat="1" ht="27">
      <c r="B284" s="18" t="s">
        <v>491</v>
      </c>
      <c r="C284" s="18" t="s">
        <v>492</v>
      </c>
      <c r="E284" s="18" t="str">
        <f t="shared" si="0"/>
        <v>1：東,2：南東,3：南,4：南西,5：西</v>
      </c>
      <c r="I284" s="18" t="s">
        <v>794</v>
      </c>
      <c r="J284" s="18" t="s">
        <v>627</v>
      </c>
      <c r="K284" s="18" t="s">
        <v>191</v>
      </c>
      <c r="L284" s="18" t="s">
        <v>391</v>
      </c>
      <c r="M284" s="18">
        <v>0</v>
      </c>
      <c r="O284" s="18" t="s">
        <v>194</v>
      </c>
      <c r="P284" s="18" t="s">
        <v>493</v>
      </c>
      <c r="Q284" s="18" t="s">
        <v>494</v>
      </c>
      <c r="R284" s="18" t="s">
        <v>495</v>
      </c>
      <c r="S284" s="18" t="s">
        <v>496</v>
      </c>
      <c r="T284" s="18" t="s">
        <v>497</v>
      </c>
      <c r="U284" s="18" t="s">
        <v>498</v>
      </c>
    </row>
    <row r="285" spans="1:21" s="18" customFormat="1" ht="27">
      <c r="B285" s="18" t="s">
        <v>1461</v>
      </c>
      <c r="C285" s="18" t="s">
        <v>1462</v>
      </c>
      <c r="E285" s="18" t="str">
        <f t="shared" si="0"/>
        <v>1：3kW（18畳）,2：4kW（24畳）,3：5kW（30畳）,4：6kW（36畳）,5:2kW（12畳）</v>
      </c>
      <c r="I285" s="18" t="s">
        <v>794</v>
      </c>
      <c r="J285" s="18" t="s">
        <v>627</v>
      </c>
      <c r="K285" s="18" t="s">
        <v>191</v>
      </c>
      <c r="L285" s="18" t="s">
        <v>206</v>
      </c>
      <c r="M285" s="18">
        <v>0</v>
      </c>
      <c r="O285" s="18" t="s">
        <v>194</v>
      </c>
      <c r="P285" s="18" t="s">
        <v>1463</v>
      </c>
      <c r="Q285" s="18" t="s">
        <v>1464</v>
      </c>
      <c r="R285" s="18" t="s">
        <v>1465</v>
      </c>
      <c r="S285" s="18" t="s">
        <v>1466</v>
      </c>
      <c r="T285" s="18" t="s">
        <v>1610</v>
      </c>
    </row>
    <row r="286" spans="1:21" s="18" customFormat="1" ht="27">
      <c r="B286" s="18" t="s">
        <v>1265</v>
      </c>
      <c r="C286" s="18" t="s">
        <v>1266</v>
      </c>
      <c r="E286" s="18" t="str">
        <f t="shared" si="0"/>
        <v>1：いつもいる,2：時々いる,3：週1～2日いる,4：いない,</v>
      </c>
      <c r="I286" s="18" t="s">
        <v>794</v>
      </c>
      <c r="J286" s="18" t="s">
        <v>635</v>
      </c>
      <c r="K286" s="18" t="s">
        <v>191</v>
      </c>
      <c r="L286" s="18" t="s">
        <v>193</v>
      </c>
      <c r="M286" s="18">
        <v>0</v>
      </c>
      <c r="O286" s="18" t="s">
        <v>194</v>
      </c>
      <c r="P286" s="18" t="s">
        <v>1267</v>
      </c>
      <c r="Q286" s="18" t="s">
        <v>1268</v>
      </c>
      <c r="R286" s="18" t="s">
        <v>763</v>
      </c>
      <c r="S286" s="18" t="s">
        <v>764</v>
      </c>
    </row>
    <row r="287" spans="1:21" s="34" customFormat="1" ht="27.75" thickBot="1">
      <c r="B287" s="34" t="s">
        <v>363</v>
      </c>
      <c r="C287" s="34" t="s">
        <v>365</v>
      </c>
      <c r="E287" s="34" t="s">
        <v>1611</v>
      </c>
      <c r="F287" s="34" t="s">
        <v>648</v>
      </c>
      <c r="I287" s="34" t="s">
        <v>1178</v>
      </c>
      <c r="J287" s="34" t="s">
        <v>178</v>
      </c>
      <c r="K287" s="34" t="s">
        <v>191</v>
      </c>
    </row>
    <row r="288" spans="1:21" s="18" customFormat="1" ht="27.75" thickTop="1">
      <c r="A288" s="18" t="s">
        <v>1390</v>
      </c>
      <c r="B288" s="39" t="s">
        <v>1612</v>
      </c>
      <c r="C288" s="30" t="s">
        <v>1391</v>
      </c>
      <c r="D288" s="30"/>
      <c r="E288" s="30"/>
      <c r="I288" s="18" t="s">
        <v>395</v>
      </c>
      <c r="K288" s="18" t="s">
        <v>189</v>
      </c>
    </row>
    <row r="289" spans="2:13" s="18" customFormat="1" ht="27">
      <c r="B289" s="18" t="s">
        <v>1392</v>
      </c>
      <c r="C289" s="30" t="s">
        <v>1393</v>
      </c>
      <c r="D289" s="30"/>
      <c r="E289" s="30"/>
      <c r="I289" s="18" t="s">
        <v>395</v>
      </c>
      <c r="K289" s="18" t="s">
        <v>189</v>
      </c>
    </row>
    <row r="290" spans="2:13" s="18" customFormat="1" ht="27">
      <c r="B290" s="18" t="s">
        <v>1394</v>
      </c>
      <c r="C290" s="18" t="s">
        <v>1395</v>
      </c>
      <c r="I290" s="18" t="s">
        <v>395</v>
      </c>
      <c r="K290" s="18" t="s">
        <v>189</v>
      </c>
    </row>
    <row r="291" spans="2:13" s="18" customFormat="1" ht="27">
      <c r="B291" s="18" t="s">
        <v>1458</v>
      </c>
      <c r="C291" s="18" t="s">
        <v>1459</v>
      </c>
      <c r="I291" s="18" t="s">
        <v>395</v>
      </c>
      <c r="K291" s="18" t="s">
        <v>189</v>
      </c>
    </row>
    <row r="292" spans="2:13" s="18" customFormat="1" ht="27">
      <c r="B292" s="18" t="s">
        <v>1460</v>
      </c>
      <c r="C292" s="18" t="s">
        <v>891</v>
      </c>
      <c r="I292" s="18" t="s">
        <v>395</v>
      </c>
      <c r="K292" s="18" t="s">
        <v>189</v>
      </c>
    </row>
    <row r="293" spans="2:13" s="18" customFormat="1" ht="27">
      <c r="B293" s="27" t="s">
        <v>1616</v>
      </c>
      <c r="C293" s="18" t="s">
        <v>892</v>
      </c>
      <c r="I293" s="18" t="s">
        <v>1178</v>
      </c>
      <c r="K293" s="18" t="s">
        <v>101</v>
      </c>
      <c r="L293" s="18" t="s">
        <v>448</v>
      </c>
      <c r="M293" s="18">
        <v>0</v>
      </c>
    </row>
    <row r="294" spans="2:13" s="18" customFormat="1" ht="27">
      <c r="B294" s="27" t="s">
        <v>1617</v>
      </c>
      <c r="C294" s="18" t="s">
        <v>1138</v>
      </c>
      <c r="I294" s="18" t="s">
        <v>1144</v>
      </c>
      <c r="K294" s="18" t="s">
        <v>197</v>
      </c>
      <c r="L294" s="18" t="s">
        <v>100</v>
      </c>
      <c r="M294" s="18" t="b">
        <v>0</v>
      </c>
    </row>
    <row r="295" spans="2:13" s="18" customFormat="1" ht="27">
      <c r="B295" s="27" t="s">
        <v>1618</v>
      </c>
      <c r="C295" s="18" t="s">
        <v>1139</v>
      </c>
      <c r="I295" s="18" t="s">
        <v>1144</v>
      </c>
      <c r="K295" s="18" t="s">
        <v>197</v>
      </c>
      <c r="L295" s="18" t="s">
        <v>100</v>
      </c>
      <c r="M295" s="18" t="b">
        <v>0</v>
      </c>
    </row>
    <row r="296" spans="2:13" s="18" customFormat="1" ht="27">
      <c r="B296" s="27" t="s">
        <v>893</v>
      </c>
      <c r="C296" s="18" t="s">
        <v>1140</v>
      </c>
      <c r="I296" s="18" t="s">
        <v>1144</v>
      </c>
      <c r="K296" s="18" t="s">
        <v>197</v>
      </c>
      <c r="L296" s="18" t="s">
        <v>100</v>
      </c>
      <c r="M296" s="18" t="b">
        <v>0</v>
      </c>
    </row>
    <row r="297" spans="2:13" s="18" customFormat="1" ht="27">
      <c r="B297" s="27" t="s">
        <v>1135</v>
      </c>
      <c r="C297" s="18" t="s">
        <v>1141</v>
      </c>
      <c r="I297" s="18" t="s">
        <v>1144</v>
      </c>
      <c r="K297" s="18" t="s">
        <v>197</v>
      </c>
      <c r="L297" s="18" t="s">
        <v>100</v>
      </c>
      <c r="M297" s="18" t="b">
        <v>0</v>
      </c>
    </row>
    <row r="298" spans="2:13" s="18" customFormat="1" ht="27">
      <c r="B298" s="27" t="s">
        <v>1136</v>
      </c>
      <c r="C298" s="18" t="s">
        <v>1142</v>
      </c>
      <c r="I298" s="18" t="s">
        <v>1144</v>
      </c>
      <c r="K298" s="18" t="s">
        <v>197</v>
      </c>
      <c r="L298" s="18" t="s">
        <v>100</v>
      </c>
      <c r="M298" s="18" t="b">
        <v>0</v>
      </c>
    </row>
    <row r="299" spans="2:13" s="18" customFormat="1" ht="27">
      <c r="B299" s="27" t="s">
        <v>1137</v>
      </c>
      <c r="C299" s="18" t="s">
        <v>1143</v>
      </c>
      <c r="I299" s="18" t="s">
        <v>1144</v>
      </c>
      <c r="K299" s="18" t="s">
        <v>197</v>
      </c>
      <c r="L299" s="18" t="s">
        <v>100</v>
      </c>
      <c r="M299" s="18" t="b">
        <v>0</v>
      </c>
    </row>
    <row r="300" spans="2:13" s="18" customFormat="1" ht="27">
      <c r="B300" s="27" t="s">
        <v>1613</v>
      </c>
      <c r="C300" s="18" t="s">
        <v>1145</v>
      </c>
      <c r="I300" s="18" t="s">
        <v>395</v>
      </c>
      <c r="K300" s="18" t="s">
        <v>189</v>
      </c>
    </row>
    <row r="301" spans="2:13" s="18" customFormat="1" ht="25.5">
      <c r="B301" s="40" t="s">
        <v>1146</v>
      </c>
      <c r="C301" s="18" t="s">
        <v>1147</v>
      </c>
      <c r="I301" s="18" t="s">
        <v>395</v>
      </c>
      <c r="K301" s="18" t="s">
        <v>189</v>
      </c>
    </row>
    <row r="302" spans="2:13" s="18" customFormat="1" ht="40.5">
      <c r="B302" s="41" t="s">
        <v>1614</v>
      </c>
      <c r="C302" s="18" t="s">
        <v>934</v>
      </c>
      <c r="I302" s="18" t="s">
        <v>395</v>
      </c>
      <c r="K302" s="18" t="s">
        <v>189</v>
      </c>
    </row>
    <row r="303" spans="2:13" s="18" customFormat="1" ht="27">
      <c r="B303" s="41" t="s">
        <v>1615</v>
      </c>
      <c r="C303" s="18" t="s">
        <v>935</v>
      </c>
      <c r="I303" s="18" t="s">
        <v>395</v>
      </c>
      <c r="K303" s="18" t="s">
        <v>189</v>
      </c>
    </row>
    <row r="304" spans="2:13" s="18" customFormat="1" ht="27">
      <c r="B304" s="18" t="s">
        <v>936</v>
      </c>
      <c r="C304" s="18" t="s">
        <v>937</v>
      </c>
      <c r="I304" s="18" t="s">
        <v>395</v>
      </c>
      <c r="K304" s="18" t="s">
        <v>189</v>
      </c>
    </row>
    <row r="305" spans="1:13" s="18" customFormat="1">
      <c r="B305" s="18" t="s">
        <v>939</v>
      </c>
      <c r="C305" s="18" t="s">
        <v>938</v>
      </c>
      <c r="I305" s="18" t="s">
        <v>395</v>
      </c>
      <c r="K305" s="18" t="s">
        <v>189</v>
      </c>
    </row>
    <row r="306" spans="1:13" s="18" customFormat="1">
      <c r="B306" s="18" t="s">
        <v>361</v>
      </c>
      <c r="C306" s="18" t="s">
        <v>362</v>
      </c>
      <c r="I306" s="18" t="s">
        <v>395</v>
      </c>
      <c r="K306" s="18" t="s">
        <v>189</v>
      </c>
    </row>
    <row r="307" spans="1:13" s="22" customFormat="1" ht="27">
      <c r="A307" s="18" t="s">
        <v>940</v>
      </c>
      <c r="B307" s="22" t="s">
        <v>92</v>
      </c>
      <c r="C307" s="22" t="s">
        <v>352</v>
      </c>
      <c r="E307" s="22" t="s">
        <v>1619</v>
      </c>
      <c r="I307" s="22" t="s">
        <v>1144</v>
      </c>
      <c r="K307" s="22" t="s">
        <v>197</v>
      </c>
      <c r="L307" s="22" t="s">
        <v>100</v>
      </c>
      <c r="M307" s="22" t="b">
        <v>0</v>
      </c>
    </row>
    <row r="308" spans="1:13" s="22" customFormat="1">
      <c r="A308" s="18"/>
      <c r="B308" s="22" t="s">
        <v>93</v>
      </c>
      <c r="C308" s="31" t="s">
        <v>353</v>
      </c>
      <c r="D308" s="31"/>
      <c r="E308" s="31"/>
      <c r="I308" s="22" t="s">
        <v>1144</v>
      </c>
      <c r="K308" s="22" t="s">
        <v>197</v>
      </c>
      <c r="L308" s="22" t="s">
        <v>100</v>
      </c>
      <c r="M308" s="22" t="b">
        <v>0</v>
      </c>
    </row>
    <row r="309" spans="1:13" s="22" customFormat="1">
      <c r="A309" s="18"/>
      <c r="B309" s="22" t="s">
        <v>94</v>
      </c>
      <c r="C309" s="22" t="s">
        <v>354</v>
      </c>
      <c r="I309" s="22" t="s">
        <v>1144</v>
      </c>
      <c r="K309" s="22" t="s">
        <v>197</v>
      </c>
      <c r="L309" s="22" t="s">
        <v>100</v>
      </c>
      <c r="M309" s="22" t="b">
        <v>0</v>
      </c>
    </row>
    <row r="310" spans="1:13" s="22" customFormat="1">
      <c r="A310" s="18"/>
      <c r="B310" s="22" t="s">
        <v>95</v>
      </c>
      <c r="C310" s="22" t="s">
        <v>364</v>
      </c>
      <c r="I310" s="22" t="s">
        <v>1144</v>
      </c>
      <c r="K310" s="22" t="s">
        <v>197</v>
      </c>
      <c r="L310" s="22" t="s">
        <v>100</v>
      </c>
      <c r="M310" s="22" t="b">
        <v>0</v>
      </c>
    </row>
    <row r="311" spans="1:13" s="22" customFormat="1">
      <c r="A311" s="18"/>
      <c r="B311" s="22" t="s">
        <v>96</v>
      </c>
      <c r="C311" s="22" t="s">
        <v>364</v>
      </c>
      <c r="I311" s="22" t="s">
        <v>1144</v>
      </c>
      <c r="K311" s="22" t="s">
        <v>197</v>
      </c>
      <c r="L311" s="22" t="s">
        <v>100</v>
      </c>
      <c r="M311" s="22" t="b">
        <v>0</v>
      </c>
    </row>
    <row r="312" spans="1:13" s="22" customFormat="1">
      <c r="A312" s="18"/>
      <c r="B312" s="22" t="s">
        <v>97</v>
      </c>
      <c r="C312" s="22" t="s">
        <v>364</v>
      </c>
      <c r="I312" s="22" t="s">
        <v>1144</v>
      </c>
      <c r="K312" s="22" t="s">
        <v>197</v>
      </c>
      <c r="L312" s="22" t="s">
        <v>100</v>
      </c>
      <c r="M312" s="22" t="b">
        <v>0</v>
      </c>
    </row>
    <row r="313" spans="1:13" s="22" customFormat="1">
      <c r="A313" s="18"/>
      <c r="B313" s="22" t="s">
        <v>98</v>
      </c>
      <c r="C313" s="22" t="s">
        <v>364</v>
      </c>
      <c r="I313" s="22" t="s">
        <v>1144</v>
      </c>
      <c r="K313" s="22" t="s">
        <v>197</v>
      </c>
      <c r="L313" s="22" t="s">
        <v>100</v>
      </c>
      <c r="M313" s="22" t="b">
        <v>0</v>
      </c>
    </row>
    <row r="314" spans="1:13" s="22" customFormat="1">
      <c r="A314" s="18"/>
      <c r="B314" s="22" t="s">
        <v>99</v>
      </c>
      <c r="C314" s="22" t="s">
        <v>364</v>
      </c>
      <c r="I314" s="22" t="s">
        <v>1144</v>
      </c>
      <c r="K314" s="22" t="s">
        <v>197</v>
      </c>
      <c r="L314" s="22" t="s">
        <v>100</v>
      </c>
      <c r="M314" s="22" t="b">
        <v>0</v>
      </c>
    </row>
    <row r="315" spans="1:13" s="22" customFormat="1">
      <c r="A315" s="18"/>
      <c r="B315" s="22" t="s">
        <v>355</v>
      </c>
      <c r="C315" s="22" t="s">
        <v>364</v>
      </c>
      <c r="I315" s="22" t="s">
        <v>1144</v>
      </c>
      <c r="K315" s="22" t="s">
        <v>197</v>
      </c>
      <c r="L315" s="22" t="s">
        <v>100</v>
      </c>
      <c r="M315" s="22" t="b">
        <v>0</v>
      </c>
    </row>
    <row r="316" spans="1:13" s="22" customFormat="1">
      <c r="A316" s="18"/>
      <c r="B316" s="22" t="s">
        <v>356</v>
      </c>
      <c r="C316" s="22" t="s">
        <v>364</v>
      </c>
      <c r="I316" s="22" t="s">
        <v>1144</v>
      </c>
      <c r="K316" s="22" t="s">
        <v>197</v>
      </c>
      <c r="L316" s="22" t="s">
        <v>100</v>
      </c>
      <c r="M316" s="22" t="b">
        <v>0</v>
      </c>
    </row>
    <row r="317" spans="1:13" s="22" customFormat="1">
      <c r="A317" s="18"/>
      <c r="B317" s="22" t="s">
        <v>357</v>
      </c>
      <c r="C317" s="22" t="s">
        <v>364</v>
      </c>
      <c r="I317" s="22" t="s">
        <v>1144</v>
      </c>
      <c r="K317" s="22" t="s">
        <v>197</v>
      </c>
      <c r="L317" s="22" t="s">
        <v>100</v>
      </c>
      <c r="M317" s="22" t="b">
        <v>0</v>
      </c>
    </row>
    <row r="318" spans="1:13" s="22" customFormat="1">
      <c r="A318" s="18"/>
      <c r="B318" s="22" t="s">
        <v>358</v>
      </c>
      <c r="C318" s="22" t="s">
        <v>364</v>
      </c>
      <c r="I318" s="22" t="s">
        <v>1144</v>
      </c>
      <c r="K318" s="22" t="s">
        <v>197</v>
      </c>
      <c r="L318" s="22" t="s">
        <v>100</v>
      </c>
      <c r="M318" s="22" t="b">
        <v>0</v>
      </c>
    </row>
    <row r="319" spans="1:13" s="22" customFormat="1">
      <c r="A319" s="18"/>
      <c r="B319" s="22" t="s">
        <v>359</v>
      </c>
      <c r="C319" s="22" t="s">
        <v>364</v>
      </c>
      <c r="I319" s="22" t="s">
        <v>1144</v>
      </c>
      <c r="K319" s="22" t="s">
        <v>197</v>
      </c>
      <c r="L319" s="22" t="s">
        <v>100</v>
      </c>
      <c r="M319" s="22" t="b">
        <v>0</v>
      </c>
    </row>
    <row r="320" spans="1:13" s="22" customFormat="1">
      <c r="A320" s="18"/>
      <c r="B320" s="22" t="s">
        <v>360</v>
      </c>
      <c r="C320" s="22" t="s">
        <v>364</v>
      </c>
      <c r="I320" s="22" t="s">
        <v>1144</v>
      </c>
      <c r="K320" s="22" t="s">
        <v>197</v>
      </c>
      <c r="L320" s="22" t="s">
        <v>100</v>
      </c>
      <c r="M320" s="22" t="b">
        <v>0</v>
      </c>
    </row>
    <row r="321" spans="1:22" s="18" customFormat="1">
      <c r="B321" s="18" t="s">
        <v>367</v>
      </c>
      <c r="C321" s="18" t="s">
        <v>766</v>
      </c>
      <c r="F321" s="18" t="s">
        <v>371</v>
      </c>
      <c r="I321" s="18" t="s">
        <v>395</v>
      </c>
      <c r="J321" s="18" t="s">
        <v>178</v>
      </c>
      <c r="K321" s="18" t="s">
        <v>191</v>
      </c>
    </row>
    <row r="322" spans="1:22" s="18" customFormat="1" ht="27">
      <c r="B322" s="18" t="s">
        <v>368</v>
      </c>
      <c r="C322" s="18" t="s">
        <v>765</v>
      </c>
      <c r="F322" s="18" t="s">
        <v>232</v>
      </c>
      <c r="I322" s="18" t="s">
        <v>395</v>
      </c>
      <c r="J322" s="18" t="s">
        <v>178</v>
      </c>
      <c r="K322" s="18" t="s">
        <v>191</v>
      </c>
    </row>
    <row r="323" spans="1:22" s="18" customFormat="1">
      <c r="B323" s="18" t="s">
        <v>369</v>
      </c>
      <c r="C323" s="18" t="s">
        <v>767</v>
      </c>
      <c r="F323" s="18" t="s">
        <v>768</v>
      </c>
      <c r="I323" s="18" t="s">
        <v>794</v>
      </c>
      <c r="K323" s="18" t="s">
        <v>191</v>
      </c>
      <c r="L323" s="18" t="s">
        <v>1632</v>
      </c>
      <c r="M323" s="18">
        <v>60</v>
      </c>
      <c r="P323" s="18" t="s">
        <v>1625</v>
      </c>
      <c r="Q323" s="18" t="s">
        <v>1626</v>
      </c>
      <c r="R323" s="18" t="s">
        <v>1627</v>
      </c>
      <c r="S323" s="18" t="s">
        <v>1628</v>
      </c>
      <c r="T323" s="18" t="s">
        <v>1629</v>
      </c>
      <c r="U323" s="18" t="s">
        <v>1630</v>
      </c>
      <c r="V323" s="18" t="s">
        <v>1631</v>
      </c>
    </row>
    <row r="324" spans="1:22" s="18" customFormat="1" ht="27">
      <c r="B324" s="18" t="s">
        <v>370</v>
      </c>
      <c r="C324" s="18" t="s">
        <v>1396</v>
      </c>
      <c r="F324" s="18" t="s">
        <v>232</v>
      </c>
      <c r="I324" s="18" t="s">
        <v>395</v>
      </c>
      <c r="J324" s="18" t="s">
        <v>178</v>
      </c>
      <c r="K324" s="18" t="s">
        <v>191</v>
      </c>
    </row>
    <row r="325" spans="1:22" s="18" customFormat="1">
      <c r="B325" s="18" t="s">
        <v>1397</v>
      </c>
      <c r="C325" s="18" t="s">
        <v>1398</v>
      </c>
      <c r="F325" s="18" t="s">
        <v>232</v>
      </c>
      <c r="I325" s="18" t="s">
        <v>395</v>
      </c>
      <c r="J325" s="18" t="s">
        <v>178</v>
      </c>
      <c r="K325" s="18" t="s">
        <v>191</v>
      </c>
    </row>
    <row r="326" spans="1:22" s="18" customFormat="1" ht="27">
      <c r="B326" s="18" t="s">
        <v>1399</v>
      </c>
      <c r="C326" s="18" t="s">
        <v>1400</v>
      </c>
      <c r="F326" s="18" t="s">
        <v>232</v>
      </c>
      <c r="I326" s="18" t="s">
        <v>395</v>
      </c>
      <c r="J326" s="18" t="s">
        <v>178</v>
      </c>
      <c r="K326" s="18" t="s">
        <v>191</v>
      </c>
    </row>
    <row r="327" spans="1:22" s="18" customFormat="1">
      <c r="B327" s="18" t="s">
        <v>1401</v>
      </c>
      <c r="C327" s="18" t="s">
        <v>1402</v>
      </c>
      <c r="F327" s="18" t="s">
        <v>232</v>
      </c>
      <c r="I327" s="18" t="s">
        <v>395</v>
      </c>
      <c r="J327" s="18" t="s">
        <v>178</v>
      </c>
      <c r="K327" s="18" t="s">
        <v>191</v>
      </c>
    </row>
    <row r="328" spans="1:22" s="18" customFormat="1" ht="27">
      <c r="B328" s="18" t="s">
        <v>1403</v>
      </c>
      <c r="C328" s="18" t="s">
        <v>1404</v>
      </c>
      <c r="F328" s="18" t="s">
        <v>232</v>
      </c>
      <c r="I328" s="18" t="s">
        <v>395</v>
      </c>
      <c r="J328" s="18" t="s">
        <v>178</v>
      </c>
      <c r="K328" s="18" t="s">
        <v>191</v>
      </c>
    </row>
    <row r="329" spans="1:22" s="18" customFormat="1">
      <c r="B329" s="18" t="s">
        <v>1405</v>
      </c>
      <c r="C329" s="18" t="s">
        <v>1406</v>
      </c>
      <c r="F329" s="18" t="s">
        <v>1407</v>
      </c>
      <c r="I329" s="18" t="s">
        <v>395</v>
      </c>
      <c r="J329" s="18" t="s">
        <v>178</v>
      </c>
      <c r="K329" s="18" t="s">
        <v>191</v>
      </c>
    </row>
    <row r="330" spans="1:22" s="18" customFormat="1" ht="27">
      <c r="B330" s="18" t="s">
        <v>1408</v>
      </c>
      <c r="C330" s="18" t="s">
        <v>1409</v>
      </c>
      <c r="F330" s="18" t="s">
        <v>371</v>
      </c>
      <c r="I330" s="18" t="s">
        <v>794</v>
      </c>
      <c r="K330" s="18" t="s">
        <v>191</v>
      </c>
      <c r="L330" s="33" t="s">
        <v>1624</v>
      </c>
      <c r="M330" s="18">
        <v>10</v>
      </c>
      <c r="P330" s="18" t="s">
        <v>1620</v>
      </c>
      <c r="Q330" s="18" t="s">
        <v>1621</v>
      </c>
      <c r="R330" s="18" t="s">
        <v>1622</v>
      </c>
      <c r="S330" s="18" t="s">
        <v>1623</v>
      </c>
    </row>
    <row r="331" spans="1:22" s="34" customFormat="1" ht="27.75" thickBot="1">
      <c r="B331" s="34" t="s">
        <v>1410</v>
      </c>
      <c r="C331" s="34" t="s">
        <v>1411</v>
      </c>
      <c r="F331" s="34" t="s">
        <v>232</v>
      </c>
      <c r="I331" s="34" t="s">
        <v>395</v>
      </c>
      <c r="J331" s="34" t="s">
        <v>178</v>
      </c>
      <c r="K331" s="34" t="s">
        <v>191</v>
      </c>
    </row>
    <row r="332" spans="1:22" s="18" customFormat="1" ht="27.75" thickTop="1">
      <c r="A332" s="18" t="s">
        <v>1421</v>
      </c>
      <c r="B332" s="18" t="s">
        <v>1412</v>
      </c>
      <c r="C332" s="18" t="s">
        <v>1416</v>
      </c>
      <c r="E332" s="18" t="s">
        <v>975</v>
      </c>
      <c r="F332" s="18" t="s">
        <v>1420</v>
      </c>
      <c r="I332" s="18" t="s">
        <v>1636</v>
      </c>
      <c r="K332" s="18" t="s">
        <v>191</v>
      </c>
    </row>
    <row r="333" spans="1:22" s="18" customFormat="1">
      <c r="B333" s="18" t="s">
        <v>1413</v>
      </c>
      <c r="C333" s="18" t="s">
        <v>1417</v>
      </c>
      <c r="E333" s="18" t="s">
        <v>975</v>
      </c>
      <c r="F333" s="18" t="s">
        <v>1420</v>
      </c>
      <c r="I333" s="18" t="s">
        <v>1636</v>
      </c>
      <c r="K333" s="18" t="s">
        <v>191</v>
      </c>
    </row>
    <row r="334" spans="1:22" s="18" customFormat="1">
      <c r="B334" s="18" t="s">
        <v>1414</v>
      </c>
      <c r="C334" s="18" t="s">
        <v>1418</v>
      </c>
      <c r="E334" s="18" t="s">
        <v>975</v>
      </c>
      <c r="F334" s="18" t="s">
        <v>1633</v>
      </c>
      <c r="I334" s="18" t="s">
        <v>1636</v>
      </c>
      <c r="K334" s="18" t="s">
        <v>191</v>
      </c>
    </row>
    <row r="335" spans="1:22" s="18" customFormat="1">
      <c r="B335" s="18" t="s">
        <v>1415</v>
      </c>
      <c r="C335" s="18" t="s">
        <v>1419</v>
      </c>
      <c r="E335" s="18" t="s">
        <v>975</v>
      </c>
      <c r="F335" s="18" t="s">
        <v>1633</v>
      </c>
      <c r="I335" s="18" t="s">
        <v>1636</v>
      </c>
      <c r="K335" s="18" t="s">
        <v>191</v>
      </c>
    </row>
    <row r="336" spans="1:22" s="18" customFormat="1" ht="27">
      <c r="B336" s="18" t="s">
        <v>1365</v>
      </c>
      <c r="C336" s="18" t="s">
        <v>1422</v>
      </c>
      <c r="E336" s="18" t="s">
        <v>1638</v>
      </c>
      <c r="I336" s="18" t="s">
        <v>1636</v>
      </c>
      <c r="K336" s="18" t="s">
        <v>191</v>
      </c>
      <c r="L336" s="18" t="s">
        <v>211</v>
      </c>
    </row>
    <row r="337" spans="2:11" s="18" customFormat="1" ht="27">
      <c r="B337" s="18" t="s">
        <v>1634</v>
      </c>
      <c r="C337" s="18" t="s">
        <v>1635</v>
      </c>
      <c r="E337" s="18" t="s">
        <v>1637</v>
      </c>
      <c r="I337" s="18" t="s">
        <v>1636</v>
      </c>
      <c r="K337" s="18" t="s">
        <v>189</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722</v>
      </c>
      <c r="B1" t="s">
        <v>721</v>
      </c>
      <c r="C1" t="s">
        <v>108</v>
      </c>
      <c r="D1" t="s">
        <v>717</v>
      </c>
      <c r="E1" t="s">
        <v>751</v>
      </c>
      <c r="F1" t="s">
        <v>109</v>
      </c>
      <c r="G1" t="s">
        <v>728</v>
      </c>
    </row>
    <row r="2" spans="1:7">
      <c r="A2" t="s">
        <v>733</v>
      </c>
      <c r="B2" t="s">
        <v>106</v>
      </c>
      <c r="C2" t="s">
        <v>718</v>
      </c>
      <c r="D2" t="s">
        <v>716</v>
      </c>
      <c r="E2" s="42" t="s">
        <v>752</v>
      </c>
      <c r="G2" t="s">
        <v>719</v>
      </c>
    </row>
    <row r="4" spans="1:7">
      <c r="A4" t="s">
        <v>1119</v>
      </c>
      <c r="B4" t="s">
        <v>1120</v>
      </c>
      <c r="C4" t="s">
        <v>724</v>
      </c>
      <c r="D4" t="s">
        <v>736</v>
      </c>
      <c r="E4" s="42" t="s">
        <v>759</v>
      </c>
    </row>
    <row r="5" spans="1:7">
      <c r="D5" t="s">
        <v>1126</v>
      </c>
      <c r="E5" t="s">
        <v>753</v>
      </c>
      <c r="F5" t="s">
        <v>110</v>
      </c>
    </row>
    <row r="7" spans="1:7">
      <c r="A7" t="s">
        <v>754</v>
      </c>
      <c r="B7" t="s">
        <v>755</v>
      </c>
      <c r="C7" t="s">
        <v>756</v>
      </c>
      <c r="E7" t="s">
        <v>758</v>
      </c>
    </row>
    <row r="10" spans="1:7">
      <c r="A10" t="s">
        <v>720</v>
      </c>
      <c r="B10" t="s">
        <v>849</v>
      </c>
      <c r="C10" t="s">
        <v>850</v>
      </c>
      <c r="D10" t="s">
        <v>729</v>
      </c>
      <c r="E10" s="42" t="s">
        <v>757</v>
      </c>
      <c r="F10" t="s">
        <v>110</v>
      </c>
      <c r="G10" t="s">
        <v>852</v>
      </c>
    </row>
    <row r="11" spans="1:7">
      <c r="D11" t="s">
        <v>730</v>
      </c>
      <c r="F11" t="s">
        <v>110</v>
      </c>
    </row>
    <row r="12" spans="1:7">
      <c r="D12" t="s">
        <v>731</v>
      </c>
      <c r="F12" t="s">
        <v>110</v>
      </c>
    </row>
    <row r="13" spans="1:7">
      <c r="F13" t="s">
        <v>110</v>
      </c>
    </row>
    <row r="15" spans="1:7">
      <c r="A15" t="s">
        <v>720</v>
      </c>
      <c r="B15" t="s">
        <v>723</v>
      </c>
      <c r="C15" t="s">
        <v>724</v>
      </c>
      <c r="D15" t="s">
        <v>736</v>
      </c>
      <c r="E15" s="42" t="s">
        <v>759</v>
      </c>
      <c r="G15" t="s">
        <v>732</v>
      </c>
    </row>
    <row r="16" spans="1:7">
      <c r="D16" t="s">
        <v>729</v>
      </c>
      <c r="E16" s="42" t="s">
        <v>757</v>
      </c>
      <c r="F16" t="s">
        <v>110</v>
      </c>
    </row>
    <row r="17" spans="1:7">
      <c r="D17" t="s">
        <v>730</v>
      </c>
      <c r="F17" t="s">
        <v>110</v>
      </c>
    </row>
    <row r="18" spans="1:7">
      <c r="D18" t="s">
        <v>731</v>
      </c>
      <c r="F18" t="s">
        <v>110</v>
      </c>
    </row>
    <row r="19" spans="1:7">
      <c r="F19" t="s">
        <v>110</v>
      </c>
    </row>
    <row r="21" spans="1:7">
      <c r="A21" t="s">
        <v>720</v>
      </c>
      <c r="B21" t="s">
        <v>861</v>
      </c>
      <c r="C21" t="s">
        <v>735</v>
      </c>
      <c r="D21" t="s">
        <v>1118</v>
      </c>
      <c r="E21" t="s">
        <v>1118</v>
      </c>
      <c r="G21" t="s">
        <v>860</v>
      </c>
    </row>
    <row r="23" spans="1:7">
      <c r="A23" t="s">
        <v>720</v>
      </c>
      <c r="B23" t="s">
        <v>853</v>
      </c>
      <c r="C23" t="s">
        <v>854</v>
      </c>
      <c r="D23" t="s">
        <v>1117</v>
      </c>
    </row>
    <row r="25" spans="1:7">
      <c r="A25" t="s">
        <v>720</v>
      </c>
      <c r="B25" t="s">
        <v>1121</v>
      </c>
      <c r="C25" t="s">
        <v>178</v>
      </c>
      <c r="D25" t="s">
        <v>1122</v>
      </c>
      <c r="E25" t="s">
        <v>1122</v>
      </c>
      <c r="F25" t="s">
        <v>1123</v>
      </c>
    </row>
    <row r="26" spans="1:7">
      <c r="F26" t="s">
        <v>1124</v>
      </c>
    </row>
    <row r="27" spans="1:7">
      <c r="F27" t="s">
        <v>1125</v>
      </c>
    </row>
    <row r="29" spans="1:7">
      <c r="A29" t="s">
        <v>851</v>
      </c>
      <c r="B29" t="s">
        <v>849</v>
      </c>
      <c r="C29" t="s">
        <v>856</v>
      </c>
      <c r="D29" t="s">
        <v>660</v>
      </c>
      <c r="E29" t="s">
        <v>660</v>
      </c>
    </row>
    <row r="30" spans="1:7">
      <c r="D30" t="s">
        <v>242</v>
      </c>
      <c r="E30" t="s">
        <v>242</v>
      </c>
      <c r="G30" t="s">
        <v>857</v>
      </c>
    </row>
    <row r="31" spans="1:7">
      <c r="D31" t="s">
        <v>249</v>
      </c>
      <c r="G31" t="s">
        <v>858</v>
      </c>
    </row>
    <row r="32" spans="1:7">
      <c r="D32" t="s">
        <v>578</v>
      </c>
      <c r="E32" t="s">
        <v>578</v>
      </c>
      <c r="G32" t="s">
        <v>859</v>
      </c>
    </row>
    <row r="34" spans="1:7">
      <c r="A34" t="s">
        <v>862</v>
      </c>
      <c r="B34" t="s">
        <v>849</v>
      </c>
      <c r="C34" t="s">
        <v>850</v>
      </c>
      <c r="D34" t="s">
        <v>863</v>
      </c>
      <c r="F34" t="s">
        <v>110</v>
      </c>
      <c r="G34" t="s">
        <v>852</v>
      </c>
    </row>
    <row r="36" spans="1:7">
      <c r="A36" t="s">
        <v>862</v>
      </c>
      <c r="B36" t="s">
        <v>734</v>
      </c>
      <c r="C36" t="s">
        <v>735</v>
      </c>
      <c r="D36" t="s">
        <v>726</v>
      </c>
      <c r="E36" t="s">
        <v>726</v>
      </c>
      <c r="G36" t="s">
        <v>864</v>
      </c>
    </row>
    <row r="38" spans="1:7">
      <c r="A38" t="s">
        <v>862</v>
      </c>
      <c r="B38" t="s">
        <v>853</v>
      </c>
      <c r="C38" t="s">
        <v>854</v>
      </c>
      <c r="D38" t="s">
        <v>855</v>
      </c>
    </row>
    <row r="40" spans="1:7">
      <c r="A40" t="s">
        <v>865</v>
      </c>
      <c r="B40" t="s">
        <v>849</v>
      </c>
      <c r="C40" t="s">
        <v>856</v>
      </c>
      <c r="D40" t="s">
        <v>866</v>
      </c>
      <c r="E40" t="s">
        <v>866</v>
      </c>
      <c r="F40" t="s">
        <v>867</v>
      </c>
    </row>
    <row r="41" spans="1:7">
      <c r="C41" t="s">
        <v>869</v>
      </c>
      <c r="D41" t="s">
        <v>1451</v>
      </c>
      <c r="E41" t="s">
        <v>1451</v>
      </c>
      <c r="G41" t="s">
        <v>868</v>
      </c>
    </row>
    <row r="43" spans="1:7" ht="40.5">
      <c r="A43" t="s">
        <v>865</v>
      </c>
      <c r="B43" t="s">
        <v>0</v>
      </c>
      <c r="C43" t="s">
        <v>856</v>
      </c>
      <c r="D43" t="s">
        <v>902</v>
      </c>
      <c r="E43" t="s">
        <v>902</v>
      </c>
      <c r="F43" s="5" t="s">
        <v>815</v>
      </c>
    </row>
    <row r="44" spans="1:7">
      <c r="C44" t="s">
        <v>869</v>
      </c>
      <c r="D44" t="s">
        <v>1451</v>
      </c>
      <c r="E44" t="s">
        <v>1451</v>
      </c>
      <c r="F44" t="s">
        <v>111</v>
      </c>
      <c r="G44" t="s">
        <v>868</v>
      </c>
    </row>
    <row r="47" spans="1:7" ht="40.5">
      <c r="A47" t="s">
        <v>865</v>
      </c>
      <c r="B47" t="s">
        <v>1</v>
      </c>
      <c r="C47" t="s">
        <v>856</v>
      </c>
      <c r="D47" t="s">
        <v>903</v>
      </c>
      <c r="E47" t="s">
        <v>903</v>
      </c>
      <c r="F47" s="5" t="s">
        <v>815</v>
      </c>
    </row>
    <row r="48" spans="1:7">
      <c r="C48" t="s">
        <v>856</v>
      </c>
      <c r="D48" t="s">
        <v>866</v>
      </c>
      <c r="E48" t="s">
        <v>866</v>
      </c>
      <c r="F48" t="s">
        <v>867</v>
      </c>
    </row>
    <row r="49" spans="1:7">
      <c r="C49" t="s">
        <v>869</v>
      </c>
      <c r="D49" t="s">
        <v>1451</v>
      </c>
      <c r="E49" t="s">
        <v>1451</v>
      </c>
      <c r="F49" t="s">
        <v>111</v>
      </c>
      <c r="G49" t="s">
        <v>868</v>
      </c>
    </row>
    <row r="52" spans="1:7">
      <c r="A52" t="s">
        <v>865</v>
      </c>
      <c r="B52" t="s">
        <v>1128</v>
      </c>
      <c r="C52" t="s">
        <v>856</v>
      </c>
      <c r="D52" t="s">
        <v>1307</v>
      </c>
      <c r="E52" t="s">
        <v>1307</v>
      </c>
      <c r="F52" t="s">
        <v>867</v>
      </c>
    </row>
    <row r="53" spans="1:7">
      <c r="C53" t="s">
        <v>869</v>
      </c>
      <c r="D53" t="s">
        <v>1451</v>
      </c>
      <c r="E53" t="s">
        <v>1451</v>
      </c>
      <c r="F53" t="s">
        <v>111</v>
      </c>
      <c r="G53" t="s">
        <v>868</v>
      </c>
    </row>
    <row r="55" spans="1:7">
      <c r="A55" t="s">
        <v>865</v>
      </c>
      <c r="B55" t="s">
        <v>1127</v>
      </c>
      <c r="C55" t="s">
        <v>856</v>
      </c>
      <c r="D55" t="s">
        <v>814</v>
      </c>
      <c r="E55" t="s">
        <v>759</v>
      </c>
      <c r="F55" t="s">
        <v>867</v>
      </c>
    </row>
    <row r="56" spans="1:7">
      <c r="C56" t="s">
        <v>869</v>
      </c>
      <c r="D56" t="s">
        <v>1451</v>
      </c>
      <c r="E56" t="s">
        <v>866</v>
      </c>
      <c r="F56" t="s">
        <v>111</v>
      </c>
      <c r="G56" t="s">
        <v>868</v>
      </c>
    </row>
    <row r="57" spans="1:7">
      <c r="E57" t="s">
        <v>1451</v>
      </c>
    </row>
    <row r="59" spans="1:7" ht="40.5">
      <c r="A59" t="s">
        <v>865</v>
      </c>
      <c r="B59" t="s">
        <v>817</v>
      </c>
      <c r="C59" t="s">
        <v>869</v>
      </c>
      <c r="D59" t="s">
        <v>943</v>
      </c>
      <c r="E59" t="s">
        <v>943</v>
      </c>
      <c r="F59" s="5" t="s">
        <v>815</v>
      </c>
      <c r="G59" t="s">
        <v>818</v>
      </c>
    </row>
    <row r="61" spans="1:7">
      <c r="A61" t="s">
        <v>865</v>
      </c>
      <c r="B61" t="s">
        <v>1311</v>
      </c>
      <c r="G61" t="s">
        <v>1315</v>
      </c>
    </row>
    <row r="64" spans="1:7">
      <c r="A64" t="s">
        <v>1312</v>
      </c>
      <c r="B64" t="s">
        <v>849</v>
      </c>
      <c r="C64" t="s">
        <v>856</v>
      </c>
      <c r="D64" t="s">
        <v>1292</v>
      </c>
      <c r="E64" t="s">
        <v>1292</v>
      </c>
      <c r="G64" t="s">
        <v>1313</v>
      </c>
    </row>
    <row r="65" spans="1:7">
      <c r="D65" t="s">
        <v>1451</v>
      </c>
      <c r="E65" t="s">
        <v>1451</v>
      </c>
      <c r="F65" t="s">
        <v>867</v>
      </c>
      <c r="G65" t="s">
        <v>1291</v>
      </c>
    </row>
    <row r="67" spans="1:7">
      <c r="A67" t="s">
        <v>1312</v>
      </c>
      <c r="B67" t="s">
        <v>1129</v>
      </c>
      <c r="C67" t="s">
        <v>856</v>
      </c>
      <c r="D67" t="s">
        <v>1293</v>
      </c>
      <c r="E67" t="s">
        <v>1293</v>
      </c>
    </row>
    <row r="68" spans="1:7">
      <c r="D68" t="s">
        <v>1294</v>
      </c>
      <c r="E68" t="s">
        <v>1294</v>
      </c>
    </row>
    <row r="70" spans="1:7">
      <c r="A70" t="s">
        <v>1312</v>
      </c>
      <c r="B70" t="s">
        <v>1314</v>
      </c>
      <c r="C70" t="s">
        <v>856</v>
      </c>
      <c r="D70" t="s">
        <v>1292</v>
      </c>
      <c r="E70" t="s">
        <v>1292</v>
      </c>
      <c r="G70" t="s">
        <v>1313</v>
      </c>
    </row>
    <row r="71" spans="1:7">
      <c r="D71" t="s">
        <v>1451</v>
      </c>
      <c r="E71" t="s">
        <v>1451</v>
      </c>
      <c r="F71" t="s">
        <v>867</v>
      </c>
      <c r="G71" t="s">
        <v>1291</v>
      </c>
    </row>
    <row r="73" spans="1:7" ht="40.5">
      <c r="A73" t="s">
        <v>1045</v>
      </c>
      <c r="B73" t="s">
        <v>849</v>
      </c>
      <c r="C73" t="s">
        <v>869</v>
      </c>
      <c r="D73" t="s">
        <v>979</v>
      </c>
      <c r="F73" s="5" t="s">
        <v>816</v>
      </c>
    </row>
    <row r="75" spans="1:7">
      <c r="A75" t="s">
        <v>737</v>
      </c>
      <c r="B75" t="s">
        <v>738</v>
      </c>
      <c r="C75" t="s">
        <v>1285</v>
      </c>
      <c r="D75" t="s">
        <v>727</v>
      </c>
    </row>
    <row r="77" spans="1:7">
      <c r="A77" t="s">
        <v>1048</v>
      </c>
      <c r="B77" t="s">
        <v>864</v>
      </c>
      <c r="C77" t="s">
        <v>735</v>
      </c>
      <c r="D77" t="s">
        <v>726</v>
      </c>
      <c r="E77" t="s">
        <v>726</v>
      </c>
    </row>
    <row r="78" spans="1:7">
      <c r="B78" t="s">
        <v>760</v>
      </c>
      <c r="C78" t="s">
        <v>760</v>
      </c>
      <c r="E78" t="s">
        <v>761</v>
      </c>
    </row>
  </sheetData>
  <phoneticPr fontId="2"/>
  <pageMargins left="0.75" right="0.75" top="1" bottom="1" header="0.51200000000000001" footer="0.51200000000000001"/>
  <pageSetup paperSize="9" orientation="portrait"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1040</v>
      </c>
    </row>
    <row r="2" spans="1:4">
      <c r="C2" s="2" t="s">
        <v>1199</v>
      </c>
    </row>
    <row r="3" spans="1:4">
      <c r="C3" s="2" t="s">
        <v>1198</v>
      </c>
    </row>
    <row r="4" spans="1:4">
      <c r="C4" s="2" t="s">
        <v>1519</v>
      </c>
    </row>
    <row r="5" spans="1:4">
      <c r="C5" s="2" t="s">
        <v>1520</v>
      </c>
      <c r="D5" s="2" t="s">
        <v>1521</v>
      </c>
    </row>
    <row r="7" spans="1:4">
      <c r="B7" s="2" t="s">
        <v>637</v>
      </c>
      <c r="C7" s="2" t="s">
        <v>1468</v>
      </c>
      <c r="D7" s="2" t="s">
        <v>1475</v>
      </c>
    </row>
    <row r="8" spans="1:4">
      <c r="A8" s="2" t="s">
        <v>664</v>
      </c>
      <c r="B8" s="2" t="s">
        <v>636</v>
      </c>
      <c r="C8" s="2" t="s">
        <v>725</v>
      </c>
      <c r="D8" s="2" t="s">
        <v>1476</v>
      </c>
    </row>
    <row r="10" spans="1:4">
      <c r="A10" s="2" t="s">
        <v>1200</v>
      </c>
      <c r="B10" s="2" t="s">
        <v>636</v>
      </c>
      <c r="C10" s="2" t="s">
        <v>726</v>
      </c>
      <c r="D10" s="2" t="s">
        <v>1476</v>
      </c>
    </row>
    <row r="12" spans="1:4">
      <c r="A12" s="2" t="s">
        <v>1467</v>
      </c>
      <c r="B12" s="2" t="s">
        <v>636</v>
      </c>
      <c r="C12" s="2" t="s">
        <v>727</v>
      </c>
      <c r="D12" s="2" t="s">
        <v>1476</v>
      </c>
    </row>
    <row r="14" spans="1:4">
      <c r="A14" s="2" t="s">
        <v>875</v>
      </c>
      <c r="B14" s="2" t="s">
        <v>1316</v>
      </c>
      <c r="C14" s="2" t="s">
        <v>736</v>
      </c>
    </row>
    <row r="17" spans="1:12">
      <c r="A17" s="2" t="s">
        <v>663</v>
      </c>
      <c r="B17" s="2" t="s">
        <v>1316</v>
      </c>
      <c r="C17" s="2" t="s">
        <v>660</v>
      </c>
      <c r="D17" s="2" t="s">
        <v>1036</v>
      </c>
    </row>
    <row r="19" spans="1:12">
      <c r="A19" s="2" t="s">
        <v>577</v>
      </c>
      <c r="B19" s="2" t="s">
        <v>1316</v>
      </c>
      <c r="C19" s="2" t="s">
        <v>1517</v>
      </c>
      <c r="D19" s="2" t="s">
        <v>1518</v>
      </c>
      <c r="E19" s="2" t="s">
        <v>1020</v>
      </c>
      <c r="F19" s="2" t="s">
        <v>7</v>
      </c>
      <c r="G19" s="2" t="s">
        <v>8</v>
      </c>
    </row>
    <row r="20" spans="1:12">
      <c r="F20" s="2" t="s">
        <v>703</v>
      </c>
      <c r="G20" s="2" t="s">
        <v>9</v>
      </c>
    </row>
    <row r="21" spans="1:12">
      <c r="F21" s="2" t="s">
        <v>10</v>
      </c>
    </row>
    <row r="23" spans="1:12">
      <c r="H23" s="2" t="s">
        <v>1210</v>
      </c>
      <c r="I23" s="2" t="s">
        <v>880</v>
      </c>
      <c r="J23" s="2" t="s">
        <v>885</v>
      </c>
      <c r="K23" s="2" t="s">
        <v>886</v>
      </c>
      <c r="L23" s="2" t="s">
        <v>1282</v>
      </c>
    </row>
    <row r="24" spans="1:12">
      <c r="A24" s="2" t="s">
        <v>240</v>
      </c>
      <c r="B24" s="2" t="s">
        <v>1316</v>
      </c>
      <c r="C24" s="2" t="s">
        <v>1516</v>
      </c>
      <c r="D24" s="2" t="s">
        <v>241</v>
      </c>
      <c r="E24" s="2" t="s">
        <v>876</v>
      </c>
      <c r="F24" s="2" t="s">
        <v>1214</v>
      </c>
      <c r="G24" s="2" t="s">
        <v>1204</v>
      </c>
      <c r="H24" s="2" t="s">
        <v>1211</v>
      </c>
      <c r="I24" s="2" t="s">
        <v>243</v>
      </c>
      <c r="J24" s="2" t="s">
        <v>881</v>
      </c>
      <c r="K24" s="2" t="s">
        <v>881</v>
      </c>
    </row>
    <row r="25" spans="1:12">
      <c r="F25" s="2" t="s">
        <v>1215</v>
      </c>
      <c r="G25" s="2" t="s">
        <v>1205</v>
      </c>
      <c r="H25" s="2" t="s">
        <v>244</v>
      </c>
      <c r="I25" s="2" t="s">
        <v>245</v>
      </c>
      <c r="J25" s="2" t="s">
        <v>882</v>
      </c>
      <c r="K25" s="2" t="s">
        <v>882</v>
      </c>
    </row>
    <row r="26" spans="1:12">
      <c r="F26" s="2" t="s">
        <v>1216</v>
      </c>
      <c r="G26" s="2" t="s">
        <v>1206</v>
      </c>
      <c r="H26" s="2" t="s">
        <v>246</v>
      </c>
      <c r="I26" s="2" t="s">
        <v>877</v>
      </c>
      <c r="J26" s="2" t="s">
        <v>883</v>
      </c>
      <c r="K26" s="2" t="s">
        <v>883</v>
      </c>
    </row>
    <row r="27" spans="1:12">
      <c r="F27" s="2" t="s">
        <v>1217</v>
      </c>
      <c r="G27" s="2" t="s">
        <v>1207</v>
      </c>
      <c r="H27" s="2" t="s">
        <v>247</v>
      </c>
      <c r="I27" s="2" t="s">
        <v>878</v>
      </c>
      <c r="J27" s="2" t="s">
        <v>884</v>
      </c>
      <c r="K27" s="2" t="s">
        <v>884</v>
      </c>
    </row>
    <row r="28" spans="1:12">
      <c r="F28" s="2" t="s">
        <v>1218</v>
      </c>
      <c r="G28" s="2" t="s">
        <v>1208</v>
      </c>
      <c r="H28" s="2" t="s">
        <v>1212</v>
      </c>
      <c r="I28" s="2" t="s">
        <v>879</v>
      </c>
      <c r="J28" s="2" t="s">
        <v>713</v>
      </c>
      <c r="K28" s="2" t="s">
        <v>714</v>
      </c>
      <c r="L28" s="2" t="s">
        <v>894</v>
      </c>
    </row>
    <row r="29" spans="1:12">
      <c r="F29" s="2" t="s">
        <v>1453</v>
      </c>
      <c r="G29" s="2" t="s">
        <v>1209</v>
      </c>
    </row>
    <row r="30" spans="1:12">
      <c r="F30" s="2" t="s">
        <v>1454</v>
      </c>
      <c r="G30" s="2" t="s">
        <v>1456</v>
      </c>
    </row>
    <row r="31" spans="1:12">
      <c r="F31" s="2" t="s">
        <v>1455</v>
      </c>
      <c r="G31" s="2" t="s">
        <v>1457</v>
      </c>
    </row>
    <row r="32" spans="1:12">
      <c r="F32" s="2" t="s">
        <v>1276</v>
      </c>
      <c r="G32" s="2" t="s">
        <v>1213</v>
      </c>
      <c r="I32" s="2" t="s">
        <v>1278</v>
      </c>
      <c r="J32" s="2" t="s">
        <v>1279</v>
      </c>
      <c r="K32" s="2" t="s">
        <v>1280</v>
      </c>
    </row>
    <row r="33" spans="1:11">
      <c r="F33" s="2" t="s">
        <v>1277</v>
      </c>
      <c r="G33" s="2" t="s">
        <v>1203</v>
      </c>
      <c r="I33" s="2" t="s">
        <v>1323</v>
      </c>
      <c r="J33" s="2" t="s">
        <v>1324</v>
      </c>
      <c r="K33" s="2" t="s">
        <v>1556</v>
      </c>
    </row>
    <row r="34" spans="1:11">
      <c r="F34" s="2" t="s">
        <v>1274</v>
      </c>
      <c r="G34" s="2" t="s">
        <v>1486</v>
      </c>
    </row>
    <row r="35" spans="1:11">
      <c r="F35" s="2" t="s">
        <v>1275</v>
      </c>
      <c r="G35" s="2" t="s">
        <v>1271</v>
      </c>
      <c r="I35" s="2" t="s">
        <v>1272</v>
      </c>
      <c r="J35" s="2" t="s">
        <v>1273</v>
      </c>
      <c r="K35" s="2" t="s">
        <v>1273</v>
      </c>
    </row>
    <row r="36" spans="1:11">
      <c r="F36" s="2" t="s">
        <v>712</v>
      </c>
      <c r="G36" s="2" t="s">
        <v>1219</v>
      </c>
      <c r="H36" s="2" t="s">
        <v>1212</v>
      </c>
      <c r="I36" s="2" t="s">
        <v>879</v>
      </c>
      <c r="J36" s="2" t="s">
        <v>1557</v>
      </c>
    </row>
    <row r="40" spans="1:11">
      <c r="A40" s="2" t="s">
        <v>248</v>
      </c>
      <c r="B40" s="2" t="s">
        <v>1316</v>
      </c>
      <c r="C40" s="2" t="s">
        <v>249</v>
      </c>
      <c r="D40" s="2" t="s">
        <v>250</v>
      </c>
    </row>
    <row r="43" spans="1:11">
      <c r="A43" s="2" t="s">
        <v>662</v>
      </c>
      <c r="B43" s="2" t="s">
        <v>1316</v>
      </c>
      <c r="C43" s="2" t="s">
        <v>80</v>
      </c>
      <c r="D43" s="2" t="s">
        <v>661</v>
      </c>
    </row>
    <row r="44" spans="1:11">
      <c r="D44" s="2" t="s">
        <v>6</v>
      </c>
    </row>
    <row r="46" spans="1:11">
      <c r="A46" s="2" t="s">
        <v>255</v>
      </c>
      <c r="B46" s="2" t="s">
        <v>1316</v>
      </c>
      <c r="C46" s="2" t="s">
        <v>1451</v>
      </c>
      <c r="D46" s="2" t="s">
        <v>661</v>
      </c>
    </row>
    <row r="47" spans="1:11">
      <c r="D47" s="2" t="s">
        <v>6</v>
      </c>
      <c r="E47" s="2" t="s">
        <v>1049</v>
      </c>
      <c r="F47" s="2" t="s">
        <v>1021</v>
      </c>
      <c r="G47" s="2" t="s">
        <v>1022</v>
      </c>
    </row>
    <row r="48" spans="1:11">
      <c r="F48" s="2" t="s">
        <v>785</v>
      </c>
      <c r="G48" s="2" t="s">
        <v>1023</v>
      </c>
    </row>
    <row r="49" spans="1:7">
      <c r="F49" s="2" t="s">
        <v>81</v>
      </c>
      <c r="G49" s="2" t="s">
        <v>887</v>
      </c>
    </row>
    <row r="50" spans="1:7">
      <c r="F50" s="2" t="s">
        <v>985</v>
      </c>
      <c r="G50" s="2" t="s">
        <v>888</v>
      </c>
    </row>
    <row r="51" spans="1:7">
      <c r="F51" s="2" t="s">
        <v>889</v>
      </c>
      <c r="G51" s="2" t="s">
        <v>1269</v>
      </c>
    </row>
    <row r="52" spans="1:7">
      <c r="F52" s="2" t="s">
        <v>1270</v>
      </c>
      <c r="G52" s="2" t="s">
        <v>569</v>
      </c>
    </row>
    <row r="53" spans="1:7">
      <c r="F53" s="2" t="s">
        <v>89</v>
      </c>
      <c r="G53" s="2" t="s">
        <v>570</v>
      </c>
    </row>
    <row r="54" spans="1:7">
      <c r="F54" s="2" t="s">
        <v>571</v>
      </c>
      <c r="G54" s="2" t="s">
        <v>572</v>
      </c>
    </row>
    <row r="55" spans="1:7">
      <c r="F55" s="2" t="s">
        <v>573</v>
      </c>
      <c r="G55" s="2" t="s">
        <v>575</v>
      </c>
    </row>
    <row r="56" spans="1:7">
      <c r="F56" s="2" t="s">
        <v>574</v>
      </c>
      <c r="G56" s="2" t="s">
        <v>576</v>
      </c>
    </row>
    <row r="57" spans="1:7">
      <c r="F57" s="2" t="s">
        <v>1034</v>
      </c>
      <c r="G57" s="2" t="s">
        <v>1035</v>
      </c>
    </row>
    <row r="58" spans="1:7">
      <c r="F58" s="2" t="s">
        <v>256</v>
      </c>
      <c r="G58" s="2" t="s">
        <v>257</v>
      </c>
    </row>
    <row r="61" spans="1:7">
      <c r="A61" s="2" t="s">
        <v>1037</v>
      </c>
      <c r="B61" s="2" t="s">
        <v>1477</v>
      </c>
      <c r="C61" s="2" t="s">
        <v>1306</v>
      </c>
      <c r="D61" s="2" t="s">
        <v>1038</v>
      </c>
    </row>
    <row r="62" spans="1:7">
      <c r="D62" s="2" t="s">
        <v>1039</v>
      </c>
    </row>
    <row r="65" spans="1:10">
      <c r="A65" s="2" t="s">
        <v>1296</v>
      </c>
      <c r="B65" s="2" t="s">
        <v>1477</v>
      </c>
      <c r="C65" s="2" t="s">
        <v>905</v>
      </c>
      <c r="D65" s="2" t="s">
        <v>1041</v>
      </c>
    </row>
    <row r="66" spans="1:10">
      <c r="D66" s="2" t="s">
        <v>1295</v>
      </c>
    </row>
    <row r="68" spans="1:10">
      <c r="A68" s="2" t="s">
        <v>1297</v>
      </c>
      <c r="B68" s="2" t="s">
        <v>1477</v>
      </c>
      <c r="C68" s="2" t="s">
        <v>904</v>
      </c>
      <c r="D68" s="2" t="s">
        <v>1041</v>
      </c>
    </row>
    <row r="69" spans="1:10">
      <c r="D69" s="2" t="s">
        <v>1295</v>
      </c>
    </row>
    <row r="71" spans="1:10">
      <c r="A71" s="2" t="s">
        <v>1308</v>
      </c>
      <c r="B71" s="2" t="s">
        <v>1477</v>
      </c>
      <c r="C71" s="2" t="s">
        <v>1309</v>
      </c>
      <c r="D71" s="2" t="s">
        <v>1310</v>
      </c>
    </row>
    <row r="73" spans="1:10">
      <c r="A73" s="2" t="s">
        <v>1046</v>
      </c>
      <c r="B73" s="2" t="s">
        <v>90</v>
      </c>
      <c r="C73" s="2" t="s">
        <v>1019</v>
      </c>
      <c r="D73" s="2" t="s">
        <v>1295</v>
      </c>
      <c r="F73" s="2" t="s">
        <v>1283</v>
      </c>
      <c r="G73" s="2" t="s">
        <v>1452</v>
      </c>
    </row>
    <row r="74" spans="1:10">
      <c r="F74" s="2" t="s">
        <v>1284</v>
      </c>
      <c r="G74" s="2" t="s">
        <v>1047</v>
      </c>
    </row>
    <row r="75" spans="1:10">
      <c r="F75" s="2" t="s">
        <v>976</v>
      </c>
      <c r="G75" s="2" t="s">
        <v>560</v>
      </c>
    </row>
    <row r="76" spans="1:10">
      <c r="F76" s="2" t="s">
        <v>977</v>
      </c>
      <c r="G76" s="2" t="s">
        <v>561</v>
      </c>
    </row>
    <row r="77" spans="1:10">
      <c r="F77" s="2" t="s">
        <v>978</v>
      </c>
      <c r="G77" s="2" t="s">
        <v>562</v>
      </c>
    </row>
    <row r="78" spans="1:10">
      <c r="F78" s="2" t="s">
        <v>1453</v>
      </c>
      <c r="G78" s="2" t="s">
        <v>772</v>
      </c>
      <c r="J78" s="2" t="s">
        <v>773</v>
      </c>
    </row>
    <row r="79" spans="1:10">
      <c r="J79" s="2" t="s">
        <v>774</v>
      </c>
    </row>
    <row r="80" spans="1:10">
      <c r="A80" s="2" t="s">
        <v>980</v>
      </c>
      <c r="B80" s="2" t="s">
        <v>90</v>
      </c>
      <c r="C80" s="2" t="s">
        <v>1018</v>
      </c>
      <c r="D80" s="2" t="s">
        <v>1295</v>
      </c>
      <c r="G80" s="2" t="s">
        <v>944</v>
      </c>
    </row>
    <row r="83" spans="1:9">
      <c r="A83" s="2" t="s">
        <v>1482</v>
      </c>
      <c r="B83" s="2" t="s">
        <v>239</v>
      </c>
      <c r="C83" s="2" t="s">
        <v>375</v>
      </c>
      <c r="D83" s="2" t="s">
        <v>374</v>
      </c>
      <c r="F83" s="2" t="s">
        <v>1057</v>
      </c>
      <c r="G83" s="2" t="s">
        <v>1056</v>
      </c>
    </row>
    <row r="84" spans="1:9">
      <c r="G84" s="2" t="s">
        <v>1058</v>
      </c>
    </row>
    <row r="85" spans="1:9">
      <c r="G85" s="2" t="s">
        <v>1481</v>
      </c>
    </row>
    <row r="87" spans="1:9">
      <c r="A87" s="2" t="s">
        <v>1483</v>
      </c>
      <c r="B87" s="2" t="s">
        <v>239</v>
      </c>
      <c r="C87" s="2" t="s">
        <v>694</v>
      </c>
      <c r="D87" s="2" t="s">
        <v>661</v>
      </c>
      <c r="F87" s="2" t="s">
        <v>1283</v>
      </c>
      <c r="G87" s="2" t="s">
        <v>695</v>
      </c>
    </row>
    <row r="88" spans="1:9">
      <c r="F88" s="2" t="s">
        <v>1284</v>
      </c>
      <c r="G88" s="2" t="s">
        <v>1484</v>
      </c>
      <c r="I88" s="2" t="s">
        <v>813</v>
      </c>
    </row>
    <row r="89" spans="1:9">
      <c r="F89" s="2" t="s">
        <v>976</v>
      </c>
      <c r="G89" s="2" t="s">
        <v>696</v>
      </c>
    </row>
    <row r="90" spans="1:9">
      <c r="F90" s="2" t="s">
        <v>977</v>
      </c>
      <c r="G90" s="2" t="s">
        <v>1485</v>
      </c>
    </row>
    <row r="91" spans="1:9">
      <c r="F91" s="2" t="s">
        <v>978</v>
      </c>
      <c r="G91" s="2" t="s">
        <v>698</v>
      </c>
    </row>
    <row r="92" spans="1:9">
      <c r="F92" s="2" t="s">
        <v>697</v>
      </c>
      <c r="G92" s="2" t="s">
        <v>1560</v>
      </c>
    </row>
    <row r="93" spans="1:9">
      <c r="F93" s="2" t="s">
        <v>1454</v>
      </c>
      <c r="G93" s="2" t="s">
        <v>1561</v>
      </c>
    </row>
    <row r="94" spans="1:9">
      <c r="F94" s="2" t="s">
        <v>1455</v>
      </c>
      <c r="G94" s="2" t="s">
        <v>665</v>
      </c>
    </row>
    <row r="95" spans="1:9">
      <c r="F95" s="2" t="s">
        <v>666</v>
      </c>
      <c r="G95" s="2" t="s">
        <v>667</v>
      </c>
    </row>
    <row r="96" spans="1:9">
      <c r="F96" s="2" t="s">
        <v>1202</v>
      </c>
      <c r="G96" s="2" t="s">
        <v>711</v>
      </c>
    </row>
    <row r="97" spans="1:9">
      <c r="F97" s="2" t="s">
        <v>1558</v>
      </c>
      <c r="G97" s="2" t="s">
        <v>1559</v>
      </c>
    </row>
    <row r="99" spans="1:9">
      <c r="A99" s="2" t="s">
        <v>706</v>
      </c>
      <c r="B99" s="2" t="s">
        <v>239</v>
      </c>
      <c r="C99" s="2" t="s">
        <v>372</v>
      </c>
      <c r="F99" s="2" t="s">
        <v>707</v>
      </c>
      <c r="G99" s="2" t="s">
        <v>708</v>
      </c>
    </row>
    <row r="100" spans="1:9">
      <c r="G100" s="2" t="s">
        <v>373</v>
      </c>
    </row>
    <row r="102" spans="1:9">
      <c r="A102" s="4" t="s">
        <v>112</v>
      </c>
      <c r="B102" s="4" t="s">
        <v>1477</v>
      </c>
      <c r="C102" s="4" t="s">
        <v>113</v>
      </c>
      <c r="F102" s="2" t="s">
        <v>1283</v>
      </c>
      <c r="G102" s="2" t="s">
        <v>1025</v>
      </c>
      <c r="H102" s="2" t="s">
        <v>1026</v>
      </c>
    </row>
    <row r="103" spans="1:9">
      <c r="F103" s="2" t="s">
        <v>1027</v>
      </c>
      <c r="G103" s="2" t="s">
        <v>1028</v>
      </c>
      <c r="I103" s="2" t="s">
        <v>649</v>
      </c>
    </row>
    <row r="104" spans="1:9">
      <c r="F104" s="2" t="s">
        <v>1031</v>
      </c>
      <c r="G104" s="2" t="s">
        <v>1029</v>
      </c>
      <c r="I104" s="2" t="s">
        <v>649</v>
      </c>
    </row>
    <row r="105" spans="1:9">
      <c r="F105" s="2" t="s">
        <v>1032</v>
      </c>
      <c r="G105" s="2" t="s">
        <v>1030</v>
      </c>
      <c r="I105" s="2" t="s">
        <v>649</v>
      </c>
    </row>
    <row r="106" spans="1:9">
      <c r="F106" s="2" t="s">
        <v>978</v>
      </c>
      <c r="G106" s="2" t="s">
        <v>1033</v>
      </c>
    </row>
    <row r="108" spans="1:9">
      <c r="A108" s="4" t="s">
        <v>958</v>
      </c>
      <c r="B108" s="4" t="s">
        <v>239</v>
      </c>
      <c r="C108" s="4" t="s">
        <v>960</v>
      </c>
      <c r="E108" s="2" t="s">
        <v>959</v>
      </c>
      <c r="F108" s="2" t="s">
        <v>251</v>
      </c>
    </row>
    <row r="109" spans="1:9">
      <c r="F109" s="2" t="s">
        <v>961</v>
      </c>
    </row>
    <row r="110" spans="1:9">
      <c r="F110" s="2" t="s">
        <v>962</v>
      </c>
    </row>
    <row r="111" spans="1:9">
      <c r="F111" s="2" t="s">
        <v>963</v>
      </c>
      <c r="G111" s="2" t="s">
        <v>967</v>
      </c>
    </row>
    <row r="112" spans="1:9">
      <c r="F112" s="2" t="s">
        <v>964</v>
      </c>
      <c r="G112" s="2" t="s">
        <v>965</v>
      </c>
      <c r="H112" s="2" t="s">
        <v>966</v>
      </c>
    </row>
    <row r="114" spans="1:10">
      <c r="F114" s="2" t="s">
        <v>252</v>
      </c>
    </row>
    <row r="115" spans="1:10">
      <c r="F115" s="2" t="s">
        <v>253</v>
      </c>
      <c r="G115" s="2" t="s">
        <v>254</v>
      </c>
    </row>
    <row r="117" spans="1:10" s="4" customFormat="1">
      <c r="A117" s="4" t="s">
        <v>775</v>
      </c>
      <c r="B117" s="4" t="s">
        <v>1477</v>
      </c>
      <c r="C117" s="4" t="s">
        <v>1322</v>
      </c>
      <c r="F117" s="4" t="s">
        <v>251</v>
      </c>
    </row>
    <row r="118" spans="1:10">
      <c r="F118" s="2" t="s">
        <v>776</v>
      </c>
      <c r="G118" s="2" t="s">
        <v>779</v>
      </c>
      <c r="J118" s="2" t="s">
        <v>783</v>
      </c>
    </row>
    <row r="119" spans="1:10">
      <c r="F119" s="2" t="s">
        <v>777</v>
      </c>
      <c r="G119" s="2" t="s">
        <v>780</v>
      </c>
      <c r="J119" s="2" t="s">
        <v>782</v>
      </c>
    </row>
    <row r="120" spans="1:10">
      <c r="F120" s="2" t="s">
        <v>778</v>
      </c>
      <c r="G120" s="2" t="s">
        <v>1062</v>
      </c>
      <c r="J120" s="2" t="s">
        <v>781</v>
      </c>
    </row>
    <row r="122" spans="1:10">
      <c r="A122" s="2" t="s">
        <v>650</v>
      </c>
      <c r="C122" s="2" t="s">
        <v>84</v>
      </c>
      <c r="F122" s="2" t="s">
        <v>657</v>
      </c>
      <c r="G122" s="2" t="s">
        <v>658</v>
      </c>
    </row>
    <row r="123" spans="1:10">
      <c r="F123" s="2" t="s">
        <v>651</v>
      </c>
      <c r="G123" s="2" t="s">
        <v>652</v>
      </c>
    </row>
    <row r="124" spans="1:10">
      <c r="F124" s="2" t="s">
        <v>85</v>
      </c>
      <c r="G124" s="2" t="s">
        <v>86</v>
      </c>
    </row>
    <row r="126" spans="1:10">
      <c r="F126" s="2" t="s">
        <v>653</v>
      </c>
      <c r="G126" s="2" t="s">
        <v>656</v>
      </c>
    </row>
    <row r="127" spans="1:10">
      <c r="F127" s="2" t="s">
        <v>654</v>
      </c>
      <c r="G127" s="2" t="s">
        <v>655</v>
      </c>
    </row>
    <row r="128" spans="1:10">
      <c r="F128" s="2" t="s">
        <v>659</v>
      </c>
      <c r="G128" s="2" t="s">
        <v>82</v>
      </c>
    </row>
    <row r="129" spans="6:7">
      <c r="F129" s="2" t="s">
        <v>83</v>
      </c>
      <c r="G129" s="2" t="s">
        <v>87</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tabSelected="1" workbookViewId="0">
      <selection activeCell="I7" sqref="I7"/>
    </sheetView>
  </sheetViews>
  <sheetFormatPr defaultRowHeight="13.5"/>
  <cols>
    <col min="1" max="1" width="9" customWidth="1"/>
    <col min="2" max="2" width="5.75" customWidth="1"/>
    <col min="3" max="4" width="16.125" customWidth="1"/>
    <col min="5" max="5" width="8.875" customWidth="1"/>
    <col min="6" max="6" width="25.875" customWidth="1"/>
  </cols>
  <sheetData>
    <row r="1" spans="1:7">
      <c r="A1" t="s">
        <v>1698</v>
      </c>
      <c r="C1" t="s">
        <v>1287</v>
      </c>
    </row>
    <row r="3" spans="1:7">
      <c r="B3" s="19" t="s">
        <v>107</v>
      </c>
      <c r="C3" s="12" t="s">
        <v>74</v>
      </c>
      <c r="D3" s="12" t="s">
        <v>1703</v>
      </c>
      <c r="E3" s="12" t="s">
        <v>922</v>
      </c>
      <c r="F3" s="12" t="s">
        <v>1286</v>
      </c>
    </row>
    <row r="4" spans="1:7">
      <c r="B4" s="12">
        <v>0</v>
      </c>
      <c r="C4" s="12" t="s">
        <v>1701</v>
      </c>
      <c r="D4" s="12" t="s">
        <v>800</v>
      </c>
      <c r="E4" s="12" t="s">
        <v>29</v>
      </c>
      <c r="F4" s="12" t="str">
        <f t="shared" ref="F4:F15" si="0">"'"&amp;E4&amp;"' =&gt; '"&amp;C4&amp;"' ,"</f>
        <v>'TO' =&gt; '太陽光・契約' ,</v>
      </c>
    </row>
    <row r="5" spans="1:7">
      <c r="B5" s="12">
        <v>1</v>
      </c>
      <c r="C5" s="12" t="s">
        <v>2997</v>
      </c>
      <c r="D5" s="12" t="s">
        <v>2997</v>
      </c>
      <c r="E5" s="12" t="s">
        <v>926</v>
      </c>
      <c r="F5" s="12" t="str">
        <f t="shared" si="0"/>
        <v>'HW' =&gt; '熱源機' ,</v>
      </c>
    </row>
    <row r="6" spans="1:7">
      <c r="B6" s="12">
        <v>2</v>
      </c>
      <c r="C6" s="12" t="s">
        <v>1553</v>
      </c>
      <c r="D6" s="12" t="s">
        <v>1553</v>
      </c>
      <c r="E6" s="12" t="s">
        <v>923</v>
      </c>
      <c r="F6" s="12" t="str">
        <f t="shared" si="0"/>
        <v>'AC' =&gt; '冷暖房' ,</v>
      </c>
      <c r="G6" s="16" t="s">
        <v>1706</v>
      </c>
    </row>
    <row r="7" spans="1:7">
      <c r="B7" s="12">
        <v>3</v>
      </c>
      <c r="C7" s="12" t="s">
        <v>54</v>
      </c>
      <c r="D7" s="12"/>
      <c r="E7" s="12" t="s">
        <v>927</v>
      </c>
      <c r="F7" s="12" t="str">
        <f t="shared" si="0"/>
        <v>'CK' =&gt; '調理' ,</v>
      </c>
      <c r="G7" t="s">
        <v>1704</v>
      </c>
    </row>
    <row r="8" spans="1:7">
      <c r="B8" s="12">
        <v>4</v>
      </c>
      <c r="C8" s="12" t="s">
        <v>1550</v>
      </c>
      <c r="D8" s="12" t="s">
        <v>1702</v>
      </c>
      <c r="E8" s="12" t="s">
        <v>928</v>
      </c>
      <c r="F8" s="12" t="str">
        <f t="shared" si="0"/>
        <v>'DR' =&gt; '洗濯・衣類乾燥' ,</v>
      </c>
      <c r="G8" t="s">
        <v>1704</v>
      </c>
    </row>
    <row r="9" spans="1:7">
      <c r="B9" s="12">
        <v>5</v>
      </c>
      <c r="C9" s="12" t="s">
        <v>1548</v>
      </c>
      <c r="D9" s="12" t="s">
        <v>1548</v>
      </c>
      <c r="E9" s="12" t="s">
        <v>925</v>
      </c>
      <c r="F9" s="12" t="str">
        <f t="shared" si="0"/>
        <v>'LI' =&gt; '照明' ,</v>
      </c>
      <c r="G9" t="s">
        <v>1704</v>
      </c>
    </row>
    <row r="10" spans="1:7">
      <c r="B10" s="12">
        <v>6</v>
      </c>
      <c r="C10" s="12" t="s">
        <v>2996</v>
      </c>
      <c r="D10" s="12" t="s">
        <v>2996</v>
      </c>
      <c r="E10" s="12" t="s">
        <v>2998</v>
      </c>
      <c r="F10" s="12" t="str">
        <f t="shared" si="0"/>
        <v>'OA' =&gt; 'OA機器' ,</v>
      </c>
    </row>
    <row r="11" spans="1:7">
      <c r="B11" s="12">
        <v>7</v>
      </c>
      <c r="C11" s="12" t="s">
        <v>1547</v>
      </c>
      <c r="D11" s="12" t="s">
        <v>1547</v>
      </c>
      <c r="E11" s="12" t="s">
        <v>924</v>
      </c>
      <c r="F11" s="12" t="str">
        <f t="shared" si="0"/>
        <v>'RF' =&gt; '冷蔵庫' ,</v>
      </c>
    </row>
    <row r="12" spans="1:7">
      <c r="B12" s="12">
        <v>8</v>
      </c>
      <c r="C12" s="12" t="s">
        <v>609</v>
      </c>
      <c r="D12" s="12"/>
      <c r="E12" s="12" t="s">
        <v>929</v>
      </c>
      <c r="F12" s="12" t="str">
        <f t="shared" si="0"/>
        <v>'CR' =&gt; '車' ,</v>
      </c>
    </row>
    <row r="13" spans="1:7">
      <c r="B13" s="12">
        <v>9</v>
      </c>
      <c r="C13" s="12" t="s">
        <v>1700</v>
      </c>
      <c r="D13" s="12"/>
      <c r="E13" s="12" t="s">
        <v>1705</v>
      </c>
      <c r="F13" s="12" t="str">
        <f t="shared" si="0"/>
        <v>'OT' =&gt; '待機電力・その他' ,</v>
      </c>
    </row>
    <row r="14" spans="1:7">
      <c r="B14" s="12"/>
      <c r="C14" s="12" t="s">
        <v>88</v>
      </c>
      <c r="D14" s="12" t="s">
        <v>88</v>
      </c>
      <c r="E14" s="12" t="s">
        <v>37</v>
      </c>
      <c r="F14" s="12" t="str">
        <f t="shared" si="0"/>
        <v>'HT' =&gt; '暖房' ,</v>
      </c>
    </row>
    <row r="15" spans="1:7">
      <c r="B15" s="12"/>
      <c r="C15" s="12" t="s">
        <v>942</v>
      </c>
      <c r="D15" s="12" t="s">
        <v>942</v>
      </c>
      <c r="E15" s="12" t="s">
        <v>38</v>
      </c>
      <c r="F15" s="12" t="str">
        <f t="shared" si="0"/>
        <v>'CO' =&gt; '冷房' ,</v>
      </c>
    </row>
    <row r="17" spans="1:6">
      <c r="C17" t="s">
        <v>1288</v>
      </c>
      <c r="E17" t="s">
        <v>1694</v>
      </c>
      <c r="F17" t="s">
        <v>1693</v>
      </c>
    </row>
    <row r="20" spans="1:6">
      <c r="A20" t="s">
        <v>483</v>
      </c>
      <c r="C20" t="s">
        <v>1695</v>
      </c>
    </row>
    <row r="21" spans="1:6">
      <c r="C21" t="s">
        <v>1696</v>
      </c>
      <c r="F21" t="s">
        <v>1697</v>
      </c>
    </row>
  </sheetData>
  <phoneticPr fontId="2"/>
  <pageMargins left="0.75" right="0.75" top="1" bottom="1" header="0.51200000000000001" footer="0.51200000000000001"/>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1084</v>
      </c>
      <c r="D3" t="s">
        <v>1102</v>
      </c>
      <c r="E3" t="s">
        <v>1104</v>
      </c>
      <c r="F3" t="s">
        <v>1103</v>
      </c>
      <c r="G3" t="s">
        <v>1084</v>
      </c>
    </row>
    <row r="4" spans="1:8">
      <c r="H4" t="s">
        <v>946</v>
      </c>
    </row>
    <row r="5" spans="1:8">
      <c r="A5">
        <v>1</v>
      </c>
      <c r="B5" t="s">
        <v>1088</v>
      </c>
      <c r="C5">
        <f>A5</f>
        <v>1</v>
      </c>
      <c r="D5">
        <f>A5</f>
        <v>1</v>
      </c>
      <c r="E5">
        <f>A5</f>
        <v>1</v>
      </c>
      <c r="F5">
        <f>A5</f>
        <v>1</v>
      </c>
      <c r="H5" t="s">
        <v>947</v>
      </c>
    </row>
    <row r="6" spans="1:8">
      <c r="A6">
        <v>2</v>
      </c>
      <c r="B6" t="s">
        <v>1089</v>
      </c>
      <c r="C6">
        <f t="shared" ref="C6:C13" si="0">A6</f>
        <v>2</v>
      </c>
      <c r="D6">
        <f t="shared" ref="D6:D17" si="1">A6</f>
        <v>2</v>
      </c>
      <c r="E6">
        <f t="shared" ref="E6:E13" si="2">A6</f>
        <v>2</v>
      </c>
      <c r="F6">
        <f>A6</f>
        <v>2</v>
      </c>
      <c r="H6" t="s">
        <v>948</v>
      </c>
    </row>
    <row r="7" spans="1:8">
      <c r="A7">
        <v>3</v>
      </c>
      <c r="B7" t="s">
        <v>1090</v>
      </c>
      <c r="C7">
        <f t="shared" si="0"/>
        <v>3</v>
      </c>
      <c r="D7">
        <f t="shared" si="1"/>
        <v>3</v>
      </c>
      <c r="E7">
        <f t="shared" si="2"/>
        <v>3</v>
      </c>
      <c r="F7">
        <f>A7</f>
        <v>3</v>
      </c>
      <c r="H7" t="s">
        <v>949</v>
      </c>
    </row>
    <row r="8" spans="1:8">
      <c r="A8">
        <v>4</v>
      </c>
      <c r="B8" t="s">
        <v>1091</v>
      </c>
      <c r="C8">
        <f t="shared" si="0"/>
        <v>4</v>
      </c>
      <c r="D8">
        <f t="shared" si="1"/>
        <v>4</v>
      </c>
      <c r="E8">
        <f t="shared" si="2"/>
        <v>4</v>
      </c>
      <c r="H8" t="s">
        <v>950</v>
      </c>
    </row>
    <row r="9" spans="1:8">
      <c r="A9">
        <v>5</v>
      </c>
      <c r="B9" t="s">
        <v>1092</v>
      </c>
      <c r="C9">
        <f t="shared" si="0"/>
        <v>5</v>
      </c>
      <c r="D9">
        <f t="shared" si="1"/>
        <v>5</v>
      </c>
      <c r="E9">
        <f t="shared" si="2"/>
        <v>5</v>
      </c>
      <c r="H9" t="s">
        <v>951</v>
      </c>
    </row>
    <row r="10" spans="1:8">
      <c r="A10">
        <v>6</v>
      </c>
      <c r="B10" t="s">
        <v>1093</v>
      </c>
      <c r="C10">
        <f t="shared" si="0"/>
        <v>6</v>
      </c>
      <c r="D10">
        <f t="shared" si="1"/>
        <v>6</v>
      </c>
      <c r="E10">
        <f t="shared" si="2"/>
        <v>6</v>
      </c>
      <c r="H10" t="s">
        <v>952</v>
      </c>
    </row>
    <row r="11" spans="1:8">
      <c r="A11">
        <v>7</v>
      </c>
      <c r="B11" t="s">
        <v>1094</v>
      </c>
      <c r="C11">
        <f t="shared" si="0"/>
        <v>7</v>
      </c>
      <c r="D11">
        <f t="shared" si="1"/>
        <v>7</v>
      </c>
      <c r="E11">
        <f t="shared" si="2"/>
        <v>7</v>
      </c>
      <c r="F11">
        <f>A11</f>
        <v>7</v>
      </c>
      <c r="H11" t="s">
        <v>953</v>
      </c>
    </row>
    <row r="12" spans="1:8">
      <c r="A12">
        <v>8</v>
      </c>
      <c r="B12" t="s">
        <v>1095</v>
      </c>
      <c r="C12">
        <f t="shared" si="0"/>
        <v>8</v>
      </c>
      <c r="D12">
        <f t="shared" si="1"/>
        <v>8</v>
      </c>
      <c r="E12">
        <f t="shared" si="2"/>
        <v>8</v>
      </c>
      <c r="H12" t="s">
        <v>954</v>
      </c>
    </row>
    <row r="13" spans="1:8">
      <c r="A13">
        <v>9</v>
      </c>
      <c r="B13" t="s">
        <v>1096</v>
      </c>
      <c r="C13">
        <f t="shared" si="0"/>
        <v>9</v>
      </c>
      <c r="D13">
        <f t="shared" si="1"/>
        <v>9</v>
      </c>
      <c r="E13">
        <f t="shared" si="2"/>
        <v>9</v>
      </c>
      <c r="F13">
        <f>A13</f>
        <v>9</v>
      </c>
      <c r="H13" t="s">
        <v>955</v>
      </c>
    </row>
    <row r="14" spans="1:8">
      <c r="A14">
        <v>10</v>
      </c>
      <c r="B14" t="s">
        <v>1097</v>
      </c>
      <c r="D14">
        <f t="shared" si="1"/>
        <v>10</v>
      </c>
      <c r="G14" t="s">
        <v>1085</v>
      </c>
    </row>
    <row r="15" spans="1:8">
      <c r="A15">
        <v>11</v>
      </c>
      <c r="B15" t="s">
        <v>1098</v>
      </c>
      <c r="D15">
        <f t="shared" si="1"/>
        <v>11</v>
      </c>
      <c r="F15">
        <f>A15</f>
        <v>11</v>
      </c>
      <c r="H15" t="s">
        <v>946</v>
      </c>
    </row>
    <row r="16" spans="1:8">
      <c r="A16">
        <v>12</v>
      </c>
      <c r="B16" t="s">
        <v>1099</v>
      </c>
      <c r="D16">
        <f t="shared" si="1"/>
        <v>12</v>
      </c>
      <c r="F16">
        <f>A16</f>
        <v>12</v>
      </c>
      <c r="H16" t="s">
        <v>947</v>
      </c>
    </row>
    <row r="17" spans="1:8">
      <c r="A17">
        <v>13</v>
      </c>
      <c r="B17" t="s">
        <v>1100</v>
      </c>
      <c r="D17">
        <f t="shared" si="1"/>
        <v>13</v>
      </c>
      <c r="F17">
        <f>A17</f>
        <v>13</v>
      </c>
      <c r="H17" t="s">
        <v>948</v>
      </c>
    </row>
    <row r="18" spans="1:8">
      <c r="A18">
        <v>14</v>
      </c>
      <c r="B18" t="s">
        <v>1101</v>
      </c>
      <c r="F18">
        <f>A18</f>
        <v>14</v>
      </c>
      <c r="H18" t="s">
        <v>949</v>
      </c>
    </row>
    <row r="19" spans="1:8">
      <c r="H19" t="s">
        <v>950</v>
      </c>
    </row>
    <row r="20" spans="1:8">
      <c r="H20" t="s">
        <v>951</v>
      </c>
    </row>
    <row r="21" spans="1:8">
      <c r="H21" t="s">
        <v>952</v>
      </c>
    </row>
    <row r="22" spans="1:8">
      <c r="H22" t="s">
        <v>953</v>
      </c>
    </row>
    <row r="23" spans="1:8">
      <c r="H23" t="s">
        <v>954</v>
      </c>
    </row>
    <row r="24" spans="1:8">
      <c r="H24" t="s">
        <v>955</v>
      </c>
    </row>
    <row r="25" spans="1:8">
      <c r="H25" t="s">
        <v>956</v>
      </c>
    </row>
    <row r="26" spans="1:8">
      <c r="H26" t="s">
        <v>957</v>
      </c>
    </row>
    <row r="27" spans="1:8">
      <c r="H27" t="s">
        <v>1082</v>
      </c>
    </row>
    <row r="28" spans="1:8">
      <c r="H28" t="s">
        <v>1083</v>
      </c>
    </row>
    <row r="29" spans="1:8">
      <c r="G29" t="s">
        <v>1087</v>
      </c>
    </row>
    <row r="30" spans="1:8">
      <c r="H30" t="s">
        <v>946</v>
      </c>
    </row>
    <row r="31" spans="1:8">
      <c r="H31" t="s">
        <v>957</v>
      </c>
    </row>
    <row r="32" spans="1:8">
      <c r="H32" t="s">
        <v>1082</v>
      </c>
    </row>
    <row r="33" spans="8:8">
      <c r="H33" t="s">
        <v>1083</v>
      </c>
    </row>
    <row r="34" spans="8:8">
      <c r="H34" t="s">
        <v>1086</v>
      </c>
    </row>
    <row r="35" spans="8:8">
      <c r="H35" t="s">
        <v>947</v>
      </c>
    </row>
    <row r="36" spans="8:8">
      <c r="H36" t="s">
        <v>948</v>
      </c>
    </row>
    <row r="37" spans="8:8">
      <c r="H37" t="s">
        <v>949</v>
      </c>
    </row>
    <row r="38" spans="8:8">
      <c r="H38" t="s">
        <v>952</v>
      </c>
    </row>
    <row r="39" spans="8:8">
      <c r="H39" t="s">
        <v>955</v>
      </c>
    </row>
  </sheetData>
  <phoneticPr fontId="2"/>
  <pageMargins left="0.75" right="0.75" top="1" bottom="1" header="0.51200000000000001" footer="0.51200000000000001"/>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981</v>
      </c>
    </row>
    <row r="2" spans="1:6">
      <c r="F2" t="s">
        <v>983</v>
      </c>
    </row>
    <row r="3" spans="1:6">
      <c r="B3" s="13" t="s">
        <v>1477</v>
      </c>
      <c r="F3" t="s">
        <v>984</v>
      </c>
    </row>
    <row r="4" spans="1:6">
      <c r="B4" s="14" t="s">
        <v>1335</v>
      </c>
    </row>
    <row r="5" spans="1:6">
      <c r="B5" s="14" t="s">
        <v>1333</v>
      </c>
      <c r="D5" s="13" t="s">
        <v>23</v>
      </c>
      <c r="F5" s="13" t="s">
        <v>19</v>
      </c>
    </row>
    <row r="6" spans="1:6">
      <c r="B6" s="15" t="s">
        <v>1332</v>
      </c>
      <c r="D6" s="12" t="s">
        <v>24</v>
      </c>
      <c r="F6" s="12" t="s">
        <v>20</v>
      </c>
    </row>
    <row r="7" spans="1:6">
      <c r="B7" s="10" t="s">
        <v>1334</v>
      </c>
      <c r="D7" s="12" t="s">
        <v>1432</v>
      </c>
      <c r="F7" s="12"/>
    </row>
    <row r="10" spans="1:6">
      <c r="B10" s="13" t="s">
        <v>636</v>
      </c>
      <c r="D10" s="13" t="s">
        <v>21</v>
      </c>
    </row>
    <row r="11" spans="1:6">
      <c r="B11" s="12" t="s">
        <v>1434</v>
      </c>
      <c r="D11" s="12" t="s">
        <v>22</v>
      </c>
    </row>
    <row r="12" spans="1:6">
      <c r="B12" s="12" t="s">
        <v>1435</v>
      </c>
      <c r="D12" s="12" t="s">
        <v>1433</v>
      </c>
    </row>
    <row r="17" spans="2:4">
      <c r="B17" s="13" t="s">
        <v>1328</v>
      </c>
      <c r="D17" s="13" t="s">
        <v>1327</v>
      </c>
    </row>
    <row r="18" spans="2:4">
      <c r="B18" s="14" t="s">
        <v>1330</v>
      </c>
      <c r="D18" s="14" t="s">
        <v>1338</v>
      </c>
    </row>
    <row r="19" spans="2:4">
      <c r="B19" s="14" t="s">
        <v>1329</v>
      </c>
      <c r="D19" s="14" t="s">
        <v>1341</v>
      </c>
    </row>
    <row r="20" spans="2:4">
      <c r="B20" s="10" t="s">
        <v>1331</v>
      </c>
      <c r="D20" s="10" t="s">
        <v>1340</v>
      </c>
    </row>
    <row r="22" spans="2:4">
      <c r="B22" s="17" t="s">
        <v>982</v>
      </c>
      <c r="D22" s="17" t="s">
        <v>982</v>
      </c>
    </row>
    <row r="23" spans="2:4">
      <c r="B23" s="13" t="s">
        <v>25</v>
      </c>
      <c r="D23" s="13" t="s">
        <v>1431</v>
      </c>
    </row>
    <row r="24" spans="2:4">
      <c r="B24" s="12" t="s">
        <v>1436</v>
      </c>
      <c r="D24" s="14" t="s">
        <v>1326</v>
      </c>
    </row>
    <row r="25" spans="2:4">
      <c r="B25" s="12" t="s">
        <v>1430</v>
      </c>
      <c r="D25" s="14" t="s">
        <v>1325</v>
      </c>
    </row>
    <row r="26" spans="2:4">
      <c r="D26" s="16" t="s">
        <v>1336</v>
      </c>
    </row>
    <row r="27" spans="2:4">
      <c r="D27" s="16" t="s">
        <v>1337</v>
      </c>
    </row>
    <row r="28" spans="2:4">
      <c r="D28" s="10" t="s">
        <v>1339</v>
      </c>
    </row>
  </sheetData>
  <phoneticPr fontId="2"/>
  <pageMargins left="0.75" right="0.75" top="1" bottom="1" header="0.51200000000000001" footer="0.51200000000000001"/>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workbookViewId="0">
      <selection activeCell="B8" sqref="B8"/>
    </sheetView>
  </sheetViews>
  <sheetFormatPr defaultRowHeight="13.5"/>
  <cols>
    <col min="1" max="1" width="1" customWidth="1"/>
    <col min="2" max="2" width="56.375" customWidth="1"/>
    <col min="3" max="3" width="1.375" customWidth="1"/>
    <col min="4" max="4" width="4.875" customWidth="1"/>
    <col min="5" max="6" width="14" customWidth="1"/>
  </cols>
  <sheetData>
    <row r="1" spans="2:6">
      <c r="B1" s="158" t="s">
        <v>3243</v>
      </c>
      <c r="C1" s="158"/>
      <c r="D1" s="166"/>
      <c r="E1" s="166"/>
      <c r="F1" s="166"/>
    </row>
    <row r="2" spans="2:6">
      <c r="B2" s="158" t="s">
        <v>3244</v>
      </c>
      <c r="C2" s="158"/>
      <c r="D2" s="166"/>
      <c r="E2" s="166"/>
      <c r="F2" s="166"/>
    </row>
    <row r="3" spans="2:6">
      <c r="B3" s="159"/>
      <c r="C3" s="159"/>
      <c r="D3" s="167"/>
      <c r="E3" s="167"/>
      <c r="F3" s="167"/>
    </row>
    <row r="4" spans="2:6" ht="54">
      <c r="B4" s="159" t="s">
        <v>3245</v>
      </c>
      <c r="C4" s="159"/>
      <c r="D4" s="167"/>
      <c r="E4" s="167"/>
      <c r="F4" s="167"/>
    </row>
    <row r="5" spans="2:6">
      <c r="B5" s="159"/>
      <c r="C5" s="159"/>
      <c r="D5" s="167"/>
      <c r="E5" s="167"/>
      <c r="F5" s="167"/>
    </row>
    <row r="6" spans="2:6">
      <c r="B6" s="158" t="s">
        <v>3246</v>
      </c>
      <c r="C6" s="158"/>
      <c r="D6" s="166"/>
      <c r="E6" s="166" t="s">
        <v>3247</v>
      </c>
      <c r="F6" s="166" t="s">
        <v>3248</v>
      </c>
    </row>
    <row r="7" spans="2:6" ht="14.25" thickBot="1">
      <c r="B7" s="159"/>
      <c r="C7" s="159"/>
      <c r="D7" s="167"/>
      <c r="E7" s="167"/>
      <c r="F7" s="167"/>
    </row>
    <row r="8" spans="2:6" ht="40.5">
      <c r="B8" s="160" t="s">
        <v>3249</v>
      </c>
      <c r="C8" s="161"/>
      <c r="D8" s="168"/>
      <c r="E8" s="168">
        <v>500</v>
      </c>
      <c r="F8" s="169"/>
    </row>
    <row r="9" spans="2:6" ht="27.75" thickBot="1">
      <c r="B9" s="162"/>
      <c r="C9" s="163"/>
      <c r="D9" s="170"/>
      <c r="E9" s="171" t="s">
        <v>3250</v>
      </c>
      <c r="F9" s="172" t="s">
        <v>3251</v>
      </c>
    </row>
    <row r="10" spans="2:6" ht="14.25" thickBot="1">
      <c r="B10" s="159"/>
      <c r="C10" s="159"/>
      <c r="D10" s="167"/>
      <c r="E10" s="167"/>
      <c r="F10" s="167"/>
    </row>
    <row r="11" spans="2:6" ht="40.5">
      <c r="B11" s="160" t="s">
        <v>3252</v>
      </c>
      <c r="C11" s="161"/>
      <c r="D11" s="168"/>
      <c r="E11" s="168">
        <v>1</v>
      </c>
      <c r="F11" s="169"/>
    </row>
    <row r="12" spans="2:6" ht="14.25" thickBot="1">
      <c r="B12" s="162"/>
      <c r="C12" s="163"/>
      <c r="D12" s="170"/>
      <c r="E12" s="171" t="s">
        <v>3253</v>
      </c>
      <c r="F12" s="172" t="s">
        <v>3251</v>
      </c>
    </row>
    <row r="13" spans="2:6">
      <c r="B13" s="159"/>
      <c r="C13" s="159"/>
      <c r="D13" s="167"/>
      <c r="E13" s="167"/>
      <c r="F13" s="167"/>
    </row>
    <row r="14" spans="2:6">
      <c r="B14" s="159"/>
      <c r="C14" s="159"/>
      <c r="D14" s="167"/>
      <c r="E14" s="167"/>
      <c r="F14" s="167"/>
    </row>
    <row r="15" spans="2:6">
      <c r="B15" s="158" t="s">
        <v>3254</v>
      </c>
      <c r="C15" s="158"/>
      <c r="D15" s="166"/>
      <c r="E15" s="166"/>
      <c r="F15" s="166"/>
    </row>
    <row r="16" spans="2:6" ht="14.25" thickBot="1">
      <c r="B16" s="159"/>
      <c r="C16" s="159"/>
      <c r="D16" s="167"/>
      <c r="E16" s="167"/>
      <c r="F16" s="167"/>
    </row>
    <row r="17" spans="2:6" ht="41.25" thickBot="1">
      <c r="B17" s="164" t="s">
        <v>3255</v>
      </c>
      <c r="C17" s="165"/>
      <c r="D17" s="173"/>
      <c r="E17" s="173">
        <v>28</v>
      </c>
      <c r="F17" s="174" t="s">
        <v>3251</v>
      </c>
    </row>
    <row r="18" spans="2:6">
      <c r="B18" s="159"/>
      <c r="C18" s="159"/>
      <c r="D18" s="167"/>
      <c r="E18" s="167"/>
      <c r="F18" s="167"/>
    </row>
  </sheetData>
  <phoneticPr fontId="2"/>
  <hyperlinks>
    <hyperlink ref="E9" location="'入力一覧'!B3:K52" display="'入力一覧'!B3:K52"/>
    <hyperlink ref="E12"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3" workbookViewId="0">
      <selection activeCell="B28" sqref="B28"/>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104" t="s">
        <v>2131</v>
      </c>
      <c r="B1" s="104"/>
      <c r="C1" s="104"/>
      <c r="D1" s="104"/>
      <c r="E1" s="104"/>
      <c r="F1" s="104"/>
    </row>
    <row r="2" spans="1:6">
      <c r="B2" t="s">
        <v>2183</v>
      </c>
    </row>
    <row r="4" spans="1:6">
      <c r="B4" t="s">
        <v>2131</v>
      </c>
      <c r="C4" t="s">
        <v>2133</v>
      </c>
    </row>
    <row r="5" spans="1:6">
      <c r="B5" s="60" t="s">
        <v>2132</v>
      </c>
      <c r="C5" t="s">
        <v>2134</v>
      </c>
      <c r="D5" t="s">
        <v>2135</v>
      </c>
    </row>
    <row r="6" spans="1:6">
      <c r="D6" t="s">
        <v>2136</v>
      </c>
    </row>
    <row r="7" spans="1:6">
      <c r="D7" t="s">
        <v>2137</v>
      </c>
    </row>
    <row r="8" spans="1:6">
      <c r="D8" t="s">
        <v>2144</v>
      </c>
    </row>
    <row r="9" spans="1:6">
      <c r="D9" t="s">
        <v>2139</v>
      </c>
    </row>
    <row r="10" spans="1:6">
      <c r="D10" t="s">
        <v>2140</v>
      </c>
    </row>
    <row r="13" spans="1:6">
      <c r="B13" t="s">
        <v>2143</v>
      </c>
      <c r="C13" t="s">
        <v>2138</v>
      </c>
      <c r="D13" t="s">
        <v>2142</v>
      </c>
    </row>
    <row r="16" spans="1:6">
      <c r="B16" t="s">
        <v>2147</v>
      </c>
      <c r="C16" t="s">
        <v>2141</v>
      </c>
    </row>
    <row r="18" spans="2:4">
      <c r="B18" t="s">
        <v>2145</v>
      </c>
      <c r="C18" t="s">
        <v>2146</v>
      </c>
      <c r="D18" t="s">
        <v>2136</v>
      </c>
    </row>
    <row r="19" spans="2:4">
      <c r="D19" t="s">
        <v>2137</v>
      </c>
    </row>
    <row r="20" spans="2:4">
      <c r="D20" t="s">
        <v>2148</v>
      </c>
    </row>
    <row r="21" spans="2:4">
      <c r="D21" t="s">
        <v>2149</v>
      </c>
    </row>
    <row r="23" spans="2:4">
      <c r="B23" t="s">
        <v>2156</v>
      </c>
      <c r="C23" t="s">
        <v>2152</v>
      </c>
      <c r="D23" t="s">
        <v>2226</v>
      </c>
    </row>
    <row r="24" spans="2:4">
      <c r="D24" t="s">
        <v>2225</v>
      </c>
    </row>
    <row r="26" spans="2:4">
      <c r="B26" s="60" t="s">
        <v>2150</v>
      </c>
      <c r="C26" t="s">
        <v>2151</v>
      </c>
      <c r="D26" t="s">
        <v>2153</v>
      </c>
    </row>
    <row r="27" spans="2:4">
      <c r="D27" t="s">
        <v>2154</v>
      </c>
    </row>
    <row r="28" spans="2:4">
      <c r="D28" t="s">
        <v>2155</v>
      </c>
    </row>
    <row r="29" spans="2:4">
      <c r="D29" t="s">
        <v>2157</v>
      </c>
    </row>
    <row r="30" spans="2:4">
      <c r="D30" t="s">
        <v>2158</v>
      </c>
    </row>
    <row r="33" spans="2:4">
      <c r="B33" s="60" t="s">
        <v>2159</v>
      </c>
      <c r="C33" t="s">
        <v>2160</v>
      </c>
      <c r="D33" t="s">
        <v>2161</v>
      </c>
    </row>
    <row r="34" spans="2:4">
      <c r="D34" t="s">
        <v>2162</v>
      </c>
    </row>
    <row r="35" spans="2:4">
      <c r="D35" t="s">
        <v>2163</v>
      </c>
    </row>
    <row r="36" spans="2:4">
      <c r="D36" t="s">
        <v>2164</v>
      </c>
    </row>
    <row r="38" spans="2:4">
      <c r="B38" t="s">
        <v>2165</v>
      </c>
      <c r="C38" t="s">
        <v>2166</v>
      </c>
    </row>
    <row r="40" spans="2:4">
      <c r="B40" t="s">
        <v>2174</v>
      </c>
      <c r="C40" t="s">
        <v>2167</v>
      </c>
      <c r="D40" t="s">
        <v>2168</v>
      </c>
    </row>
    <row r="42" spans="2:4">
      <c r="B42" s="60" t="s">
        <v>2169</v>
      </c>
      <c r="C42" t="s">
        <v>2171</v>
      </c>
      <c r="D42" t="s">
        <v>2173</v>
      </c>
    </row>
    <row r="43" spans="2:4">
      <c r="D43" t="s">
        <v>2175</v>
      </c>
    </row>
    <row r="45" spans="2:4">
      <c r="B45" s="60" t="s">
        <v>2170</v>
      </c>
      <c r="C45" t="s">
        <v>2172</v>
      </c>
      <c r="D45" t="s">
        <v>2173</v>
      </c>
    </row>
    <row r="46" spans="2:4">
      <c r="D46" t="s">
        <v>2176</v>
      </c>
    </row>
    <row r="48" spans="2:4">
      <c r="B48" s="60" t="s">
        <v>2177</v>
      </c>
      <c r="C48" t="s">
        <v>2178</v>
      </c>
      <c r="D48" t="s">
        <v>2179</v>
      </c>
    </row>
    <row r="49" spans="1:6">
      <c r="D49" t="s">
        <v>2175</v>
      </c>
    </row>
    <row r="51" spans="1:6">
      <c r="B51" t="s">
        <v>2180</v>
      </c>
      <c r="C51" t="s">
        <v>2181</v>
      </c>
      <c r="D51" t="s">
        <v>2182</v>
      </c>
    </row>
    <row r="54" spans="1:6">
      <c r="A54" s="104" t="s">
        <v>2184</v>
      </c>
      <c r="B54" s="104"/>
      <c r="C54" s="104"/>
      <c r="D54" s="104"/>
      <c r="E54" s="104"/>
      <c r="F54" s="104"/>
    </row>
    <row r="55" spans="1:6">
      <c r="B55" t="s">
        <v>2204</v>
      </c>
    </row>
    <row r="56" spans="1:6">
      <c r="B56" t="s">
        <v>2212</v>
      </c>
    </row>
    <row r="58" spans="1:6">
      <c r="B58" t="s">
        <v>2195</v>
      </c>
      <c r="D58" t="s">
        <v>2196</v>
      </c>
    </row>
    <row r="59" spans="1:6">
      <c r="B59" t="s">
        <v>2197</v>
      </c>
      <c r="D59" t="s">
        <v>2198</v>
      </c>
    </row>
    <row r="60" spans="1:6">
      <c r="B60" t="s">
        <v>2199</v>
      </c>
      <c r="D60" t="s">
        <v>2200</v>
      </c>
    </row>
    <row r="61" spans="1:6">
      <c r="B61" t="s">
        <v>2201</v>
      </c>
      <c r="D61" t="s">
        <v>2202</v>
      </c>
    </row>
    <row r="63" spans="1:6">
      <c r="B63" t="s">
        <v>2185</v>
      </c>
      <c r="C63" t="s">
        <v>2151</v>
      </c>
      <c r="D63" t="s">
        <v>2191</v>
      </c>
    </row>
    <row r="65" spans="1:6">
      <c r="B65" t="s">
        <v>2186</v>
      </c>
      <c r="C65" t="s">
        <v>2187</v>
      </c>
      <c r="D65" t="s">
        <v>2191</v>
      </c>
    </row>
    <row r="67" spans="1:6">
      <c r="B67" t="s">
        <v>2188</v>
      </c>
      <c r="C67" t="s">
        <v>2189</v>
      </c>
      <c r="D67" t="s">
        <v>2192</v>
      </c>
    </row>
    <row r="69" spans="1:6">
      <c r="B69" t="s">
        <v>2223</v>
      </c>
      <c r="C69" t="s">
        <v>2224</v>
      </c>
      <c r="D69" t="s">
        <v>2227</v>
      </c>
    </row>
    <row r="70" spans="1:6">
      <c r="D70" t="s">
        <v>2228</v>
      </c>
    </row>
    <row r="72" spans="1:6">
      <c r="A72" s="104" t="s">
        <v>2193</v>
      </c>
      <c r="B72" s="104"/>
      <c r="C72" s="104"/>
      <c r="D72" s="104"/>
      <c r="E72" s="104"/>
      <c r="F72" s="104"/>
    </row>
    <row r="73" spans="1:6">
      <c r="B73" t="s">
        <v>2194</v>
      </c>
    </row>
    <row r="74" spans="1:6">
      <c r="B74" t="s">
        <v>2213</v>
      </c>
    </row>
    <row r="76" spans="1:6">
      <c r="B76" t="s">
        <v>1731</v>
      </c>
      <c r="D76" t="s">
        <v>2209</v>
      </c>
    </row>
    <row r="77" spans="1:6">
      <c r="B77" t="s">
        <v>2210</v>
      </c>
      <c r="D77" t="s">
        <v>2211</v>
      </c>
    </row>
    <row r="79" spans="1:6">
      <c r="B79" s="60" t="s">
        <v>2185</v>
      </c>
      <c r="C79" t="s">
        <v>2151</v>
      </c>
      <c r="D79" t="s">
        <v>2205</v>
      </c>
    </row>
    <row r="81" spans="1:6">
      <c r="B81" t="s">
        <v>2186</v>
      </c>
      <c r="C81" t="s">
        <v>2187</v>
      </c>
      <c r="D81" t="s">
        <v>2206</v>
      </c>
    </row>
    <row r="83" spans="1:6">
      <c r="B83" s="60" t="s">
        <v>2188</v>
      </c>
      <c r="C83" t="s">
        <v>2189</v>
      </c>
      <c r="D83" t="s">
        <v>2207</v>
      </c>
    </row>
    <row r="84" spans="1:6">
      <c r="D84" t="s">
        <v>2230</v>
      </c>
    </row>
    <row r="86" spans="1:6">
      <c r="B86" t="s">
        <v>2229</v>
      </c>
      <c r="C86" t="s">
        <v>2190</v>
      </c>
      <c r="D86" t="s">
        <v>2208</v>
      </c>
    </row>
    <row r="93" spans="1:6">
      <c r="A93" s="104" t="s">
        <v>2203</v>
      </c>
      <c r="B93" s="104"/>
      <c r="C93" s="104"/>
      <c r="D93" s="104"/>
      <c r="E93" s="104"/>
      <c r="F93" s="104"/>
    </row>
    <row r="94" spans="1:6">
      <c r="B94" t="s">
        <v>2217</v>
      </c>
    </row>
    <row r="95" spans="1:6">
      <c r="B95" t="s">
        <v>2218</v>
      </c>
    </row>
    <row r="96" spans="1:6">
      <c r="B96" t="s">
        <v>2220</v>
      </c>
    </row>
    <row r="99" spans="2:4">
      <c r="B99" t="s">
        <v>2214</v>
      </c>
      <c r="C99" t="s">
        <v>2215</v>
      </c>
      <c r="D99" t="s">
        <v>2219</v>
      </c>
    </row>
    <row r="101" spans="2:4">
      <c r="B101" s="60" t="s">
        <v>2216</v>
      </c>
      <c r="C101" t="s">
        <v>2221</v>
      </c>
      <c r="D101" t="s">
        <v>2222</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H29" sqref="H29"/>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618</v>
      </c>
      <c r="G1" t="s">
        <v>617</v>
      </c>
      <c r="P1" t="s">
        <v>1742</v>
      </c>
      <c r="R1" s="60" t="s">
        <v>2379</v>
      </c>
      <c r="S1" t="s">
        <v>1739</v>
      </c>
      <c r="X1" t="s">
        <v>2122</v>
      </c>
    </row>
    <row r="2" spans="1:24" s="1" customFormat="1" ht="54">
      <c r="B2" s="3" t="s">
        <v>107</v>
      </c>
      <c r="C2" s="3" t="s">
        <v>26</v>
      </c>
      <c r="D2" s="3" t="s">
        <v>28</v>
      </c>
      <c r="E2" s="3" t="s">
        <v>31</v>
      </c>
      <c r="F2" s="3" t="s">
        <v>1738</v>
      </c>
      <c r="G2" s="3" t="s">
        <v>613</v>
      </c>
      <c r="H2" s="3" t="s">
        <v>270</v>
      </c>
      <c r="I2" s="3" t="s">
        <v>276</v>
      </c>
      <c r="J2" s="3" t="s">
        <v>1024</v>
      </c>
      <c r="K2" s="3" t="s">
        <v>1709</v>
      </c>
      <c r="L2" s="3" t="s">
        <v>1725</v>
      </c>
      <c r="R2" s="1" t="s">
        <v>2037</v>
      </c>
      <c r="U2" s="1" t="s">
        <v>2125</v>
      </c>
    </row>
    <row r="3" spans="1:24" s="1" customFormat="1">
      <c r="B3" s="102"/>
      <c r="C3" s="102" t="s">
        <v>2114</v>
      </c>
      <c r="D3" s="102" t="s">
        <v>2123</v>
      </c>
      <c r="E3" s="102" t="s">
        <v>2115</v>
      </c>
      <c r="F3" s="102" t="s">
        <v>2124</v>
      </c>
      <c r="G3" s="102" t="s">
        <v>2116</v>
      </c>
      <c r="H3" s="102" t="s">
        <v>2117</v>
      </c>
      <c r="I3" s="102" t="s">
        <v>2121</v>
      </c>
      <c r="J3" s="102" t="s">
        <v>2118</v>
      </c>
      <c r="K3" s="103" t="s">
        <v>2119</v>
      </c>
      <c r="L3" s="102" t="s">
        <v>2120</v>
      </c>
    </row>
    <row r="4" spans="1:24">
      <c r="B4" s="12">
        <v>0</v>
      </c>
      <c r="C4" s="12" t="s">
        <v>1831</v>
      </c>
      <c r="D4" s="12" t="s">
        <v>29</v>
      </c>
      <c r="E4" s="12" t="s">
        <v>30</v>
      </c>
      <c r="F4" s="12">
        <v>0</v>
      </c>
      <c r="G4" s="12"/>
      <c r="H4" s="12"/>
      <c r="I4" s="12"/>
      <c r="J4" s="12">
        <v>0</v>
      </c>
      <c r="K4" s="47" t="s">
        <v>1710</v>
      </c>
      <c r="L4" s="12">
        <v>1</v>
      </c>
      <c r="P4" s="58"/>
      <c r="Q4" s="58"/>
      <c r="R4" s="58" t="str">
        <f>IF($R$1="AS","consCalcList['","$consCalcList['")&amp;C4&amp;IF($R$1="AS","'] = new logic.C","'] = new C")&amp;MID(C4,2,20)&amp;"();"</f>
        <v>consCalcList['consTotal'] = new logic.ConsTotal();</v>
      </c>
      <c r="S4" s="59" t="s">
        <v>1726</v>
      </c>
      <c r="T4" s="59"/>
      <c r="U4" s="59"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2">
        <v>1</v>
      </c>
      <c r="C5" s="12" t="s">
        <v>1873</v>
      </c>
      <c r="D5" s="12" t="s">
        <v>49</v>
      </c>
      <c r="E5" s="12" t="s">
        <v>1699</v>
      </c>
      <c r="F5" s="12">
        <v>0</v>
      </c>
      <c r="G5" s="12" t="s">
        <v>1831</v>
      </c>
      <c r="H5" s="12"/>
      <c r="I5" s="12"/>
      <c r="J5" s="12">
        <v>1</v>
      </c>
      <c r="K5" s="50" t="s">
        <v>1713</v>
      </c>
      <c r="L5" s="12">
        <v>1</v>
      </c>
      <c r="P5" s="58"/>
      <c r="Q5" s="58"/>
      <c r="R5" s="58" t="str">
        <f t="shared" ref="R5:R34" si="0">IF($R$1="AS","consCalcList['","$consCalcList['")&amp;C5&amp;IF($R$1="AS","'] = new logic.C","'] = new C")&amp;MID(C5,2,20)&amp;"();"</f>
        <v>consCalcList['consHWsum'] = new logic.ConsHWsum();</v>
      </c>
      <c r="S5" s="59" t="s">
        <v>1726</v>
      </c>
      <c r="T5" s="59"/>
      <c r="U5" s="59"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2">
        <v>2</v>
      </c>
      <c r="C6" s="12" t="s">
        <v>2111</v>
      </c>
      <c r="D6" s="12"/>
      <c r="E6" s="12" t="s">
        <v>60</v>
      </c>
      <c r="F6" s="12">
        <v>0</v>
      </c>
      <c r="G6" s="12" t="s">
        <v>1873</v>
      </c>
      <c r="H6" s="12" t="s">
        <v>2084</v>
      </c>
      <c r="I6" s="12"/>
      <c r="J6" s="12">
        <v>1</v>
      </c>
      <c r="K6" s="12"/>
      <c r="L6" s="12">
        <v>2</v>
      </c>
      <c r="P6" s="58"/>
      <c r="Q6" s="58"/>
      <c r="R6" s="58" t="str">
        <f t="shared" si="0"/>
        <v>consCalcList['consHWtub'] = new logic.ConsHWtub();</v>
      </c>
      <c r="S6" s="59" t="s">
        <v>1726</v>
      </c>
      <c r="T6" s="59"/>
      <c r="U6" s="59" t="str">
        <f t="shared" si="1"/>
        <v>defCons['consHWtub'] = { name:'consHWtub', nameCode: '',  title:'浴槽',  count:0,  sumClass:'consHWsum',  refClass:'consHWshower',  substituteClass:'',  code:1,  color:'' };</v>
      </c>
    </row>
    <row r="7" spans="1:24">
      <c r="B7" s="12">
        <v>3</v>
      </c>
      <c r="C7" s="12" t="s">
        <v>2084</v>
      </c>
      <c r="D7" s="12"/>
      <c r="E7" s="12" t="s">
        <v>61</v>
      </c>
      <c r="F7" s="12">
        <v>0</v>
      </c>
      <c r="G7" s="12" t="s">
        <v>1873</v>
      </c>
      <c r="H7" s="12"/>
      <c r="I7" s="12"/>
      <c r="J7" s="12">
        <v>1</v>
      </c>
      <c r="K7" s="12"/>
      <c r="L7" s="12">
        <v>2</v>
      </c>
      <c r="P7" s="58"/>
      <c r="Q7" s="58"/>
      <c r="R7" s="58" t="str">
        <f t="shared" si="0"/>
        <v>consCalcList['consHWshower'] = new logic.ConsHWshower();</v>
      </c>
      <c r="S7" s="59" t="s">
        <v>1726</v>
      </c>
      <c r="T7" s="59"/>
      <c r="U7" s="59" t="str">
        <f t="shared" si="1"/>
        <v>defCons['consHWshower'] = { name:'consHWshower', nameCode: '',  title:'シャワー',  count:0,  sumClass:'consHWsum',  refClass:'',  substituteClass:'',  code:1,  color:'' };</v>
      </c>
    </row>
    <row r="8" spans="1:24">
      <c r="B8" s="12">
        <v>15</v>
      </c>
      <c r="C8" s="12" t="s">
        <v>2110</v>
      </c>
      <c r="D8" s="12"/>
      <c r="E8" s="12" t="s">
        <v>55</v>
      </c>
      <c r="F8" s="12">
        <v>0</v>
      </c>
      <c r="G8" s="12" t="s">
        <v>1873</v>
      </c>
      <c r="H8" s="12"/>
      <c r="I8" s="12"/>
      <c r="J8" s="12">
        <v>1</v>
      </c>
      <c r="K8" s="12"/>
      <c r="L8" s="12">
        <v>2</v>
      </c>
      <c r="P8" s="58"/>
      <c r="Q8" s="58"/>
      <c r="R8" s="58" t="str">
        <f t="shared" si="0"/>
        <v>consCalcList['consHWdishwash'] = new logic.ConsHWdishwash();</v>
      </c>
      <c r="S8" s="59" t="s">
        <v>1726</v>
      </c>
      <c r="T8" s="59"/>
      <c r="U8" s="59" t="str">
        <f t="shared" si="1"/>
        <v>defCons['consHWdishwash'] = { name:'consHWdishwash', nameCode: '',  title:'食洗',  count:0,  sumClass:'consHWsum',  refClass:'',  substituteClass:'',  code:1,  color:'' };</v>
      </c>
    </row>
    <row r="9" spans="1:24">
      <c r="B9" s="12">
        <v>4</v>
      </c>
      <c r="C9" s="12" t="s">
        <v>2112</v>
      </c>
      <c r="D9" s="12"/>
      <c r="E9" s="12" t="s">
        <v>62</v>
      </c>
      <c r="F9" s="12">
        <v>0</v>
      </c>
      <c r="G9" s="12" t="s">
        <v>1873</v>
      </c>
      <c r="H9" s="12"/>
      <c r="I9" s="12"/>
      <c r="J9" s="12">
        <v>1</v>
      </c>
      <c r="K9" s="12"/>
      <c r="L9" s="12">
        <v>3</v>
      </c>
      <c r="P9" s="58"/>
      <c r="Q9" s="58"/>
      <c r="R9" s="58" t="str">
        <f t="shared" si="0"/>
        <v>consCalcList['consHWdresser'] = new logic.ConsHWdresser();</v>
      </c>
      <c r="S9" s="59" t="s">
        <v>1726</v>
      </c>
      <c r="T9" s="59"/>
      <c r="U9" s="59" t="str">
        <f t="shared" si="1"/>
        <v>defCons['consHWdresser'] = { name:'consHWdresser', nameCode: '',  title:'洗面',  count:0,  sumClass:'consHWsum',  refClass:'',  substituteClass:'',  code:1,  color:'' };</v>
      </c>
    </row>
    <row r="10" spans="1:24">
      <c r="B10" s="12">
        <v>5</v>
      </c>
      <c r="C10" s="12" t="s">
        <v>2085</v>
      </c>
      <c r="D10" s="12"/>
      <c r="E10" s="12" t="s">
        <v>1097</v>
      </c>
      <c r="F10" s="12">
        <v>0</v>
      </c>
      <c r="G10" s="12" t="s">
        <v>1873</v>
      </c>
      <c r="H10" s="12"/>
      <c r="I10" s="12"/>
      <c r="J10" s="12">
        <v>1</v>
      </c>
      <c r="K10" s="12"/>
      <c r="L10" s="12">
        <v>3</v>
      </c>
      <c r="P10" s="58"/>
      <c r="Q10" s="58"/>
      <c r="R10" s="58" t="str">
        <f t="shared" si="0"/>
        <v>consCalcList['consHWtoilet'] = new logic.ConsHWtoilet();</v>
      </c>
      <c r="S10" s="59" t="s">
        <v>1726</v>
      </c>
      <c r="T10" s="59"/>
      <c r="U10" s="59" t="str">
        <f t="shared" si="1"/>
        <v>defCons['consHWtoilet'] = { name:'consHWtoilet', nameCode: '',  title:'トイレ',  count:0,  sumClass:'consHWsum',  refClass:'',  substituteClass:'',  code:1,  color:'' };</v>
      </c>
    </row>
    <row r="11" spans="1:24">
      <c r="B11" s="12">
        <v>6</v>
      </c>
      <c r="C11" s="12" t="s">
        <v>2086</v>
      </c>
      <c r="D11" s="12" t="s">
        <v>37</v>
      </c>
      <c r="E11" s="12" t="s">
        <v>88</v>
      </c>
      <c r="F11" s="12">
        <v>0</v>
      </c>
      <c r="G11" s="12" t="s">
        <v>1831</v>
      </c>
      <c r="H11" s="12" t="s">
        <v>2087</v>
      </c>
      <c r="I11" s="12"/>
      <c r="J11" s="12">
        <v>2</v>
      </c>
      <c r="K11" s="48" t="s">
        <v>1711</v>
      </c>
      <c r="L11" s="12">
        <v>1</v>
      </c>
      <c r="M11" s="16" t="s">
        <v>482</v>
      </c>
      <c r="P11" s="58"/>
      <c r="Q11" s="58"/>
      <c r="R11" s="58" t="str">
        <f t="shared" si="0"/>
        <v>consCalcList['consHTsum'] = new logic.ConsHTsum();</v>
      </c>
      <c r="S11" s="59" t="s">
        <v>1726</v>
      </c>
      <c r="T11" s="59"/>
      <c r="U11" s="59" t="str">
        <f t="shared" si="1"/>
        <v>defCons['consHTsum'] = { name:'consHTsum', nameCode: 'HT',  title:'暖房',  count:0,  sumClass:'consTotal',  refClass:'consHW',  substituteClass:'',  code:2,  color:'0xff0000' };</v>
      </c>
    </row>
    <row r="12" spans="1:24">
      <c r="B12" s="12">
        <v>7</v>
      </c>
      <c r="C12" s="12" t="s">
        <v>2088</v>
      </c>
      <c r="D12" s="12" t="s">
        <v>38</v>
      </c>
      <c r="E12" s="12" t="s">
        <v>612</v>
      </c>
      <c r="F12" s="12">
        <v>0</v>
      </c>
      <c r="G12" s="12" t="s">
        <v>1831</v>
      </c>
      <c r="H12" s="12"/>
      <c r="I12" s="12"/>
      <c r="J12" s="12">
        <v>2</v>
      </c>
      <c r="K12" s="49" t="s">
        <v>1712</v>
      </c>
      <c r="L12" s="12">
        <v>1</v>
      </c>
      <c r="P12" s="58"/>
      <c r="Q12" s="58"/>
      <c r="R12" s="58" t="str">
        <f t="shared" si="0"/>
        <v>consCalcList['consCOsum'] = new logic.ConsCOsum();</v>
      </c>
      <c r="S12" s="59" t="s">
        <v>1726</v>
      </c>
      <c r="T12" s="59"/>
      <c r="U12" s="59" t="str">
        <f t="shared" si="1"/>
        <v>defCons['consCOsum'] = { name:'consCOsum', nameCode: 'CO',  title:'冷房除湿',  count:0,  sumClass:'consTotal',  refClass:'',  substituteClass:'',  code:2,  color:'0x0000ff' };</v>
      </c>
    </row>
    <row r="13" spans="1:24">
      <c r="B13" s="12">
        <v>8</v>
      </c>
      <c r="C13" s="12" t="s">
        <v>2089</v>
      </c>
      <c r="D13" s="12"/>
      <c r="E13" s="12" t="s">
        <v>41</v>
      </c>
      <c r="F13" s="12">
        <v>3</v>
      </c>
      <c r="G13" s="12"/>
      <c r="H13" s="12"/>
      <c r="I13" s="12"/>
      <c r="J13" s="12">
        <v>2</v>
      </c>
      <c r="K13" s="12"/>
      <c r="L13" s="12">
        <v>3</v>
      </c>
      <c r="P13" s="58"/>
      <c r="Q13" s="58"/>
      <c r="R13" s="58" t="str">
        <f t="shared" si="0"/>
        <v>consCalcList['consAC'] = new logic.ConsAC();</v>
      </c>
      <c r="S13" s="59" t="s">
        <v>1726</v>
      </c>
      <c r="T13" s="59"/>
      <c r="U13" s="59" t="str">
        <f t="shared" si="1"/>
        <v>defCons['consAC'] = { name:'consAC', nameCode: '',  title:'個別冷暖房',  count:3,  sumClass:'',  refClass:'',  substituteClass:'',  code:2,  color:'' };</v>
      </c>
    </row>
    <row r="14" spans="1:24">
      <c r="B14" s="12">
        <v>9</v>
      </c>
      <c r="C14" s="12" t="s">
        <v>2090</v>
      </c>
      <c r="D14" s="12"/>
      <c r="E14" s="12" t="s">
        <v>39</v>
      </c>
      <c r="F14" s="12">
        <v>3</v>
      </c>
      <c r="G14" s="12" t="s">
        <v>2086</v>
      </c>
      <c r="H14" s="12" t="s">
        <v>2089</v>
      </c>
      <c r="I14" s="12"/>
      <c r="J14" s="12">
        <v>2</v>
      </c>
      <c r="K14" s="12"/>
      <c r="L14" s="12">
        <v>2</v>
      </c>
      <c r="P14" s="58"/>
      <c r="Q14" s="58"/>
      <c r="R14" s="58" t="str">
        <f t="shared" si="0"/>
        <v>consCalcList['consACheat'] = new logic.ConsACheat();</v>
      </c>
      <c r="S14" s="59" t="s">
        <v>1726</v>
      </c>
      <c r="T14" s="59"/>
      <c r="U14" s="59" t="str">
        <f t="shared" si="1"/>
        <v>defCons['consACheat'] = { name:'consACheat', nameCode: '',  title:'個別暖房',  count:3,  sumClass:'consHTsum',  refClass:'consAC',  substituteClass:'',  code:2,  color:'' };</v>
      </c>
    </row>
    <row r="15" spans="1:24">
      <c r="B15" s="12">
        <v>10</v>
      </c>
      <c r="C15" s="12" t="s">
        <v>2091</v>
      </c>
      <c r="D15" s="12"/>
      <c r="E15" s="12" t="s">
        <v>40</v>
      </c>
      <c r="F15" s="12">
        <v>3</v>
      </c>
      <c r="G15" s="12" t="s">
        <v>2088</v>
      </c>
      <c r="H15" s="12" t="s">
        <v>2089</v>
      </c>
      <c r="I15" s="12"/>
      <c r="J15" s="12">
        <v>2</v>
      </c>
      <c r="K15" s="12"/>
      <c r="L15" s="12">
        <v>2</v>
      </c>
      <c r="P15" s="58"/>
      <c r="Q15" s="58"/>
      <c r="R15" s="58" t="str">
        <f t="shared" si="0"/>
        <v>consCalcList['consACcool'] = new logic.ConsACcool();</v>
      </c>
      <c r="S15" s="59" t="s">
        <v>1726</v>
      </c>
      <c r="T15" s="59"/>
      <c r="U15" s="59" t="str">
        <f t="shared" si="1"/>
        <v>defCons['consACcool'] = { name:'consACcool', nameCode: '',  title:'個別冷房',  count:3,  sumClass:'consCOsum',  refClass:'consAC',  substituteClass:'',  code:2,  color:'' };</v>
      </c>
    </row>
    <row r="16" spans="1:24">
      <c r="B16" s="12">
        <v>11</v>
      </c>
      <c r="C16" s="12" t="s">
        <v>1886</v>
      </c>
      <c r="D16" s="12" t="s">
        <v>43</v>
      </c>
      <c r="E16" s="12" t="s">
        <v>1547</v>
      </c>
      <c r="F16" s="12">
        <v>0</v>
      </c>
      <c r="G16" s="12" t="s">
        <v>1831</v>
      </c>
      <c r="H16" s="12"/>
      <c r="I16" s="12" t="s">
        <v>2092</v>
      </c>
      <c r="J16" s="12">
        <v>3</v>
      </c>
      <c r="K16" s="51" t="s">
        <v>1714</v>
      </c>
      <c r="L16" s="12">
        <v>1</v>
      </c>
      <c r="P16" s="58"/>
      <c r="Q16" s="58"/>
      <c r="R16" s="58" t="str">
        <f t="shared" si="0"/>
        <v>consCalcList['consRFsum'] = new logic.ConsRFsum();</v>
      </c>
      <c r="S16" s="59" t="s">
        <v>1726</v>
      </c>
      <c r="T16" s="59"/>
      <c r="U16" s="59" t="str">
        <f t="shared" si="1"/>
        <v>defCons['consRFsum'] = { name:'consRFsum', nameCode: 'RF',  title:'冷蔵庫',  count:0,  sumClass:'consTotal',  refClass:'',  substituteClass:'consSum',  code:3,  color:'0x80ff80' };</v>
      </c>
    </row>
    <row r="17" spans="2:21">
      <c r="B17" s="12">
        <v>12</v>
      </c>
      <c r="C17" s="12" t="s">
        <v>2093</v>
      </c>
      <c r="D17" s="12"/>
      <c r="E17" s="12" t="s">
        <v>1547</v>
      </c>
      <c r="F17" s="12">
        <v>2</v>
      </c>
      <c r="G17" s="12" t="s">
        <v>1886</v>
      </c>
      <c r="H17" s="12"/>
      <c r="I17" s="12"/>
      <c r="J17" s="12">
        <v>3</v>
      </c>
      <c r="K17" s="12"/>
      <c r="L17" s="12">
        <v>2</v>
      </c>
      <c r="P17" s="58"/>
      <c r="Q17" s="58"/>
      <c r="R17" s="58" t="str">
        <f t="shared" si="0"/>
        <v>consCalcList['consRF'] = new logic.ConsRF();</v>
      </c>
      <c r="S17" s="59" t="s">
        <v>1726</v>
      </c>
      <c r="T17" s="59"/>
      <c r="U17" s="59" t="str">
        <f t="shared" si="1"/>
        <v>defCons['consRF'] = { name:'consRF', nameCode: '',  title:'冷蔵庫',  count:2,  sumClass:'consRFsum',  refClass:'',  substituteClass:'',  code:3,  color:'' };</v>
      </c>
    </row>
    <row r="18" spans="2:21">
      <c r="B18" s="12">
        <v>13</v>
      </c>
      <c r="C18" s="12" t="s">
        <v>2094</v>
      </c>
      <c r="D18" s="12" t="s">
        <v>51</v>
      </c>
      <c r="E18" s="12" t="s">
        <v>54</v>
      </c>
      <c r="F18" s="12">
        <v>0</v>
      </c>
      <c r="G18" s="12" t="s">
        <v>1831</v>
      </c>
      <c r="H18" s="12"/>
      <c r="I18" s="12" t="s">
        <v>2092</v>
      </c>
      <c r="J18" s="12">
        <v>4</v>
      </c>
      <c r="K18" s="57" t="s">
        <v>1720</v>
      </c>
      <c r="L18" s="12">
        <v>1</v>
      </c>
      <c r="P18" s="58"/>
      <c r="Q18" s="58"/>
      <c r="R18" s="58" t="str">
        <f t="shared" si="0"/>
        <v>consCalcList['consCKsum'] = new logic.ConsCKsum();</v>
      </c>
      <c r="S18" s="59" t="s">
        <v>1726</v>
      </c>
      <c r="T18" s="59"/>
      <c r="U18" s="59" t="str">
        <f t="shared" si="1"/>
        <v>defCons['consCKsum'] = { name:'consCKsum', nameCode: 'CK',  title:'調理',  count:0,  sumClass:'consTotal',  refClass:'',  substituteClass:'consSum',  code:4,  color:'0xffe4b5' };</v>
      </c>
    </row>
    <row r="19" spans="2:21">
      <c r="B19" s="12">
        <v>14</v>
      </c>
      <c r="C19" s="12" t="s">
        <v>2095</v>
      </c>
      <c r="D19" s="12"/>
      <c r="E19" s="12" t="s">
        <v>54</v>
      </c>
      <c r="F19" s="12">
        <v>0</v>
      </c>
      <c r="G19" s="12" t="s">
        <v>2094</v>
      </c>
      <c r="H19" s="12"/>
      <c r="I19" s="12"/>
      <c r="J19" s="12">
        <v>4</v>
      </c>
      <c r="K19" s="12"/>
      <c r="L19" s="12">
        <v>3</v>
      </c>
      <c r="P19" s="58"/>
      <c r="Q19" s="58"/>
      <c r="R19" s="58" t="str">
        <f t="shared" si="0"/>
        <v>consCalcList['consCKcook'] = new logic.ConsCKcook();</v>
      </c>
      <c r="S19" s="59" t="s">
        <v>1726</v>
      </c>
      <c r="T19" s="59"/>
      <c r="U19" s="59" t="str">
        <f t="shared" si="1"/>
        <v>defCons['consCKcook'] = { name:'consCKcook', nameCode: '',  title:'調理',  count:0,  sumClass:'consCKsum',  refClass:'',  substituteClass:'',  code:4,  color:'' };</v>
      </c>
    </row>
    <row r="20" spans="2:21">
      <c r="B20" s="12">
        <v>16</v>
      </c>
      <c r="C20" s="12" t="s">
        <v>2096</v>
      </c>
      <c r="D20" s="12"/>
      <c r="E20" s="12" t="s">
        <v>598</v>
      </c>
      <c r="F20" s="12">
        <v>0</v>
      </c>
      <c r="G20" s="12" t="s">
        <v>2094</v>
      </c>
      <c r="H20" s="12"/>
      <c r="I20" s="12"/>
      <c r="J20" s="12">
        <v>4</v>
      </c>
      <c r="K20" s="12"/>
      <c r="L20" s="12">
        <v>3</v>
      </c>
      <c r="P20" s="58"/>
      <c r="Q20" s="58"/>
      <c r="R20" s="58" t="str">
        <f t="shared" si="0"/>
        <v>consCalcList['consCKplug'] = new logic.ConsCKplug();</v>
      </c>
      <c r="S20" s="59" t="s">
        <v>1726</v>
      </c>
      <c r="T20" s="59"/>
      <c r="U20" s="59" t="str">
        <f t="shared" si="1"/>
        <v>defCons['consCKplug'] = { name:'consCKplug', nameCode: '',  title:'待機',  count:0,  sumClass:'consCKsum',  refClass:'',  substituteClass:'',  code:4,  color:'' };</v>
      </c>
    </row>
    <row r="21" spans="2:21">
      <c r="B21" s="12">
        <v>17</v>
      </c>
      <c r="C21" s="12" t="s">
        <v>2097</v>
      </c>
      <c r="D21" s="12"/>
      <c r="E21" s="12" t="s">
        <v>603</v>
      </c>
      <c r="F21" s="12">
        <v>0</v>
      </c>
      <c r="G21" s="12" t="s">
        <v>2094</v>
      </c>
      <c r="H21" s="12"/>
      <c r="I21" s="12"/>
      <c r="J21" s="12">
        <v>4</v>
      </c>
      <c r="K21" s="12"/>
      <c r="L21" s="12">
        <v>3</v>
      </c>
      <c r="P21" s="58"/>
      <c r="Q21" s="58"/>
      <c r="R21" s="58" t="str">
        <f t="shared" si="0"/>
        <v>consCalcList['consCKpot'] = new logic.ConsCKpot();</v>
      </c>
      <c r="S21" s="59" t="s">
        <v>1726</v>
      </c>
      <c r="T21" s="59"/>
      <c r="U21" s="59" t="str">
        <f t="shared" si="1"/>
        <v>defCons['consCKpot'] = { name:'consCKpot', nameCode: '',  title:'ポット',  count:0,  sumClass:'consCKsum',  refClass:'',  substituteClass:'',  code:4,  color:'' };</v>
      </c>
    </row>
    <row r="22" spans="2:21">
      <c r="B22" s="12">
        <v>18</v>
      </c>
      <c r="C22" s="12" t="s">
        <v>2098</v>
      </c>
      <c r="D22" s="12"/>
      <c r="E22" s="12" t="s">
        <v>602</v>
      </c>
      <c r="F22" s="12">
        <v>0</v>
      </c>
      <c r="G22" s="12" t="s">
        <v>2094</v>
      </c>
      <c r="H22" s="12"/>
      <c r="I22" s="12"/>
      <c r="J22" s="12">
        <v>4</v>
      </c>
      <c r="K22" s="12"/>
      <c r="L22" s="12">
        <v>3</v>
      </c>
      <c r="P22" s="58"/>
      <c r="Q22" s="58"/>
      <c r="R22" s="58" t="str">
        <f t="shared" si="0"/>
        <v>consCalcList['consCKrice'] = new logic.ConsCKrice();</v>
      </c>
      <c r="S22" s="59" t="s">
        <v>1726</v>
      </c>
      <c r="T22" s="59"/>
      <c r="U22" s="59" t="str">
        <f t="shared" si="1"/>
        <v>defCons['consCKrice'] = { name:'consCKrice', nameCode: '',  title:'炊飯ジャー',  count:0,  sumClass:'consCKsum',  refClass:'',  substituteClass:'',  code:4,  color:'' };</v>
      </c>
    </row>
    <row r="23" spans="2:21">
      <c r="B23" s="12">
        <v>19</v>
      </c>
      <c r="C23" s="12" t="s">
        <v>1883</v>
      </c>
      <c r="D23" s="12" t="s">
        <v>595</v>
      </c>
      <c r="E23" s="12" t="s">
        <v>596</v>
      </c>
      <c r="F23" s="12">
        <v>0</v>
      </c>
      <c r="G23" s="12" t="s">
        <v>1831</v>
      </c>
      <c r="H23" s="12"/>
      <c r="I23" s="12"/>
      <c r="J23" s="12">
        <v>5</v>
      </c>
      <c r="K23" s="52" t="s">
        <v>1715</v>
      </c>
      <c r="L23" s="12">
        <v>1</v>
      </c>
      <c r="P23" s="58"/>
      <c r="Q23" s="58"/>
      <c r="R23" s="58" t="str">
        <f t="shared" si="0"/>
        <v>consCalcList['consDRsum'] = new logic.ConsDRsum();</v>
      </c>
      <c r="S23" s="59" t="s">
        <v>1726</v>
      </c>
      <c r="T23" s="59"/>
      <c r="U23" s="59" t="str">
        <f t="shared" si="1"/>
        <v>defCons['consDRsum'] = { name:'consDRsum', nameCode: 'DR',  title:'洗濯乾燥',  count:0,  sumClass:'consTotal',  refClass:'',  substituteClass:'',  code:5,  color:'0x00ffff' };</v>
      </c>
    </row>
    <row r="24" spans="2:21">
      <c r="B24" s="12">
        <v>20</v>
      </c>
      <c r="C24" s="12" t="s">
        <v>2099</v>
      </c>
      <c r="D24" s="12"/>
      <c r="E24" s="12" t="s">
        <v>1721</v>
      </c>
      <c r="F24" s="12">
        <v>0</v>
      </c>
      <c r="G24" s="12" t="s">
        <v>1883</v>
      </c>
      <c r="H24" s="12"/>
      <c r="I24" s="12"/>
      <c r="J24" s="12">
        <v>5</v>
      </c>
      <c r="K24" s="12"/>
      <c r="L24" s="12">
        <v>3</v>
      </c>
      <c r="P24" s="58"/>
      <c r="Q24" s="58"/>
      <c r="R24" s="58" t="str">
        <f t="shared" si="0"/>
        <v>consCalcList['consDRwash'] = new logic.ConsDRwash();</v>
      </c>
      <c r="S24" s="59" t="s">
        <v>1726</v>
      </c>
      <c r="T24" s="59"/>
      <c r="U24" s="59" t="str">
        <f t="shared" si="1"/>
        <v>defCons['consDRwash'] = { name:'consDRwash', nameCode: '',  title:'洗濯',  count:0,  sumClass:'consDRsum',  refClass:'',  substituteClass:'',  code:5,  color:'' };</v>
      </c>
    </row>
    <row r="25" spans="2:21">
      <c r="B25" s="12">
        <v>21</v>
      </c>
      <c r="C25" s="12" t="s">
        <v>2100</v>
      </c>
      <c r="D25" s="12"/>
      <c r="E25" s="12" t="s">
        <v>1722</v>
      </c>
      <c r="F25" s="12">
        <v>0</v>
      </c>
      <c r="G25" s="12" t="s">
        <v>1883</v>
      </c>
      <c r="H25" s="12"/>
      <c r="I25" s="12"/>
      <c r="J25" s="12">
        <v>5</v>
      </c>
      <c r="K25" s="12"/>
      <c r="L25" s="12">
        <v>3</v>
      </c>
      <c r="P25" s="58"/>
      <c r="Q25" s="58"/>
      <c r="R25" s="58" t="str">
        <f t="shared" si="0"/>
        <v>consCalcList['consDRdry'] = new logic.ConsDRdry();</v>
      </c>
      <c r="S25" s="59" t="s">
        <v>1726</v>
      </c>
      <c r="T25" s="59"/>
      <c r="U25" s="59" t="str">
        <f t="shared" si="1"/>
        <v>defCons['consDRdry'] = { name:'consDRdry', nameCode: '',  title:'乾燥',  count:0,  sumClass:'consDRsum',  refClass:'',  substituteClass:'',  code:5,  color:'' };</v>
      </c>
    </row>
    <row r="26" spans="2:21">
      <c r="B26" s="12">
        <v>22</v>
      </c>
      <c r="C26" s="12" t="s">
        <v>1853</v>
      </c>
      <c r="D26" s="12" t="s">
        <v>45</v>
      </c>
      <c r="E26" s="12" t="s">
        <v>1548</v>
      </c>
      <c r="F26" s="12">
        <v>0</v>
      </c>
      <c r="G26" s="12" t="s">
        <v>1831</v>
      </c>
      <c r="H26" s="12"/>
      <c r="I26" s="12" t="s">
        <v>2092</v>
      </c>
      <c r="J26" s="12">
        <v>6</v>
      </c>
      <c r="K26" s="53" t="s">
        <v>1716</v>
      </c>
      <c r="L26" s="12">
        <v>1</v>
      </c>
      <c r="P26" s="58"/>
      <c r="Q26" s="58"/>
      <c r="R26" s="58" t="str">
        <f t="shared" si="0"/>
        <v>consCalcList['consLIsum'] = new logic.ConsLIsum();</v>
      </c>
      <c r="S26" s="59" t="s">
        <v>1726</v>
      </c>
      <c r="T26" s="59"/>
      <c r="U26" s="59" t="str">
        <f t="shared" si="1"/>
        <v>defCons['consLIsum'] = { name:'consLIsum', nameCode: 'LI',  title:'照明',  count:0,  sumClass:'consTotal',  refClass:'',  substituteClass:'consSum',  code:6,  color:'0xffff00' };</v>
      </c>
    </row>
    <row r="27" spans="2:21">
      <c r="B27" s="12">
        <v>23</v>
      </c>
      <c r="C27" s="12" t="s">
        <v>1820</v>
      </c>
      <c r="D27" s="12"/>
      <c r="E27" s="12" t="s">
        <v>1548</v>
      </c>
      <c r="F27" s="12">
        <v>3</v>
      </c>
      <c r="G27" s="12" t="s">
        <v>1853</v>
      </c>
      <c r="H27" s="12"/>
      <c r="I27" s="12"/>
      <c r="J27" s="12">
        <v>6</v>
      </c>
      <c r="K27" s="12"/>
      <c r="L27" s="12">
        <v>2</v>
      </c>
      <c r="P27" s="58"/>
      <c r="Q27" s="58"/>
      <c r="R27" s="58" t="str">
        <f t="shared" si="0"/>
        <v>consCalcList['consLI'] = new logic.ConsLI();</v>
      </c>
      <c r="S27" s="59" t="s">
        <v>1726</v>
      </c>
      <c r="T27" s="59"/>
      <c r="U27" s="59" t="str">
        <f t="shared" si="1"/>
        <v>defCons['consLI'] = { name:'consLI', nameCode: '',  title:'照明',  count:3,  sumClass:'consLIsum',  refClass:'',  substituteClass:'',  code:6,  color:'' };</v>
      </c>
    </row>
    <row r="28" spans="2:21">
      <c r="B28" s="12">
        <v>24</v>
      </c>
      <c r="C28" s="12" t="s">
        <v>1855</v>
      </c>
      <c r="D28" s="12" t="s">
        <v>47</v>
      </c>
      <c r="E28" s="12" t="s">
        <v>1552</v>
      </c>
      <c r="F28" s="12">
        <v>0</v>
      </c>
      <c r="G28" s="12" t="s">
        <v>1831</v>
      </c>
      <c r="H28" s="12"/>
      <c r="I28" s="12" t="s">
        <v>2092</v>
      </c>
      <c r="J28" s="12">
        <v>7</v>
      </c>
      <c r="K28" s="54" t="s">
        <v>1717</v>
      </c>
      <c r="L28" s="12">
        <v>1</v>
      </c>
      <c r="P28" s="58"/>
      <c r="Q28" s="58"/>
      <c r="R28" s="58" t="str">
        <f t="shared" si="0"/>
        <v>consCalcList['consTVsum'] = new logic.ConsTVsum();</v>
      </c>
      <c r="S28" s="59" t="s">
        <v>1726</v>
      </c>
      <c r="T28" s="59"/>
      <c r="U28" s="59" t="str">
        <f t="shared" si="1"/>
        <v>defCons['consTVsum'] = { name:'consTVsum', nameCode: 'TV',  title:'テレビ',  count:0,  sumClass:'consTotal',  refClass:'',  substituteClass:'consSum',  code:7,  color:'0x00ff00' };</v>
      </c>
    </row>
    <row r="29" spans="2:21">
      <c r="B29" s="12">
        <v>25</v>
      </c>
      <c r="C29" s="12" t="s">
        <v>2101</v>
      </c>
      <c r="D29" s="12"/>
      <c r="E29" s="12" t="s">
        <v>1552</v>
      </c>
      <c r="F29" s="12">
        <v>3</v>
      </c>
      <c r="G29" s="12" t="s">
        <v>1855</v>
      </c>
      <c r="H29" s="12"/>
      <c r="I29" s="12"/>
      <c r="J29" s="12">
        <v>7</v>
      </c>
      <c r="K29" s="12"/>
      <c r="L29" s="12">
        <v>3</v>
      </c>
      <c r="P29" s="58"/>
      <c r="Q29" s="58"/>
      <c r="R29" s="58" t="str">
        <f t="shared" si="0"/>
        <v>consCalcList['consTV'] = new logic.ConsTV();</v>
      </c>
      <c r="S29" s="59" t="s">
        <v>1726</v>
      </c>
      <c r="T29" s="59"/>
      <c r="U29" s="59" t="str">
        <f t="shared" si="1"/>
        <v>defCons['consTV'] = { name:'consTV', nameCode: '',  title:'テレビ',  count:3,  sumClass:'consTVsum',  refClass:'',  substituteClass:'',  code:7,  color:'' };</v>
      </c>
    </row>
    <row r="30" spans="2:21">
      <c r="B30" s="12">
        <v>26</v>
      </c>
      <c r="C30" s="12" t="s">
        <v>2102</v>
      </c>
      <c r="D30" s="12" t="s">
        <v>606</v>
      </c>
      <c r="E30" s="12" t="s">
        <v>607</v>
      </c>
      <c r="F30" s="12">
        <v>0</v>
      </c>
      <c r="G30" s="12" t="s">
        <v>1831</v>
      </c>
      <c r="H30" s="12"/>
      <c r="I30" s="12"/>
      <c r="J30" s="12">
        <v>8</v>
      </c>
      <c r="K30" s="55" t="s">
        <v>1718</v>
      </c>
      <c r="L30" s="12">
        <v>1</v>
      </c>
      <c r="P30" s="58"/>
      <c r="Q30" s="58"/>
      <c r="R30" s="58" t="str">
        <f t="shared" si="0"/>
        <v>consCalcList['consCRsum'] = new logic.ConsCRsum();</v>
      </c>
      <c r="S30" s="59" t="s">
        <v>1726</v>
      </c>
      <c r="T30" s="59"/>
      <c r="U30" s="59" t="str">
        <f t="shared" si="1"/>
        <v>defCons['consCRsum'] = { name:'consCRsum', nameCode: 'CR',  title:'交通',  count:0,  sumClass:'consTotal',  refClass:'',  substituteClass:'',  code:8,  color:'0xee82ee' };</v>
      </c>
    </row>
    <row r="31" spans="2:21">
      <c r="B31" s="12">
        <v>27</v>
      </c>
      <c r="C31" s="12" t="s">
        <v>2651</v>
      </c>
      <c r="D31" s="12"/>
      <c r="E31" s="12" t="s">
        <v>609</v>
      </c>
      <c r="F31" s="12">
        <v>3</v>
      </c>
      <c r="G31" s="12" t="s">
        <v>2102</v>
      </c>
      <c r="H31" s="12" t="s">
        <v>2103</v>
      </c>
      <c r="I31" s="12"/>
      <c r="J31" s="12">
        <v>8</v>
      </c>
      <c r="K31" s="12"/>
      <c r="L31" s="12">
        <v>3</v>
      </c>
      <c r="P31" s="58"/>
      <c r="Q31" s="58"/>
      <c r="R31" s="58" t="str">
        <f t="shared" si="0"/>
        <v>consCalcList['consCR'] = new logic.ConsCR();</v>
      </c>
      <c r="S31" s="59" t="s">
        <v>1726</v>
      </c>
      <c r="T31" s="59"/>
      <c r="U31" s="59" t="str">
        <f t="shared" si="1"/>
        <v>defCons['consCR'] = { name:'consCR', nameCode: '',  title:'車',  count:3,  sumClass:'consCRsum',  refClass:'consCRtrip',  substituteClass:'',  code:8,  color:'' };</v>
      </c>
    </row>
    <row r="32" spans="2:21">
      <c r="B32" s="12">
        <v>28</v>
      </c>
      <c r="C32" s="12" t="s">
        <v>2103</v>
      </c>
      <c r="D32" s="12"/>
      <c r="E32" s="12" t="s">
        <v>607</v>
      </c>
      <c r="F32" s="12">
        <v>5</v>
      </c>
      <c r="G32" s="12" t="s">
        <v>2102</v>
      </c>
      <c r="H32" s="12" t="s">
        <v>2651</v>
      </c>
      <c r="I32" s="12"/>
      <c r="J32" s="12">
        <v>8</v>
      </c>
      <c r="K32" s="12"/>
      <c r="L32" s="12">
        <v>2</v>
      </c>
      <c r="P32" s="58"/>
      <c r="Q32" s="58"/>
      <c r="R32" s="58" t="str">
        <f t="shared" si="0"/>
        <v>consCalcList['consCRtrip'] = new logic.ConsCRtrip();</v>
      </c>
      <c r="S32" s="59" t="s">
        <v>1726</v>
      </c>
      <c r="T32" s="59"/>
      <c r="U32" s="59" t="str">
        <f t="shared" si="1"/>
        <v>defCons['consCRtrip'] = { name:'consCRtrip', nameCode: '',  title:'交通',  count:5,  sumClass:'consCRsum',  refClass:'consCR',  substituteClass:'',  code:8,  color:'' };</v>
      </c>
    </row>
    <row r="33" spans="2:21">
      <c r="B33" s="12">
        <v>29</v>
      </c>
      <c r="C33" s="12" t="s">
        <v>2104</v>
      </c>
      <c r="D33" s="12" t="s">
        <v>1708</v>
      </c>
      <c r="E33" s="12" t="s">
        <v>1707</v>
      </c>
      <c r="F33" s="12">
        <v>0</v>
      </c>
      <c r="G33" s="12" t="s">
        <v>1831</v>
      </c>
      <c r="H33" s="12"/>
      <c r="I33" s="12" t="s">
        <v>2092</v>
      </c>
      <c r="J33" s="12">
        <v>9</v>
      </c>
      <c r="K33" s="56" t="s">
        <v>1719</v>
      </c>
      <c r="L33" s="12">
        <v>1</v>
      </c>
      <c r="M33" t="s">
        <v>611</v>
      </c>
      <c r="P33" s="58"/>
      <c r="Q33" s="58"/>
      <c r="R33" s="58" t="str">
        <f t="shared" si="0"/>
        <v>consCalcList['consOTsum'] = new logic.ConsOTsum();</v>
      </c>
      <c r="S33" s="59" t="s">
        <v>1726</v>
      </c>
      <c r="T33" s="59"/>
      <c r="U33" s="59" t="str">
        <f t="shared" si="1"/>
        <v>defCons['consOTsum'] = { name:'consOTsum', nameCode: 'OT',  title:'待機・その他',  count:0,  sumClass:'consTotal',  refClass:'',  substituteClass:'consSum',  code:9,  color:'0xd2691e' };</v>
      </c>
    </row>
    <row r="34" spans="2:21">
      <c r="B34" s="12">
        <v>30</v>
      </c>
      <c r="C34" s="12" t="s">
        <v>2105</v>
      </c>
      <c r="D34" s="12"/>
      <c r="E34" s="12" t="s">
        <v>1707</v>
      </c>
      <c r="F34" s="12">
        <v>3</v>
      </c>
      <c r="G34" s="12" t="s">
        <v>2104</v>
      </c>
      <c r="H34" s="12"/>
      <c r="I34" s="12"/>
      <c r="J34" s="12">
        <v>9</v>
      </c>
      <c r="K34" s="12"/>
      <c r="L34" s="12">
        <v>3</v>
      </c>
      <c r="P34" s="58"/>
      <c r="Q34" s="58"/>
      <c r="R34" s="58" t="str">
        <f t="shared" si="0"/>
        <v>consCalcList['consOT'] = new logic.ConsOT();</v>
      </c>
      <c r="S34" s="59" t="s">
        <v>1726</v>
      </c>
      <c r="T34" s="59"/>
      <c r="U34" s="59" t="str">
        <f t="shared" si="1"/>
        <v>defCons['consOT'] = { name:'consOT', nameCode: '',  title:'待機・その他',  count:3,  sumClass:'consOTsum',  refClass:'',  substituteClass:'',  code:9,  color:'' };</v>
      </c>
    </row>
    <row r="37" spans="2:21">
      <c r="C37" t="s">
        <v>1723</v>
      </c>
    </row>
    <row r="38" spans="2:21">
      <c r="C38" t="s">
        <v>1724</v>
      </c>
    </row>
  </sheetData>
  <phoneticPr fontId="2"/>
  <pageMargins left="0.75" right="0.75" top="1" bottom="1" header="0.51200000000000001" footer="0.51200000000000001"/>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72"/>
  <sheetViews>
    <sheetView zoomScale="93" zoomScaleNormal="93" workbookViewId="0">
      <pane xSplit="4" ySplit="3" topLeftCell="E4" activePane="bottomRight" state="frozen"/>
      <selection pane="topRight" activeCell="G1" sqref="G1"/>
      <selection pane="bottomLeft" activeCell="A4" sqref="A4"/>
      <selection pane="bottomRight" activeCell="D16" sqref="D16"/>
    </sheetView>
  </sheetViews>
  <sheetFormatPr defaultRowHeight="39" customHeight="1"/>
  <cols>
    <col min="1" max="1" width="1.5" style="127" customWidth="1"/>
    <col min="2" max="2" width="3.875" style="131" customWidth="1"/>
    <col min="3" max="3" width="7" style="131" customWidth="1"/>
    <col min="4" max="4" width="22.625" style="131" customWidth="1"/>
    <col min="5" max="5" width="9.375" style="131" customWidth="1"/>
    <col min="6" max="6" width="9.125" style="131" customWidth="1"/>
    <col min="7" max="8" width="5.75" style="131" customWidth="1"/>
    <col min="9" max="9" width="4.625" style="131" customWidth="1"/>
    <col min="10" max="10" width="5.75" style="131" customWidth="1"/>
    <col min="11" max="11" width="6.875" style="131" customWidth="1"/>
    <col min="12" max="12" width="5.25" style="131" customWidth="1"/>
    <col min="13" max="13" width="5" style="131" customWidth="1"/>
    <col min="14" max="14" width="14.25" style="131" customWidth="1"/>
    <col min="15" max="15" width="54.875" style="131" customWidth="1"/>
    <col min="16" max="16" width="9" style="131"/>
    <col min="17" max="17" width="6.5" style="131" customWidth="1"/>
    <col min="18" max="18" width="9" style="131"/>
    <col min="19" max="20" width="4.75" style="131" customWidth="1"/>
    <col min="21" max="21" width="72.625" style="131" customWidth="1"/>
    <col min="22" max="16384" width="9" style="131"/>
  </cols>
  <sheetData>
    <row r="1" spans="1:21" ht="17.25" customHeight="1">
      <c r="A1" s="156" t="s">
        <v>162</v>
      </c>
      <c r="C1" s="131">
        <v>0</v>
      </c>
      <c r="D1" s="131">
        <v>1</v>
      </c>
      <c r="E1" s="131">
        <v>3</v>
      </c>
      <c r="F1" s="131">
        <v>4</v>
      </c>
      <c r="G1" s="131">
        <v>2</v>
      </c>
      <c r="H1" s="131">
        <v>6</v>
      </c>
      <c r="I1" s="131">
        <v>7</v>
      </c>
      <c r="J1" s="131">
        <v>8</v>
      </c>
      <c r="K1" s="131">
        <v>9</v>
      </c>
      <c r="L1" s="131">
        <v>10</v>
      </c>
      <c r="M1" s="131">
        <v>11</v>
      </c>
      <c r="N1" s="131">
        <v>12</v>
      </c>
      <c r="O1" s="131">
        <v>13</v>
      </c>
      <c r="P1" s="131">
        <v>14</v>
      </c>
      <c r="Q1" s="131">
        <v>15</v>
      </c>
      <c r="S1" s="131" t="s">
        <v>1740</v>
      </c>
    </row>
    <row r="2" spans="1:21" ht="39" customHeight="1">
      <c r="B2" s="150" t="s">
        <v>75</v>
      </c>
      <c r="C2" s="150" t="s">
        <v>483</v>
      </c>
      <c r="D2" s="150" t="s">
        <v>114</v>
      </c>
      <c r="E2" s="150" t="s">
        <v>3462</v>
      </c>
      <c r="F2" s="150" t="s">
        <v>485</v>
      </c>
      <c r="G2" s="150" t="s">
        <v>3172</v>
      </c>
      <c r="H2" s="150" t="s">
        <v>56</v>
      </c>
      <c r="I2" s="150" t="s">
        <v>486</v>
      </c>
      <c r="J2" s="150" t="s">
        <v>487</v>
      </c>
      <c r="K2" s="150" t="s">
        <v>1044</v>
      </c>
      <c r="L2" s="150" t="s">
        <v>72</v>
      </c>
      <c r="M2" s="150" t="s">
        <v>1131</v>
      </c>
      <c r="N2" s="150" t="s">
        <v>484</v>
      </c>
      <c r="O2" s="150" t="s">
        <v>73</v>
      </c>
      <c r="P2" s="150" t="s">
        <v>3139</v>
      </c>
      <c r="Q2" s="150" t="s">
        <v>2257</v>
      </c>
    </row>
    <row r="3" spans="1:21" ht="26.25" customHeight="1">
      <c r="B3" s="177" t="s">
        <v>2259</v>
      </c>
      <c r="C3" s="177" t="s">
        <v>2260</v>
      </c>
      <c r="D3" s="177" t="s">
        <v>2261</v>
      </c>
      <c r="E3" s="177" t="s">
        <v>2262</v>
      </c>
      <c r="F3" s="177" t="s">
        <v>2263</v>
      </c>
      <c r="G3" s="177" t="s">
        <v>3173</v>
      </c>
      <c r="H3" s="177" t="s">
        <v>2264</v>
      </c>
      <c r="I3" s="177" t="s">
        <v>2265</v>
      </c>
      <c r="J3" s="177" t="s">
        <v>2266</v>
      </c>
      <c r="K3" s="177" t="s">
        <v>2267</v>
      </c>
      <c r="L3" s="177" t="s">
        <v>2268</v>
      </c>
      <c r="M3" s="177" t="s">
        <v>2269</v>
      </c>
      <c r="N3" s="177" t="s">
        <v>2270</v>
      </c>
      <c r="O3" s="177" t="s">
        <v>2271</v>
      </c>
      <c r="P3" s="146" t="s">
        <v>2272</v>
      </c>
      <c r="Q3" s="146" t="s">
        <v>2273</v>
      </c>
      <c r="S3" s="148"/>
      <c r="T3" s="148"/>
      <c r="U3" s="134" t="s">
        <v>2106</v>
      </c>
    </row>
    <row r="4" spans="1:21" ht="39" customHeight="1">
      <c r="B4" s="150">
        <v>1</v>
      </c>
      <c r="C4" s="150" t="s">
        <v>2859</v>
      </c>
      <c r="D4" s="150" t="s">
        <v>2795</v>
      </c>
      <c r="E4" s="150" t="s">
        <v>1831</v>
      </c>
      <c r="F4" s="150" t="s">
        <v>2873</v>
      </c>
      <c r="G4" s="150">
        <v>1</v>
      </c>
      <c r="H4" s="150"/>
      <c r="I4" s="150"/>
      <c r="J4" s="150"/>
      <c r="K4" s="150"/>
      <c r="L4" s="150"/>
      <c r="M4" s="150"/>
      <c r="N4" s="150"/>
      <c r="O4" s="150" t="s">
        <v>2868</v>
      </c>
      <c r="P4" s="150"/>
      <c r="Q4" s="150" t="s">
        <v>2258</v>
      </c>
      <c r="U4" s="131" t="str">
        <f>IF(消費量クラス!$R$1="AS","defMeasures['"&amp;C4&amp;"'] = { "&amp;B$3&amp;":'"&amp;B4&amp;"',  "&amp;C$3&amp;":'"&amp;C4&amp;"',  "&amp;D$3&amp;":'"&amp;D4&amp;"',  "&amp;G$3&amp;":'"&amp;G4&amp;"',  "&amp;E$3&amp;":'"&amp;E4&amp;"',  "&amp;F$3&amp;":'"&amp;F4&amp;"', "&amp;H$3&amp;":'"&amp;H4&amp;"',  "&amp;I$3&amp;":'"&amp;I4&amp;"',  "&amp;J$3&amp;":'"&amp;J4&amp;"',  "&amp;K$3&amp;":'"&amp;K4&amp;"',  "&amp;L$3&amp;":'"&amp;L4&amp;"',  "&amp;M$3&amp;":'"&amp;M4&amp;"',  "&amp;N$3&amp;":'"&amp;N4&amp;"',  "&amp;O$3&amp;":'"&amp;O4&amp;"',   "&amp;P$3&amp;":'"&amp;P4&amp;"',   "&amp;Q$3&amp;":'"&amp;Q4&amp;"' };","$this-&gt;defMeasures['"&amp;C4&amp;"'] = [ '"&amp;B$3&amp;"'=&gt;'"&amp;B4&amp;"', '"&amp;C$3&amp;"'=&gt;'"&amp;C4&amp;"',  '"&amp;D$3&amp;"'=&gt;'"&amp;D4&amp;"',  '"&amp;G$3&amp;"'=&gt;'"&amp;G4&amp;"',  '"&amp;E$3&amp;"'=&gt;'"&amp;E4&amp;"',  '"&amp;F$3&amp;"'=&gt;'"&amp;F4&amp;"',  '"&amp;#REF!&amp;"'=&gt;'"&amp;#REF!&amp;"',  '"&amp;H$3&amp;"'=&gt;'"&amp;H4&amp;"',  '"&amp;I$3&amp;"'=&gt;'"&amp;I4&amp;"',  '"&amp;J$3&amp;"'=&gt;'"&amp;J4&amp;"',  '"&amp;K$3&amp;"'=&gt;'"&amp;K4&amp;"',  '"&amp;L$3&amp;"'=&gt;'"&amp;L4&amp;"',  '"&amp;M$3&amp;"'=&gt;'"&amp;M4&amp;"',  '"&amp;N$3&amp;"'=&gt;'"&amp;N4&amp;"',  '"&amp;O$3&amp;"'=&gt;'"&amp;O4&amp;"',   '"&amp;P$3&amp;"'=&gt;'"&amp;P4&amp;"',   '"&amp;Q$3&amp;"'=&gt;'"&amp;Q4&amp;"' ];")</f>
        <v>defMeasures['mTOcontracthigh'] = { mid:'1',  name:'mTOcontracthigh',  title:'低圧契約から高圧契約に変更する',  easyness:'1',  refCons:'consTotal',  titleShort:'高圧契約に変更', level:'',  figNum:'',  lifeTime:'',  price:'',  roanShow:'',  standardType:'',  hojoGov:'',  advice:'利用する電気の量が多い場合、低圧契約から高圧契約にするほうが電力単価が安くなります。ただし、受電装置（キュービクル）を設定したり、管理者を設置する必要も出てきます。',   lifestyle:'',   season:'wss' };</v>
      </c>
    </row>
    <row r="5" spans="1:21" ht="39" customHeight="1">
      <c r="B5" s="150">
        <v>2</v>
      </c>
      <c r="C5" s="150" t="s">
        <v>2860</v>
      </c>
      <c r="D5" s="150" t="s">
        <v>2796</v>
      </c>
      <c r="E5" s="150" t="s">
        <v>1831</v>
      </c>
      <c r="F5" s="150" t="s">
        <v>2874</v>
      </c>
      <c r="G5" s="150">
        <v>1</v>
      </c>
      <c r="H5" s="150"/>
      <c r="I5" s="150"/>
      <c r="J5" s="150"/>
      <c r="K5" s="150"/>
      <c r="L5" s="150"/>
      <c r="M5" s="150"/>
      <c r="N5" s="150"/>
      <c r="O5" s="150" t="s">
        <v>2869</v>
      </c>
      <c r="P5" s="150"/>
      <c r="Q5" s="150" t="s">
        <v>2377</v>
      </c>
      <c r="U5" s="131" t="str">
        <f>IF(消費量クラス!$R$1="AS","defMeasures['"&amp;C5&amp;"'] = { "&amp;B$3&amp;":'"&amp;B5&amp;"',  "&amp;C$3&amp;":'"&amp;C5&amp;"',  "&amp;D$3&amp;":'"&amp;D5&amp;"',  "&amp;G$3&amp;":'"&amp;G5&amp;"',  "&amp;E$3&amp;":'"&amp;E5&amp;"',  "&amp;F$3&amp;":'"&amp;F5&amp;"', "&amp;H$3&amp;":'"&amp;H5&amp;"',  "&amp;I$3&amp;":'"&amp;I5&amp;"',  "&amp;J$3&amp;":'"&amp;J5&amp;"',  "&amp;K$3&amp;":'"&amp;K5&amp;"',  "&amp;L$3&amp;":'"&amp;L5&amp;"',  "&amp;M$3&amp;":'"&amp;M5&amp;"',  "&amp;N$3&amp;":'"&amp;N5&amp;"',  "&amp;O$3&amp;":'"&amp;O5&amp;"',   "&amp;P$3&amp;":'"&amp;P5&amp;"',   "&amp;Q$3&amp;":'"&amp;Q5&amp;"' };","$this-&gt;defMeasures['"&amp;C5&amp;"'] = [ '"&amp;B$3&amp;"'=&gt;'"&amp;B5&amp;"', '"&amp;C$3&amp;"'=&gt;'"&amp;C5&amp;"',  '"&amp;D$3&amp;"'=&gt;'"&amp;D5&amp;"',  '"&amp;G$3&amp;"'=&gt;'"&amp;G5&amp;"',  '"&amp;E$3&amp;"'=&gt;'"&amp;E5&amp;"',  '"&amp;F$3&amp;"'=&gt;'"&amp;F5&amp;"',  '"&amp;#REF!&amp;"'=&gt;'"&amp;#REF!&amp;"',  '"&amp;H$3&amp;"'=&gt;'"&amp;H5&amp;"',  '"&amp;I$3&amp;"'=&gt;'"&amp;I5&amp;"',  '"&amp;J$3&amp;"'=&gt;'"&amp;J5&amp;"',  '"&amp;K$3&amp;"'=&gt;'"&amp;K5&amp;"',  '"&amp;L$3&amp;"'=&gt;'"&amp;L5&amp;"',  '"&amp;M$3&amp;"'=&gt;'"&amp;M5&amp;"',  '"&amp;N$3&amp;"'=&gt;'"&amp;N5&amp;"',  '"&amp;O$3&amp;"'=&gt;'"&amp;O5&amp;"',   '"&amp;P$3&amp;"'=&gt;'"&amp;P5&amp;"',   '"&amp;Q$3&amp;"'=&gt;'"&amp;Q5&amp;"' ];")</f>
        <v>defMeasures['mTOcontracthome'] = { mid:'2',  name:'mTOcontracthome',  title:'低圧契約から従量電灯契約に変更する',  easyness:'1',  refCons:'consTotal',  titleShort:'従量電灯に変更', level:'',  figNum:'',  lifeTime:'',  price:'',  roanShow:'',  standardType:'',  hojoGov:'',  advice:'利用する電気が比較的少なく、最も多くの電気を使用する時間帯が短い場合には、従量電灯契約のほうが基本料金が安くなります。低圧電力を想定した三相交流モーター（一部のエアコンや、動力装置）については、単相200Vに対応した機器に置き換える必要があります。',   lifestyle:'',   season:'wss' };</v>
      </c>
    </row>
    <row r="6" spans="1:21" ht="39" customHeight="1">
      <c r="B6" s="150">
        <v>3</v>
      </c>
      <c r="C6" s="150" t="s">
        <v>2861</v>
      </c>
      <c r="D6" s="150" t="s">
        <v>2797</v>
      </c>
      <c r="E6" s="150" t="s">
        <v>1831</v>
      </c>
      <c r="F6" s="150" t="s">
        <v>2875</v>
      </c>
      <c r="G6" s="150">
        <v>1</v>
      </c>
      <c r="H6" s="150"/>
      <c r="I6" s="150"/>
      <c r="J6" s="150"/>
      <c r="K6" s="150"/>
      <c r="L6" s="150"/>
      <c r="M6" s="150"/>
      <c r="N6" s="150"/>
      <c r="O6" s="150" t="s">
        <v>2870</v>
      </c>
      <c r="P6" s="150"/>
      <c r="Q6" s="150" t="s">
        <v>2258</v>
      </c>
      <c r="U6" s="131" t="str">
        <f>IF(消費量クラス!$R$1="AS","defMeasures['"&amp;C6&amp;"'] = { "&amp;B$3&amp;":'"&amp;B6&amp;"',  "&amp;C$3&amp;":'"&amp;C6&amp;"',  "&amp;D$3&amp;":'"&amp;D6&amp;"',  "&amp;G$3&amp;":'"&amp;G6&amp;"',  "&amp;E$3&amp;":'"&amp;E6&amp;"',  "&amp;F$3&amp;":'"&amp;F6&amp;"', "&amp;H$3&amp;":'"&amp;H6&amp;"',  "&amp;I$3&amp;":'"&amp;I6&amp;"',  "&amp;J$3&amp;":'"&amp;J6&amp;"',  "&amp;K$3&amp;":'"&amp;K6&amp;"',  "&amp;L$3&amp;":'"&amp;L6&amp;"',  "&amp;M$3&amp;":'"&amp;M6&amp;"',  "&amp;N$3&amp;":'"&amp;N6&amp;"',  "&amp;O$3&amp;":'"&amp;O6&amp;"',   "&amp;P$3&amp;":'"&amp;P6&amp;"',   "&amp;Q$3&amp;":'"&amp;Q6&amp;"' };","$this-&gt;defMeasures['"&amp;C6&amp;"'] = [ '"&amp;B$3&amp;"'=&gt;'"&amp;B6&amp;"', '"&amp;C$3&amp;"'=&gt;'"&amp;C6&amp;"',  '"&amp;D$3&amp;"'=&gt;'"&amp;D6&amp;"',  '"&amp;G$3&amp;"'=&gt;'"&amp;G6&amp;"',  '"&amp;E$3&amp;"'=&gt;'"&amp;E6&amp;"',  '"&amp;F$3&amp;"'=&gt;'"&amp;F6&amp;"',  '"&amp;#REF!&amp;"'=&gt;'"&amp;#REF!&amp;"',  '"&amp;H$3&amp;"'=&gt;'"&amp;H6&amp;"',  '"&amp;I$3&amp;"'=&gt;'"&amp;I6&amp;"',  '"&amp;J$3&amp;"'=&gt;'"&amp;J6&amp;"',  '"&amp;K$3&amp;"'=&gt;'"&amp;K6&amp;"',  '"&amp;L$3&amp;"'=&gt;'"&amp;L6&amp;"',  '"&amp;M$3&amp;"'=&gt;'"&amp;M6&amp;"',  '"&amp;N$3&amp;"'=&gt;'"&amp;N6&amp;"',  '"&amp;O$3&amp;"'=&gt;'"&amp;O6&amp;"',   '"&amp;P$3&amp;"'=&gt;'"&amp;P6&amp;"',   '"&amp;Q$3&amp;"'=&gt;'"&amp;Q6&amp;"' ];")</f>
        <v>defMeasures['mTOcontractequip'] = { mid:'3',  name:'mTOcontractequip',  title:'使っていない機器分の契約更新をする',  easyness:'1',  refCons:'consTotal',  titleShort:'機器契約見直し', level:'',  figNum:'',  lifeTime:'',  price:'',  roanShow:'',  standardType:'',  hojoGov:'',  advice:'低圧契約では、保有する機器の消費電力の合計値で基本料金が決まる契約方法があります。以前の契約時から、機器を使用しなくなった場合や、省エネ型機器に置き換えた場合には、届け出により基本料金を安くできます。',   lifestyle:'',   season:'wss' };</v>
      </c>
    </row>
    <row r="7" spans="1:21" ht="39" customHeight="1">
      <c r="B7" s="150">
        <v>4</v>
      </c>
      <c r="C7" s="150" t="s">
        <v>2862</v>
      </c>
      <c r="D7" s="150" t="s">
        <v>2798</v>
      </c>
      <c r="E7" s="150" t="s">
        <v>1831</v>
      </c>
      <c r="F7" s="150" t="s">
        <v>2876</v>
      </c>
      <c r="G7" s="150">
        <v>1</v>
      </c>
      <c r="H7" s="150"/>
      <c r="I7" s="150"/>
      <c r="J7" s="150"/>
      <c r="K7" s="150"/>
      <c r="L7" s="150"/>
      <c r="M7" s="150"/>
      <c r="N7" s="150"/>
      <c r="O7" s="150" t="s">
        <v>2871</v>
      </c>
      <c r="P7" s="150"/>
      <c r="Q7" s="150" t="s">
        <v>2258</v>
      </c>
      <c r="U7" s="131" t="str">
        <f>IF(消費量クラス!$R$1="AS","defMeasures['"&amp;C7&amp;"'] = { "&amp;B$3&amp;":'"&amp;B7&amp;"',  "&amp;C$3&amp;":'"&amp;C7&amp;"',  "&amp;D$3&amp;":'"&amp;D7&amp;"',  "&amp;G$3&amp;":'"&amp;G7&amp;"',  "&amp;E$3&amp;":'"&amp;E7&amp;"',  "&amp;F$3&amp;":'"&amp;F7&amp;"', "&amp;H$3&amp;":'"&amp;H7&amp;"',  "&amp;I$3&amp;":'"&amp;I7&amp;"',  "&amp;J$3&amp;":'"&amp;J7&amp;"',  "&amp;K$3&amp;":'"&amp;K7&amp;"',  "&amp;L$3&amp;":'"&amp;L7&amp;"',  "&amp;M$3&amp;":'"&amp;M7&amp;"',  "&amp;N$3&amp;":'"&amp;N7&amp;"',  "&amp;O$3&amp;":'"&amp;O7&amp;"',   "&amp;P$3&amp;":'"&amp;P7&amp;"',   "&amp;Q$3&amp;":'"&amp;Q7&amp;"' };","$this-&gt;defMeasures['"&amp;C7&amp;"'] = [ '"&amp;B$3&amp;"'=&gt;'"&amp;B7&amp;"', '"&amp;C$3&amp;"'=&gt;'"&amp;C7&amp;"',  '"&amp;D$3&amp;"'=&gt;'"&amp;D7&amp;"',  '"&amp;G$3&amp;"'=&gt;'"&amp;G7&amp;"',  '"&amp;E$3&amp;"'=&gt;'"&amp;E7&amp;"',  '"&amp;F$3&amp;"'=&gt;'"&amp;F7&amp;"',  '"&amp;#REF!&amp;"'=&gt;'"&amp;#REF!&amp;"',  '"&amp;H$3&amp;"'=&gt;'"&amp;H7&amp;"',  '"&amp;I$3&amp;"'=&gt;'"&amp;I7&amp;"',  '"&amp;J$3&amp;"'=&gt;'"&amp;J7&amp;"',  '"&amp;K$3&amp;"'=&gt;'"&amp;K7&amp;"',  '"&amp;L$3&amp;"'=&gt;'"&amp;L7&amp;"',  '"&amp;M$3&amp;"'=&gt;'"&amp;M7&amp;"',  '"&amp;N$3&amp;"'=&gt;'"&amp;N7&amp;"',  '"&amp;O$3&amp;"'=&gt;'"&amp;O7&amp;"',   '"&amp;P$3&amp;"'=&gt;'"&amp;P7&amp;"',   '"&amp;Q$3&amp;"'=&gt;'"&amp;Q7&amp;"' ];")</f>
        <v>defMeasures['mTOcontractbreaker'] = { mid:'4',  name:'mTOcontractbreaker',  title:'負荷設備量ではなく、契約主開閉器（ブレーカー）による契約に変更する',  easyness:'1',  refCons:'consTotal',  titleShort:'ブレーカー契約に変更', level:'',  figNum:'',  lifeTime:'',  price:'',  roanShow:'',  standardType:'',  hojoGov:'',  advice:'低圧契約では、保有する機器の消費電力の合計値で基本料金が決まる契約方法があります。複数の機器を同時に使用しない場合には、ブレーカー契約にすることで削減になる場合があります。',   lifestyle:'',   season:'wss' };</v>
      </c>
    </row>
    <row r="8" spans="1:21" ht="39" customHeight="1">
      <c r="B8" s="150">
        <v>5</v>
      </c>
      <c r="C8" s="150" t="s">
        <v>2863</v>
      </c>
      <c r="D8" s="150" t="s">
        <v>2799</v>
      </c>
      <c r="E8" s="150" t="s">
        <v>1831</v>
      </c>
      <c r="F8" s="150" t="s">
        <v>2877</v>
      </c>
      <c r="G8" s="150">
        <v>1</v>
      </c>
      <c r="H8" s="150"/>
      <c r="I8" s="150"/>
      <c r="J8" s="150"/>
      <c r="K8" s="150"/>
      <c r="L8" s="150"/>
      <c r="M8" s="150"/>
      <c r="N8" s="150"/>
      <c r="O8" s="150" t="s">
        <v>3144</v>
      </c>
      <c r="P8" s="150"/>
      <c r="Q8" s="150" t="s">
        <v>2258</v>
      </c>
      <c r="U8" s="131" t="str">
        <f>IF(消費量クラス!$R$1="AS","defMeasures['"&amp;C8&amp;"'] = { "&amp;B$3&amp;":'"&amp;B8&amp;"',  "&amp;C$3&amp;":'"&amp;C8&amp;"',  "&amp;D$3&amp;":'"&amp;D8&amp;"',  "&amp;G$3&amp;":'"&amp;G8&amp;"',  "&amp;E$3&amp;":'"&amp;E8&amp;"',  "&amp;F$3&amp;":'"&amp;F8&amp;"', "&amp;H$3&amp;":'"&amp;H8&amp;"',  "&amp;I$3&amp;":'"&amp;I8&amp;"',  "&amp;J$3&amp;":'"&amp;J8&amp;"',  "&amp;K$3&amp;":'"&amp;K8&amp;"',  "&amp;L$3&amp;":'"&amp;L8&amp;"',  "&amp;M$3&amp;":'"&amp;M8&amp;"',  "&amp;N$3&amp;":'"&amp;N8&amp;"',  "&amp;O$3&amp;":'"&amp;O8&amp;"',   "&amp;P$3&amp;":'"&amp;P8&amp;"',   "&amp;Q$3&amp;":'"&amp;Q8&amp;"' };","$this-&gt;defMeasures['"&amp;C8&amp;"'] = [ '"&amp;B$3&amp;"'=&gt;'"&amp;B8&amp;"', '"&amp;C$3&amp;"'=&gt;'"&amp;C8&amp;"',  '"&amp;D$3&amp;"'=&gt;'"&amp;D8&amp;"',  '"&amp;G$3&amp;"'=&gt;'"&amp;G8&amp;"',  '"&amp;E$3&amp;"'=&gt;'"&amp;E8&amp;"',  '"&amp;F$3&amp;"'=&gt;'"&amp;F8&amp;"',  '"&amp;#REF!&amp;"'=&gt;'"&amp;#REF!&amp;"',  '"&amp;H$3&amp;"'=&gt;'"&amp;H8&amp;"',  '"&amp;I$3&amp;"'=&gt;'"&amp;I8&amp;"',  '"&amp;J$3&amp;"'=&gt;'"&amp;J8&amp;"',  '"&amp;K$3&amp;"'=&gt;'"&amp;K8&amp;"',  '"&amp;L$3&amp;"'=&gt;'"&amp;L8&amp;"',  '"&amp;M$3&amp;"'=&gt;'"&amp;M8&amp;"',  '"&amp;N$3&amp;"'=&gt;'"&amp;N8&amp;"',  '"&amp;O$3&amp;"'=&gt;'"&amp;O8&amp;"',   '"&amp;P$3&amp;"'=&gt;'"&amp;P8&amp;"',   '"&amp;Q$3&amp;"'=&gt;'"&amp;Q8&amp;"' ];")</f>
        <v>defMeasures['mTOcontractintegrated'] = { mid:'5',  name:'mTOcontractintegrated',  title:'低圧＋従量電灯から、低圧総合電力に変更する',  easyness:'1',  refCons:'consTotal',  titleShort:'低圧総合契約に変更', level:'',  figNum:'',  lifeTime:'',  price:'',  roanShow:'',  standardType:'',  hojoGov:'',  advice:'電力会社によっては、低圧電力と従量電灯を合わせた契約形態がある場合があります。別に契約するより、合わせたほうが電気を有効に使えたり、価格を下げたりすることができる場合があります。',   lifestyle:'',   season:'wss' };</v>
      </c>
    </row>
    <row r="9" spans="1:21" ht="39" customHeight="1">
      <c r="B9" s="150">
        <v>6</v>
      </c>
      <c r="C9" s="150" t="s">
        <v>2864</v>
      </c>
      <c r="D9" s="150" t="s">
        <v>2800</v>
      </c>
      <c r="E9" s="150" t="s">
        <v>1831</v>
      </c>
      <c r="F9" s="150" t="s">
        <v>2878</v>
      </c>
      <c r="G9" s="150">
        <v>1</v>
      </c>
      <c r="H9" s="150"/>
      <c r="I9" s="150"/>
      <c r="J9" s="150">
        <v>10</v>
      </c>
      <c r="K9" s="150">
        <v>500000</v>
      </c>
      <c r="L9" s="150"/>
      <c r="M9" s="150"/>
      <c r="N9" s="150"/>
      <c r="O9" s="150"/>
      <c r="P9" s="150"/>
      <c r="Q9" s="150" t="s">
        <v>2258</v>
      </c>
      <c r="U9" s="131" t="str">
        <f>IF(消費量クラス!$R$1="AS","defMeasures['"&amp;C9&amp;"'] = { "&amp;B$3&amp;":'"&amp;B9&amp;"',  "&amp;C$3&amp;":'"&amp;C9&amp;"',  "&amp;D$3&amp;":'"&amp;D9&amp;"',  "&amp;G$3&amp;":'"&amp;G9&amp;"',  "&amp;E$3&amp;":'"&amp;E9&amp;"',  "&amp;F$3&amp;":'"&amp;F9&amp;"', "&amp;H$3&amp;":'"&amp;H9&amp;"',  "&amp;I$3&amp;":'"&amp;I9&amp;"',  "&amp;J$3&amp;":'"&amp;J9&amp;"',  "&amp;K$3&amp;":'"&amp;K9&amp;"',  "&amp;L$3&amp;":'"&amp;L9&amp;"',  "&amp;M$3&amp;":'"&amp;M9&amp;"',  "&amp;N$3&amp;":'"&amp;N9&amp;"',  "&amp;O$3&amp;":'"&amp;O9&amp;"',   "&amp;P$3&amp;":'"&amp;P9&amp;"',   "&amp;Q$3&amp;":'"&amp;Q9&amp;"' };","$this-&gt;defMeasures['"&amp;C9&amp;"'] = [ '"&amp;B$3&amp;"'=&gt;'"&amp;B9&amp;"', '"&amp;C$3&amp;"'=&gt;'"&amp;C9&amp;"',  '"&amp;D$3&amp;"'=&gt;'"&amp;D9&amp;"',  '"&amp;G$3&amp;"'=&gt;'"&amp;G9&amp;"',  '"&amp;E$3&amp;"'=&gt;'"&amp;E9&amp;"',  '"&amp;F$3&amp;"'=&gt;'"&amp;F9&amp;"',  '"&amp;#REF!&amp;"'=&gt;'"&amp;#REF!&amp;"',  '"&amp;H$3&amp;"'=&gt;'"&amp;H9&amp;"',  '"&amp;I$3&amp;"'=&gt;'"&amp;I9&amp;"',  '"&amp;J$3&amp;"'=&gt;'"&amp;J9&amp;"',  '"&amp;K$3&amp;"'=&gt;'"&amp;K9&amp;"',  '"&amp;L$3&amp;"'=&gt;'"&amp;L9&amp;"',  '"&amp;M$3&amp;"'=&gt;'"&amp;M9&amp;"',  '"&amp;N$3&amp;"'=&gt;'"&amp;N9&amp;"',  '"&amp;O$3&amp;"'=&gt;'"&amp;O9&amp;"',   '"&amp;P$3&amp;"'=&gt;'"&amp;P9&amp;"',   '"&amp;Q$3&amp;"'=&gt;'"&amp;Q9&amp;"' ];")</f>
        <v>defMeasures['mTOdemand'] = { mid:'6',  name:'mTOdemand',  title:'デマンドコントロールを行う',  easyness:'1',  refCons:'consTotal',  titleShort:'デマンドコントロール', level:'',  figNum:'',  lifeTime:'10',  price:'500000',  roanShow:'',  standardType:'',  hojoGov:'',  advice:'',   lifestyle:'',   season:'wss' };</v>
      </c>
    </row>
    <row r="10" spans="1:21" ht="39" customHeight="1">
      <c r="B10" s="150">
        <v>7</v>
      </c>
      <c r="C10" s="150" t="s">
        <v>2865</v>
      </c>
      <c r="D10" s="150" t="s">
        <v>2801</v>
      </c>
      <c r="E10" s="150" t="s">
        <v>1831</v>
      </c>
      <c r="F10" s="150" t="s">
        <v>2879</v>
      </c>
      <c r="G10" s="150">
        <v>1</v>
      </c>
      <c r="H10" s="150"/>
      <c r="I10" s="150"/>
      <c r="J10" s="150"/>
      <c r="K10" s="150"/>
      <c r="L10" s="150"/>
      <c r="M10" s="150"/>
      <c r="N10" s="150"/>
      <c r="O10" s="150"/>
      <c r="P10" s="150"/>
      <c r="Q10" s="150" t="s">
        <v>2258</v>
      </c>
      <c r="U10" s="131" t="str">
        <f>IF(消費量クラス!$R$1="AS","defMeasures['"&amp;C10&amp;"'] = { "&amp;B$3&amp;":'"&amp;B10&amp;"',  "&amp;C$3&amp;":'"&amp;C10&amp;"',  "&amp;D$3&amp;":'"&amp;D10&amp;"',  "&amp;G$3&amp;":'"&amp;G10&amp;"',  "&amp;E$3&amp;":'"&amp;E10&amp;"',  "&amp;F$3&amp;":'"&amp;F10&amp;"', "&amp;H$3&amp;":'"&amp;H10&amp;"',  "&amp;I$3&amp;":'"&amp;I10&amp;"',  "&amp;J$3&amp;":'"&amp;J10&amp;"',  "&amp;K$3&amp;":'"&amp;K10&amp;"',  "&amp;L$3&amp;":'"&amp;L10&amp;"',  "&amp;M$3&amp;":'"&amp;M10&amp;"',  "&amp;N$3&amp;":'"&amp;N10&amp;"',  "&amp;O$3&amp;":'"&amp;O10&amp;"',   "&amp;P$3&amp;":'"&amp;P10&amp;"',   "&amp;Q$3&amp;":'"&amp;Q10&amp;"' };","$this-&gt;defMeasures['"&amp;C10&amp;"'] = [ '"&amp;B$3&amp;"'=&gt;'"&amp;B10&amp;"', '"&amp;C$3&amp;"'=&gt;'"&amp;C10&amp;"',  '"&amp;D$3&amp;"'=&gt;'"&amp;D10&amp;"',  '"&amp;G$3&amp;"'=&gt;'"&amp;G10&amp;"',  '"&amp;E$3&amp;"'=&gt;'"&amp;E10&amp;"',  '"&amp;F$3&amp;"'=&gt;'"&amp;F10&amp;"',  '"&amp;#REF!&amp;"'=&gt;'"&amp;#REF!&amp;"',  '"&amp;H$3&amp;"'=&gt;'"&amp;H10&amp;"',  '"&amp;I$3&amp;"'=&gt;'"&amp;I10&amp;"',  '"&amp;J$3&amp;"'=&gt;'"&amp;J10&amp;"',  '"&amp;K$3&amp;"'=&gt;'"&amp;K10&amp;"',  '"&amp;L$3&amp;"'=&gt;'"&amp;L10&amp;"',  '"&amp;M$3&amp;"'=&gt;'"&amp;M10&amp;"',  '"&amp;N$3&amp;"'=&gt;'"&amp;N10&amp;"',  '"&amp;O$3&amp;"'=&gt;'"&amp;O10&amp;"',   '"&amp;P$3&amp;"'=&gt;'"&amp;P10&amp;"',   '"&amp;Q$3&amp;"'=&gt;'"&amp;Q10&amp;"' ];")</f>
        <v>defMeasures['mTOreducetranse'] = { mid:'7',  name:'mTOreducetranse',  title:'変圧器の負荷を集約し、稼働台数を減らす',  easyness:'1',  refCons:'consTotal',  titleShort:'変圧器削減', level:'',  figNum:'',  lifeTime:'',  price:'',  roanShow:'',  standardType:'',  hojoGov:'',  advice:'',   lifestyle:'',   season:'wss' };</v>
      </c>
    </row>
    <row r="11" spans="1:21" ht="39" customHeight="1">
      <c r="B11" s="150">
        <v>8</v>
      </c>
      <c r="C11" s="150" t="s">
        <v>2866</v>
      </c>
      <c r="D11" s="150" t="s">
        <v>2802</v>
      </c>
      <c r="E11" s="150" t="s">
        <v>1831</v>
      </c>
      <c r="F11" s="150" t="s">
        <v>2880</v>
      </c>
      <c r="G11" s="150">
        <v>1</v>
      </c>
      <c r="H11" s="150"/>
      <c r="I11" s="150"/>
      <c r="J11" s="150">
        <v>10</v>
      </c>
      <c r="K11" s="150">
        <v>100000</v>
      </c>
      <c r="L11" s="150"/>
      <c r="M11" s="150"/>
      <c r="N11" s="150"/>
      <c r="O11" s="150" t="s">
        <v>2872</v>
      </c>
      <c r="P11" s="150"/>
      <c r="Q11" s="150" t="s">
        <v>2258</v>
      </c>
      <c r="U11" s="131" t="str">
        <f>IF(消費量クラス!$R$1="AS","defMeasures['"&amp;C11&amp;"'] = { "&amp;B$3&amp;":'"&amp;B11&amp;"',  "&amp;C$3&amp;":'"&amp;C11&amp;"',  "&amp;D$3&amp;":'"&amp;D11&amp;"',  "&amp;G$3&amp;":'"&amp;G11&amp;"',  "&amp;E$3&amp;":'"&amp;E11&amp;"',  "&amp;F$3&amp;":'"&amp;F11&amp;"', "&amp;H$3&amp;":'"&amp;H11&amp;"',  "&amp;I$3&amp;":'"&amp;I11&amp;"',  "&amp;J$3&amp;":'"&amp;J11&amp;"',  "&amp;K$3&amp;":'"&amp;K11&amp;"',  "&amp;L$3&amp;":'"&amp;L11&amp;"',  "&amp;M$3&amp;":'"&amp;M11&amp;"',  "&amp;N$3&amp;":'"&amp;N11&amp;"',  "&amp;O$3&amp;":'"&amp;O11&amp;"',   "&amp;P$3&amp;":'"&amp;P11&amp;"',   "&amp;Q$3&amp;":'"&amp;Q11&amp;"' };","$this-&gt;defMeasures['"&amp;C11&amp;"'] = [ '"&amp;B$3&amp;"'=&gt;'"&amp;B11&amp;"', '"&amp;C$3&amp;"'=&gt;'"&amp;C11&amp;"',  '"&amp;D$3&amp;"'=&gt;'"&amp;D11&amp;"',  '"&amp;G$3&amp;"'=&gt;'"&amp;G11&amp;"',  '"&amp;E$3&amp;"'=&gt;'"&amp;E11&amp;"',  '"&amp;F$3&amp;"'=&gt;'"&amp;F11&amp;"',  '"&amp;#REF!&amp;"'=&gt;'"&amp;#REF!&amp;"',  '"&amp;H$3&amp;"'=&gt;'"&amp;H11&amp;"',  '"&amp;I$3&amp;"'=&gt;'"&amp;I11&amp;"',  '"&amp;J$3&amp;"'=&gt;'"&amp;J11&amp;"',  '"&amp;K$3&amp;"'=&gt;'"&amp;K11&amp;"',  '"&amp;L$3&amp;"'=&gt;'"&amp;L11&amp;"',  '"&amp;M$3&amp;"'=&gt;'"&amp;M11&amp;"',  '"&amp;N$3&amp;"'=&gt;'"&amp;N11&amp;"',  '"&amp;O$3&amp;"'=&gt;'"&amp;O11&amp;"',   '"&amp;P$3&amp;"'=&gt;'"&amp;P11&amp;"',   '"&amp;Q$3&amp;"'=&gt;'"&amp;Q11&amp;"' ];")</f>
        <v>defMeasures['mTOpeakgenerator'] = { mid:'8',  name:'mTOpeakgenerator',  title:'電力ピーク時間帯の自家発電装置の導入(3kVA)',  easyness:'1',  refCons:'consTotal',  titleShort:'ピーク時の自家発電利用', level:'',  figNum:'',  lifeTime:'10',  price:'100000',  roanShow:'',  standardType:'',  hojoGov:'',  advice:'低圧のブレーカー容量契約の場合、ピーク時の消費電力に応じて12ヶ月の基本料金が決まります。ピーク時の時間が限られている場合、自家発電装置を用意し、ピーク時間帯に発電でまかなうことで、基本料金の削減になります。',   lifestyle:'',   season:'wss' };</v>
      </c>
    </row>
    <row r="12" spans="1:21" ht="39" customHeight="1">
      <c r="B12" s="150">
        <v>9</v>
      </c>
      <c r="C12" s="150" t="s">
        <v>2867</v>
      </c>
      <c r="D12" s="150" t="s">
        <v>2803</v>
      </c>
      <c r="E12" s="150" t="s">
        <v>1831</v>
      </c>
      <c r="F12" s="150" t="s">
        <v>2881</v>
      </c>
      <c r="G12" s="150">
        <v>1</v>
      </c>
      <c r="H12" s="150"/>
      <c r="I12" s="150"/>
      <c r="J12" s="150"/>
      <c r="K12" s="150"/>
      <c r="L12" s="150"/>
      <c r="M12" s="150"/>
      <c r="N12" s="150"/>
      <c r="O12" s="150"/>
      <c r="P12" s="150"/>
      <c r="Q12" s="150" t="s">
        <v>2258</v>
      </c>
      <c r="U12" s="131" t="str">
        <f>IF(消費量クラス!$R$1="AS","defMeasures['"&amp;C12&amp;"'] = { "&amp;B$3&amp;":'"&amp;B12&amp;"',  "&amp;C$3&amp;":'"&amp;C12&amp;"',  "&amp;D$3&amp;":'"&amp;D12&amp;"',  "&amp;G$3&amp;":'"&amp;G12&amp;"',  "&amp;E$3&amp;":'"&amp;E12&amp;"',  "&amp;F$3&amp;":'"&amp;F12&amp;"', "&amp;H$3&amp;":'"&amp;H12&amp;"',  "&amp;I$3&amp;":'"&amp;I12&amp;"',  "&amp;J$3&amp;":'"&amp;J12&amp;"',  "&amp;K$3&amp;":'"&amp;K12&amp;"',  "&amp;L$3&amp;":'"&amp;L12&amp;"',  "&amp;M$3&amp;":'"&amp;M12&amp;"',  "&amp;N$3&amp;":'"&amp;N12&amp;"',  "&amp;O$3&amp;":'"&amp;O12&amp;"',   "&amp;P$3&amp;":'"&amp;P12&amp;"',   "&amp;Q$3&amp;":'"&amp;Q12&amp;"' };","$this-&gt;defMeasures['"&amp;C12&amp;"'] = [ '"&amp;B$3&amp;"'=&gt;'"&amp;B12&amp;"', '"&amp;C$3&amp;"'=&gt;'"&amp;C12&amp;"',  '"&amp;D$3&amp;"'=&gt;'"&amp;D12&amp;"',  '"&amp;G$3&amp;"'=&gt;'"&amp;G12&amp;"',  '"&amp;E$3&amp;"'=&gt;'"&amp;E12&amp;"',  '"&amp;F$3&amp;"'=&gt;'"&amp;F12&amp;"',  '"&amp;#REF!&amp;"'=&gt;'"&amp;#REF!&amp;"',  '"&amp;H$3&amp;"'=&gt;'"&amp;H12&amp;"',  '"&amp;I$3&amp;"'=&gt;'"&amp;I12&amp;"',  '"&amp;J$3&amp;"'=&gt;'"&amp;J12&amp;"',  '"&amp;K$3&amp;"'=&gt;'"&amp;K12&amp;"',  '"&amp;L$3&amp;"'=&gt;'"&amp;L12&amp;"',  '"&amp;M$3&amp;"'=&gt;'"&amp;M12&amp;"',  '"&amp;N$3&amp;"'=&gt;'"&amp;N12&amp;"',  '"&amp;O$3&amp;"'=&gt;'"&amp;O12&amp;"',   '"&amp;P$3&amp;"'=&gt;'"&amp;P12&amp;"',   '"&amp;Q$3&amp;"'=&gt;'"&amp;Q12&amp;"' ];")</f>
        <v>defMeasures['mTOpeakcut'] = { mid:'9',  name:'mTOpeakcut',  title:'電力ピーク時間帯に、電気利用を抑制する',  easyness:'1',  refCons:'consTotal',  titleShort:'ピークカット', level:'',  figNum:'',  lifeTime:'',  price:'',  roanShow:'',  standardType:'',  hojoGov:'',  advice:'',   lifestyle:'',   season:'wss' };</v>
      </c>
    </row>
    <row r="13" spans="1:21" ht="39" customHeight="1">
      <c r="B13" s="150">
        <v>101</v>
      </c>
      <c r="C13" s="150" t="s">
        <v>2882</v>
      </c>
      <c r="D13" s="150" t="s">
        <v>2804</v>
      </c>
      <c r="E13" s="150" t="s">
        <v>2762</v>
      </c>
      <c r="F13" s="150" t="s">
        <v>2939</v>
      </c>
      <c r="G13" s="150">
        <v>1</v>
      </c>
      <c r="H13" s="150"/>
      <c r="I13" s="150"/>
      <c r="J13" s="150"/>
      <c r="K13" s="150"/>
      <c r="L13" s="150"/>
      <c r="M13" s="150"/>
      <c r="N13" s="150"/>
      <c r="O13" s="150" t="s">
        <v>3397</v>
      </c>
      <c r="P13" s="150">
        <v>1</v>
      </c>
      <c r="Q13" s="150" t="s">
        <v>2258</v>
      </c>
      <c r="U13" s="131" t="str">
        <f>IF(消費量クラス!$R$1="AS","defMeasures['"&amp;C13&amp;"'] = { "&amp;B$3&amp;":'"&amp;B13&amp;"',  "&amp;C$3&amp;":'"&amp;C13&amp;"',  "&amp;D$3&amp;":'"&amp;D13&amp;"',  "&amp;G$3&amp;":'"&amp;G13&amp;"',  "&amp;E$3&amp;":'"&amp;E13&amp;"',  "&amp;F$3&amp;":'"&amp;F13&amp;"', "&amp;H$3&amp;":'"&amp;H13&amp;"',  "&amp;I$3&amp;":'"&amp;I13&amp;"',  "&amp;J$3&amp;":'"&amp;J13&amp;"',  "&amp;K$3&amp;":'"&amp;K13&amp;"',  "&amp;L$3&amp;":'"&amp;L13&amp;"',  "&amp;M$3&amp;":'"&amp;M13&amp;"',  "&amp;N$3&amp;":'"&amp;N13&amp;"',  "&amp;O$3&amp;":'"&amp;O13&amp;"',   "&amp;P$3&amp;":'"&amp;P13&amp;"',   "&amp;Q$3&amp;":'"&amp;Q13&amp;"' };","$this-&gt;defMeasures['"&amp;C13&amp;"'] = [ '"&amp;B$3&amp;"'=&gt;'"&amp;B13&amp;"', '"&amp;C$3&amp;"'=&gt;'"&amp;C13&amp;"',  '"&amp;D$3&amp;"'=&gt;'"&amp;D13&amp;"',  '"&amp;G$3&amp;"'=&gt;'"&amp;G13&amp;"',  '"&amp;E$3&amp;"'=&gt;'"&amp;E13&amp;"',  '"&amp;F$3&amp;"'=&gt;'"&amp;F13&amp;"',  '"&amp;#REF!&amp;"'=&gt;'"&amp;#REF!&amp;"',  '"&amp;H$3&amp;"'=&gt;'"&amp;H13&amp;"',  '"&amp;I$3&amp;"'=&gt;'"&amp;I13&amp;"',  '"&amp;J$3&amp;"'=&gt;'"&amp;J13&amp;"',  '"&amp;K$3&amp;"'=&gt;'"&amp;K13&amp;"',  '"&amp;L$3&amp;"'=&gt;'"&amp;L13&amp;"',  '"&amp;M$3&amp;"'=&gt;'"&amp;M13&amp;"',  '"&amp;N$3&amp;"'=&gt;'"&amp;N13&amp;"',  '"&amp;O$3&amp;"'=&gt;'"&amp;O13&amp;"',   '"&amp;P$3&amp;"'=&gt;'"&amp;P13&amp;"',   '"&amp;Q$3&amp;"'=&gt;'"&amp;Q13&amp;"' ];")</f>
        <v>defMeasures['mACfilter'] = { mid:'101',  name:'mACfilter',  title:'フィルターの掃除をする',  easyness:'1',  refCons:'consACsum',  titleShort:'フィルター掃除', level:'',  figNum:'',  lifeTime:'',  price:'',  roanShow:'',  standardType:'',  hojoGov:'',  advice:'フィルターがつまっていると、冷暖気の吹き出しが弱くなり、効率が落ちます。定期的にフィルター掃除を行って下さい。',   lifestyle:'1',   season:'wss' };</v>
      </c>
    </row>
    <row r="14" spans="1:21" ht="39" customHeight="1">
      <c r="B14" s="150">
        <v>102</v>
      </c>
      <c r="C14" s="150" t="s">
        <v>2883</v>
      </c>
      <c r="D14" s="150" t="s">
        <v>2805</v>
      </c>
      <c r="E14" s="150" t="s">
        <v>2762</v>
      </c>
      <c r="F14" s="150" t="s">
        <v>2940</v>
      </c>
      <c r="G14" s="150">
        <v>1</v>
      </c>
      <c r="H14" s="150"/>
      <c r="I14" s="150"/>
      <c r="J14" s="150"/>
      <c r="K14" s="150"/>
      <c r="L14" s="150"/>
      <c r="M14" s="150"/>
      <c r="N14" s="150"/>
      <c r="O14" s="150" t="s">
        <v>3398</v>
      </c>
      <c r="P14" s="150">
        <v>1</v>
      </c>
      <c r="Q14" s="150" t="s">
        <v>2258</v>
      </c>
      <c r="U14" s="131" t="str">
        <f>IF(消費量クラス!$R$1="AS","defMeasures['"&amp;C14&amp;"'] = { "&amp;B$3&amp;":'"&amp;B14&amp;"',  "&amp;C$3&amp;":'"&amp;C14&amp;"',  "&amp;D$3&amp;":'"&amp;D14&amp;"',  "&amp;G$3&amp;":'"&amp;G14&amp;"',  "&amp;E$3&amp;":'"&amp;E14&amp;"',  "&amp;F$3&amp;":'"&amp;F14&amp;"', "&amp;H$3&amp;":'"&amp;H14&amp;"',  "&amp;I$3&amp;":'"&amp;I14&amp;"',  "&amp;J$3&amp;":'"&amp;J14&amp;"',  "&amp;K$3&amp;":'"&amp;K14&amp;"',  "&amp;L$3&amp;":'"&amp;L14&amp;"',  "&amp;M$3&amp;":'"&amp;M14&amp;"',  "&amp;N$3&amp;":'"&amp;N14&amp;"',  "&amp;O$3&amp;":'"&amp;O14&amp;"',   "&amp;P$3&amp;":'"&amp;P14&amp;"',   "&amp;Q$3&amp;":'"&amp;Q14&amp;"' };","$this-&gt;defMeasures['"&amp;C14&amp;"'] = [ '"&amp;B$3&amp;"'=&gt;'"&amp;B14&amp;"', '"&amp;C$3&amp;"'=&gt;'"&amp;C14&amp;"',  '"&amp;D$3&amp;"'=&gt;'"&amp;D14&amp;"',  '"&amp;G$3&amp;"'=&gt;'"&amp;G14&amp;"',  '"&amp;E$3&amp;"'=&gt;'"&amp;E14&amp;"',  '"&amp;F$3&amp;"'=&gt;'"&amp;F14&amp;"',  '"&amp;#REF!&amp;"'=&gt;'"&amp;#REF!&amp;"',  '"&amp;H$3&amp;"'=&gt;'"&amp;H14&amp;"',  '"&amp;I$3&amp;"'=&gt;'"&amp;I14&amp;"',  '"&amp;J$3&amp;"'=&gt;'"&amp;J14&amp;"',  '"&amp;K$3&amp;"'=&gt;'"&amp;K14&amp;"',  '"&amp;L$3&amp;"'=&gt;'"&amp;L14&amp;"',  '"&amp;M$3&amp;"'=&gt;'"&amp;M14&amp;"',  '"&amp;N$3&amp;"'=&gt;'"&amp;N14&amp;"',  '"&amp;O$3&amp;"'=&gt;'"&amp;O14&amp;"',   '"&amp;P$3&amp;"'=&gt;'"&amp;P14&amp;"',   '"&amp;Q$3&amp;"'=&gt;'"&amp;Q14&amp;"' ];")</f>
        <v>defMeasures['mACairinflow'] = { mid:'102',  name:'mACairinflow',  title:'空気取り入れ量を必要最小に押さえる',  easyness:'1',  refCons:'consACsum',  titleShort:'空気取り入れ制御', level:'',  figNum:'',  lifeTime:'',  price:'',  roanShow:'',  standardType:'',  hojoGov:'',  advice:'空調をしているときには、換気はなるべく最小限に抑えることで、冷暖気の漏れが少なくなります。ただし、二酸化炭素濃度など、基準を超えないよう、運用には注意を払って下さい。',   lifestyle:'1',   season:'wss' };</v>
      </c>
    </row>
    <row r="15" spans="1:21" ht="39" customHeight="1">
      <c r="B15" s="150">
        <v>103</v>
      </c>
      <c r="C15" s="150" t="s">
        <v>2884</v>
      </c>
      <c r="D15" s="150" t="s">
        <v>2806</v>
      </c>
      <c r="E15" s="150" t="s">
        <v>2762</v>
      </c>
      <c r="F15" s="150" t="s">
        <v>2941</v>
      </c>
      <c r="G15" s="150">
        <v>1</v>
      </c>
      <c r="H15" s="150"/>
      <c r="I15" s="150"/>
      <c r="J15" s="150"/>
      <c r="K15" s="150"/>
      <c r="L15" s="150"/>
      <c r="M15" s="150"/>
      <c r="N15" s="150"/>
      <c r="O15" s="150" t="s">
        <v>3396</v>
      </c>
      <c r="P15" s="150">
        <v>1</v>
      </c>
      <c r="Q15" s="150" t="s">
        <v>2258</v>
      </c>
      <c r="U15" s="131" t="str">
        <f>IF(消費量クラス!$R$1="AS","defMeasures['"&amp;C15&amp;"'] = { "&amp;B$3&amp;":'"&amp;B15&amp;"',  "&amp;C$3&amp;":'"&amp;C15&amp;"',  "&amp;D$3&amp;":'"&amp;D15&amp;"',  "&amp;G$3&amp;":'"&amp;G15&amp;"',  "&amp;E$3&amp;":'"&amp;E15&amp;"',  "&amp;F$3&amp;":'"&amp;F15&amp;"', "&amp;H$3&amp;":'"&amp;H15&amp;"',  "&amp;I$3&amp;":'"&amp;I15&amp;"',  "&amp;J$3&amp;":'"&amp;J15&amp;"',  "&amp;K$3&amp;":'"&amp;K15&amp;"',  "&amp;L$3&amp;":'"&amp;L15&amp;"',  "&amp;M$3&amp;":'"&amp;M15&amp;"',  "&amp;N$3&amp;":'"&amp;N15&amp;"',  "&amp;O$3&amp;":'"&amp;O15&amp;"',   "&amp;P$3&amp;":'"&amp;P15&amp;"',   "&amp;Q$3&amp;":'"&amp;Q15&amp;"' };","$this-&gt;defMeasures['"&amp;C15&amp;"'] = [ '"&amp;B$3&amp;"'=&gt;'"&amp;B15&amp;"', '"&amp;C$3&amp;"'=&gt;'"&amp;C15&amp;"',  '"&amp;D$3&amp;"'=&gt;'"&amp;D15&amp;"',  '"&amp;G$3&amp;"'=&gt;'"&amp;G15&amp;"',  '"&amp;E$3&amp;"'=&gt;'"&amp;E15&amp;"',  '"&amp;F$3&amp;"'=&gt;'"&amp;F15&amp;"',  '"&amp;#REF!&amp;"'=&gt;'"&amp;#REF!&amp;"',  '"&amp;H$3&amp;"'=&gt;'"&amp;H15&amp;"',  '"&amp;I$3&amp;"'=&gt;'"&amp;I15&amp;"',  '"&amp;J$3&amp;"'=&gt;'"&amp;J15&amp;"',  '"&amp;K$3&amp;"'=&gt;'"&amp;K15&amp;"',  '"&amp;L$3&amp;"'=&gt;'"&amp;L15&amp;"',  '"&amp;M$3&amp;"'=&gt;'"&amp;M15&amp;"',  '"&amp;N$3&amp;"'=&gt;'"&amp;N15&amp;"',  '"&amp;O$3&amp;"'=&gt;'"&amp;O15&amp;"',   '"&amp;P$3&amp;"'=&gt;'"&amp;P15&amp;"',   '"&amp;Q$3&amp;"'=&gt;'"&amp;Q15&amp;"' ];")</f>
        <v>defMeasures['mACarea'] = { mid:'103',  name:'mACarea',  title:'使用していないエリアの空調を停止する',  easyness:'1',  refCons:'consACsum',  titleShort:'空調エリア制限', level:'',  figNum:'',  lifeTime:'',  price:'',  roanShow:'',  standardType:'',  hojoGov:'',  advice:'人が入らないエリアや、保管において空調が必要ない場合には、空調を止めることで省エネになります。',   lifestyle:'1',   season:'wss' };</v>
      </c>
    </row>
    <row r="16" spans="1:21" ht="39" customHeight="1">
      <c r="B16" s="150">
        <v>104</v>
      </c>
      <c r="C16" s="150" t="s">
        <v>2885</v>
      </c>
      <c r="D16" s="150" t="s">
        <v>2807</v>
      </c>
      <c r="E16" s="150" t="s">
        <v>3460</v>
      </c>
      <c r="F16" s="150" t="s">
        <v>2942</v>
      </c>
      <c r="G16" s="150">
        <v>1</v>
      </c>
      <c r="H16" s="150"/>
      <c r="I16" s="150"/>
      <c r="J16" s="150"/>
      <c r="K16" s="150"/>
      <c r="L16" s="150"/>
      <c r="M16" s="150"/>
      <c r="N16" s="150"/>
      <c r="O16" s="150" t="s">
        <v>3399</v>
      </c>
      <c r="P16" s="150">
        <v>1</v>
      </c>
      <c r="Q16" s="150" t="s">
        <v>2258</v>
      </c>
      <c r="U16" s="131" t="str">
        <f>IF(消費量クラス!$R$1="AS","defMeasures['"&amp;C16&amp;"'] = { "&amp;B$3&amp;":'"&amp;B16&amp;"',  "&amp;C$3&amp;":'"&amp;C16&amp;"',  "&amp;D$3&amp;":'"&amp;D16&amp;"',  "&amp;G$3&amp;":'"&amp;G16&amp;"',  "&amp;E$3&amp;":'"&amp;E16&amp;"',  "&amp;F$3&amp;":'"&amp;F16&amp;"', "&amp;H$3&amp;":'"&amp;H16&amp;"',  "&amp;I$3&amp;":'"&amp;I16&amp;"',  "&amp;J$3&amp;":'"&amp;J16&amp;"',  "&amp;K$3&amp;":'"&amp;K16&amp;"',  "&amp;L$3&amp;":'"&amp;L16&amp;"',  "&amp;M$3&amp;":'"&amp;M16&amp;"',  "&amp;N$3&amp;":'"&amp;N16&amp;"',  "&amp;O$3&amp;":'"&amp;O16&amp;"',   "&amp;P$3&amp;":'"&amp;P16&amp;"',   "&amp;Q$3&amp;":'"&amp;Q16&amp;"' };","$this-&gt;defMeasures['"&amp;C16&amp;"'] = [ '"&amp;B$3&amp;"'=&gt;'"&amp;B16&amp;"', '"&amp;C$3&amp;"'=&gt;'"&amp;C16&amp;"',  '"&amp;D$3&amp;"'=&gt;'"&amp;D16&amp;"',  '"&amp;G$3&amp;"'=&gt;'"&amp;G16&amp;"',  '"&amp;E$3&amp;"'=&gt;'"&amp;E16&amp;"',  '"&amp;F$3&amp;"'=&gt;'"&amp;F16&amp;"',  '"&amp;#REF!&amp;"'=&gt;'"&amp;#REF!&amp;"',  '"&amp;H$3&amp;"'=&gt;'"&amp;H16&amp;"',  '"&amp;I$3&amp;"'=&gt;'"&amp;I16&amp;"',  '"&amp;J$3&amp;"'=&gt;'"&amp;J16&amp;"',  '"&amp;K$3&amp;"'=&gt;'"&amp;K16&amp;"',  '"&amp;L$3&amp;"'=&gt;'"&amp;L16&amp;"',  '"&amp;M$3&amp;"'=&gt;'"&amp;M16&amp;"',  '"&amp;N$3&amp;"'=&gt;'"&amp;N16&amp;"',  '"&amp;O$3&amp;"'=&gt;'"&amp;O16&amp;"',   '"&amp;P$3&amp;"'=&gt;'"&amp;P16&amp;"',   '"&amp;Q$3&amp;"'=&gt;'"&amp;Q16&amp;"' ];")</f>
        <v>defMeasures['mACinsulationpipe'] = { mid:'104',  name:'mACinsulationpipe',  title:'室外機のパイプの断熱をしなおす',  easyness:'1',  refCons:'consACsum',  titleShort:'パイプ断熱', level:'',  figNum:'',  lifeTime:'',  price:'',  roanShow:'',  standardType:'',  hojoGov:'',  advice:'空調や温冷水の配管が断熱されていないと、熱のロスが発生します。断熱材がはがれていないかをしっかり確認してください。',   lifestyle:'1',   season:'wss' };</v>
      </c>
    </row>
    <row r="17" spans="1:21" ht="39" customHeight="1">
      <c r="B17" s="150">
        <v>105</v>
      </c>
      <c r="C17" s="150" t="s">
        <v>2886</v>
      </c>
      <c r="D17" s="150" t="s">
        <v>2808</v>
      </c>
      <c r="E17" s="150" t="s">
        <v>3461</v>
      </c>
      <c r="F17" s="150" t="s">
        <v>2943</v>
      </c>
      <c r="G17" s="150">
        <v>1</v>
      </c>
      <c r="H17" s="150"/>
      <c r="I17" s="150"/>
      <c r="J17" s="150">
        <v>20</v>
      </c>
      <c r="K17" s="150">
        <v>300000</v>
      </c>
      <c r="L17" s="150"/>
      <c r="M17" s="150"/>
      <c r="N17" s="150"/>
      <c r="O17" s="150"/>
      <c r="P17" s="150"/>
      <c r="Q17" s="150" t="s">
        <v>2258</v>
      </c>
      <c r="U17" s="131" t="str">
        <f>IF(消費量クラス!$R$1="AS","defMeasures['"&amp;C17&amp;"'] = { "&amp;B$3&amp;":'"&amp;B17&amp;"',  "&amp;C$3&amp;":'"&amp;C17&amp;"',  "&amp;D$3&amp;":'"&amp;D17&amp;"',  "&amp;G$3&amp;":'"&amp;G17&amp;"',  "&amp;E$3&amp;":'"&amp;E17&amp;"',  "&amp;F$3&amp;":'"&amp;F17&amp;"', "&amp;H$3&amp;":'"&amp;H17&amp;"',  "&amp;I$3&amp;":'"&amp;I17&amp;"',  "&amp;J$3&amp;":'"&amp;J17&amp;"',  "&amp;K$3&amp;":'"&amp;K17&amp;"',  "&amp;L$3&amp;":'"&amp;L17&amp;"',  "&amp;M$3&amp;":'"&amp;M17&amp;"',  "&amp;N$3&amp;":'"&amp;N17&amp;"',  "&amp;O$3&amp;":'"&amp;O17&amp;"',   "&amp;P$3&amp;":'"&amp;P17&amp;"',   "&amp;Q$3&amp;":'"&amp;Q17&amp;"' };","$this-&gt;defMeasures['"&amp;C17&amp;"'] = [ '"&amp;B$3&amp;"'=&gt;'"&amp;B17&amp;"', '"&amp;C$3&amp;"'=&gt;'"&amp;C17&amp;"',  '"&amp;D$3&amp;"'=&gt;'"&amp;D17&amp;"',  '"&amp;G$3&amp;"'=&gt;'"&amp;G17&amp;"',  '"&amp;E$3&amp;"'=&gt;'"&amp;E17&amp;"',  '"&amp;F$3&amp;"'=&gt;'"&amp;F17&amp;"',  '"&amp;#REF!&amp;"'=&gt;'"&amp;#REF!&amp;"',  '"&amp;H$3&amp;"'=&gt;'"&amp;H17&amp;"',  '"&amp;I$3&amp;"'=&gt;'"&amp;I17&amp;"',  '"&amp;J$3&amp;"'=&gt;'"&amp;J17&amp;"',  '"&amp;K$3&amp;"'=&gt;'"&amp;K17&amp;"',  '"&amp;L$3&amp;"'=&gt;'"&amp;L17&amp;"',  '"&amp;M$3&amp;"'=&gt;'"&amp;M17&amp;"',  '"&amp;N$3&amp;"'=&gt;'"&amp;N17&amp;"',  '"&amp;O$3&amp;"'=&gt;'"&amp;O17&amp;"',   '"&amp;P$3&amp;"'=&gt;'"&amp;P17&amp;"',   '"&amp;Q$3&amp;"'=&gt;'"&amp;Q17&amp;"' ];")</f>
        <v>defMeasures['mACreplace'] = { mid:'105',  name:'mACreplace',  title:'省エネ型のエアコンに買い換える',  easyness:'1',  refCons:'consAC',  titleShort:'省エネ型エアコン', level:'',  figNum:'',  lifeTime:'20',  price:'300000',  roanShow:'',  standardType:'',  hojoGov:'',  advice:'',   lifestyle:'',   season:'wss' };</v>
      </c>
    </row>
    <row r="18" spans="1:21" ht="39" customHeight="1">
      <c r="B18" s="150">
        <v>106</v>
      </c>
      <c r="C18" s="150" t="s">
        <v>2887</v>
      </c>
      <c r="D18" s="150" t="s">
        <v>2809</v>
      </c>
      <c r="E18" s="150" t="s">
        <v>2762</v>
      </c>
      <c r="F18" s="150" t="s">
        <v>2944</v>
      </c>
      <c r="G18" s="150">
        <v>1</v>
      </c>
      <c r="H18" s="150"/>
      <c r="I18" s="150"/>
      <c r="J18" s="150"/>
      <c r="K18" s="150"/>
      <c r="L18" s="150"/>
      <c r="M18" s="150"/>
      <c r="N18" s="150"/>
      <c r="O18" s="150"/>
      <c r="P18" s="150">
        <v>1</v>
      </c>
      <c r="Q18" s="150" t="s">
        <v>3414</v>
      </c>
      <c r="U18" s="131" t="str">
        <f>IF(消費量クラス!$R$1="AS","defMeasures['"&amp;C18&amp;"'] = { "&amp;B$3&amp;":'"&amp;B18&amp;"',  "&amp;C$3&amp;":'"&amp;C18&amp;"',  "&amp;D$3&amp;":'"&amp;D18&amp;"',  "&amp;G$3&amp;":'"&amp;G18&amp;"',  "&amp;E$3&amp;":'"&amp;E18&amp;"',  "&amp;F$3&amp;":'"&amp;F18&amp;"', "&amp;H$3&amp;":'"&amp;H18&amp;"',  "&amp;I$3&amp;":'"&amp;I18&amp;"',  "&amp;J$3&amp;":'"&amp;J18&amp;"',  "&amp;K$3&amp;":'"&amp;K18&amp;"',  "&amp;L$3&amp;":'"&amp;L18&amp;"',  "&amp;M$3&amp;":'"&amp;M18&amp;"',  "&amp;N$3&amp;":'"&amp;N18&amp;"',  "&amp;O$3&amp;":'"&amp;O18&amp;"',   "&amp;P$3&amp;":'"&amp;P18&amp;"',   "&amp;Q$3&amp;":'"&amp;Q18&amp;"' };","$this-&gt;defMeasures['"&amp;C18&amp;"'] = [ '"&amp;B$3&amp;"'=&gt;'"&amp;B18&amp;"', '"&amp;C$3&amp;"'=&gt;'"&amp;C18&amp;"',  '"&amp;D$3&amp;"'=&gt;'"&amp;D18&amp;"',  '"&amp;G$3&amp;"'=&gt;'"&amp;G18&amp;"',  '"&amp;E$3&amp;"'=&gt;'"&amp;E18&amp;"',  '"&amp;F$3&amp;"'=&gt;'"&amp;F18&amp;"',  '"&amp;#REF!&amp;"'=&gt;'"&amp;#REF!&amp;"',  '"&amp;H$3&amp;"'=&gt;'"&amp;H18&amp;"',  '"&amp;I$3&amp;"'=&gt;'"&amp;I18&amp;"',  '"&amp;J$3&amp;"'=&gt;'"&amp;J18&amp;"',  '"&amp;K$3&amp;"'=&gt;'"&amp;K18&amp;"',  '"&amp;L$3&amp;"'=&gt;'"&amp;L18&amp;"',  '"&amp;M$3&amp;"'=&gt;'"&amp;M18&amp;"',  '"&amp;N$3&amp;"'=&gt;'"&amp;N18&amp;"',  '"&amp;O$3&amp;"'=&gt;'"&amp;O18&amp;"',   '"&amp;P$3&amp;"'=&gt;'"&amp;P18&amp;"',   '"&amp;Q$3&amp;"'=&gt;'"&amp;Q18&amp;"' ];")</f>
        <v>defMeasures['mACheatcool'] = { mid:'106',  name:'mACheatcool',  title:'暖房と冷房を同時に使用しないようにする',  easyness:'1',  refCons:'consACsum',  titleShort:'冷暖房同時使用確認', level:'',  figNum:'',  lifeTime:'',  price:'',  roanShow:'',  standardType:'',  hojoGov:'',  advice:'',   lifestyle:'1',   season:'0s0' };</v>
      </c>
    </row>
    <row r="19" spans="1:21" ht="39" customHeight="1">
      <c r="B19" s="150">
        <v>107</v>
      </c>
      <c r="C19" s="150" t="s">
        <v>2888</v>
      </c>
      <c r="D19" s="150" t="s">
        <v>2810</v>
      </c>
      <c r="E19" s="150" t="s">
        <v>2762</v>
      </c>
      <c r="F19" s="150" t="s">
        <v>2945</v>
      </c>
      <c r="G19" s="150">
        <v>1</v>
      </c>
      <c r="H19" s="150"/>
      <c r="I19" s="150"/>
      <c r="J19" s="150">
        <v>5</v>
      </c>
      <c r="K19" s="150">
        <v>50000</v>
      </c>
      <c r="L19" s="150"/>
      <c r="M19" s="150"/>
      <c r="N19" s="150"/>
      <c r="O19" s="150" t="s">
        <v>3400</v>
      </c>
      <c r="P19" s="150">
        <v>1</v>
      </c>
      <c r="Q19" s="150" t="s">
        <v>2258</v>
      </c>
      <c r="U19" s="131" t="str">
        <f>IF(消費量クラス!$R$1="AS","defMeasures['"&amp;C19&amp;"'] = { "&amp;B$3&amp;":'"&amp;B19&amp;"',  "&amp;C$3&amp;":'"&amp;C19&amp;"',  "&amp;D$3&amp;":'"&amp;D19&amp;"',  "&amp;G$3&amp;":'"&amp;G19&amp;"',  "&amp;E$3&amp;":'"&amp;E19&amp;"',  "&amp;F$3&amp;":'"&amp;F19&amp;"', "&amp;H$3&amp;":'"&amp;H19&amp;"',  "&amp;I$3&amp;":'"&amp;I19&amp;"',  "&amp;J$3&amp;":'"&amp;J19&amp;"',  "&amp;K$3&amp;":'"&amp;K19&amp;"',  "&amp;L$3&amp;":'"&amp;L19&amp;"',  "&amp;M$3&amp;":'"&amp;M19&amp;"',  "&amp;N$3&amp;":'"&amp;N19&amp;"',  "&amp;O$3&amp;":'"&amp;O19&amp;"',   "&amp;P$3&amp;":'"&amp;P19&amp;"',   "&amp;Q$3&amp;":'"&amp;Q19&amp;"' };","$this-&gt;defMeasures['"&amp;C19&amp;"'] = [ '"&amp;B$3&amp;"'=&gt;'"&amp;B19&amp;"', '"&amp;C$3&amp;"'=&gt;'"&amp;C19&amp;"',  '"&amp;D$3&amp;"'=&gt;'"&amp;D19&amp;"',  '"&amp;G$3&amp;"'=&gt;'"&amp;G19&amp;"',  '"&amp;E$3&amp;"'=&gt;'"&amp;E19&amp;"',  '"&amp;F$3&amp;"'=&gt;'"&amp;F19&amp;"',  '"&amp;#REF!&amp;"'=&gt;'"&amp;#REF!&amp;"',  '"&amp;H$3&amp;"'=&gt;'"&amp;H19&amp;"',  '"&amp;I$3&amp;"'=&gt;'"&amp;I19&amp;"',  '"&amp;J$3&amp;"'=&gt;'"&amp;J19&amp;"',  '"&amp;K$3&amp;"'=&gt;'"&amp;K19&amp;"',  '"&amp;L$3&amp;"'=&gt;'"&amp;L19&amp;"',  '"&amp;M$3&amp;"'=&gt;'"&amp;M19&amp;"',  '"&amp;N$3&amp;"'=&gt;'"&amp;N19&amp;"',  '"&amp;O$3&amp;"'=&gt;'"&amp;O19&amp;"',   '"&amp;P$3&amp;"'=&gt;'"&amp;P19&amp;"',   '"&amp;Q$3&amp;"'=&gt;'"&amp;Q19&amp;"' ];")</f>
        <v>defMeasures['mACcurtain'] = { mid:'107',  name:'mACcurtain',  title:'店舗の開放された入り口に透明カーテンをとりつける',  easyness:'1',  refCons:'consACsum',  titleShort:'出入口の透明カーテン', level:'',  figNum:'',  lifeTime:'5',  price:'50000',  roanShow:'',  standardType:'',  hojoGov:'',  advice:'来客用に入り口を扉で閉めることが難しい場合、のれんのように、透明カーテンを設置することにより、冷気や暖気の漏れを減らすこともできます。透明カーテンなら、店頭から店内を見ることも可能です。',   lifestyle:'1',   season:'wss' };</v>
      </c>
    </row>
    <row r="20" spans="1:21" ht="39" customHeight="1">
      <c r="B20" s="150">
        <v>108</v>
      </c>
      <c r="C20" s="150" t="s">
        <v>2889</v>
      </c>
      <c r="D20" s="150" t="s">
        <v>2811</v>
      </c>
      <c r="E20" s="150" t="s">
        <v>2762</v>
      </c>
      <c r="F20" s="150" t="s">
        <v>2946</v>
      </c>
      <c r="G20" s="150">
        <v>1</v>
      </c>
      <c r="H20" s="150"/>
      <c r="I20" s="150"/>
      <c r="J20" s="150"/>
      <c r="K20" s="150"/>
      <c r="L20" s="150"/>
      <c r="M20" s="150"/>
      <c r="N20" s="150"/>
      <c r="O20" s="150" t="s">
        <v>3401</v>
      </c>
      <c r="P20" s="150">
        <v>1</v>
      </c>
      <c r="Q20" s="150" t="s">
        <v>2258</v>
      </c>
      <c r="U20" s="131" t="str">
        <f>IF(消費量クラス!$R$1="AS","defMeasures['"&amp;C20&amp;"'] = { "&amp;B$3&amp;":'"&amp;B20&amp;"',  "&amp;C$3&amp;":'"&amp;C20&amp;"',  "&amp;D$3&amp;":'"&amp;D20&amp;"',  "&amp;G$3&amp;":'"&amp;G20&amp;"',  "&amp;E$3&amp;":'"&amp;E20&amp;"',  "&amp;F$3&amp;":'"&amp;F20&amp;"', "&amp;H$3&amp;":'"&amp;H20&amp;"',  "&amp;I$3&amp;":'"&amp;I20&amp;"',  "&amp;J$3&amp;":'"&amp;J20&amp;"',  "&amp;K$3&amp;":'"&amp;K20&amp;"',  "&amp;L$3&amp;":'"&amp;L20&amp;"',  "&amp;M$3&amp;":'"&amp;M20&amp;"',  "&amp;N$3&amp;":'"&amp;N20&amp;"',  "&amp;O$3&amp;":'"&amp;O20&amp;"',   "&amp;P$3&amp;":'"&amp;P20&amp;"',   "&amp;Q$3&amp;":'"&amp;Q20&amp;"' };","$this-&gt;defMeasures['"&amp;C20&amp;"'] = [ '"&amp;B$3&amp;"'=&gt;'"&amp;B20&amp;"', '"&amp;C$3&amp;"'=&gt;'"&amp;C20&amp;"',  '"&amp;D$3&amp;"'=&gt;'"&amp;D20&amp;"',  '"&amp;G$3&amp;"'=&gt;'"&amp;G20&amp;"',  '"&amp;E$3&amp;"'=&gt;'"&amp;E20&amp;"',  '"&amp;F$3&amp;"'=&gt;'"&amp;F20&amp;"',  '"&amp;#REF!&amp;"'=&gt;'"&amp;#REF!&amp;"',  '"&amp;H$3&amp;"'=&gt;'"&amp;H20&amp;"',  '"&amp;I$3&amp;"'=&gt;'"&amp;I20&amp;"',  '"&amp;J$3&amp;"'=&gt;'"&amp;J20&amp;"',  '"&amp;K$3&amp;"'=&gt;'"&amp;K20&amp;"',  '"&amp;L$3&amp;"'=&gt;'"&amp;L20&amp;"',  '"&amp;M$3&amp;"'=&gt;'"&amp;M20&amp;"',  '"&amp;N$3&amp;"'=&gt;'"&amp;N20&amp;"',  '"&amp;O$3&amp;"'=&gt;'"&amp;O20&amp;"',   '"&amp;P$3&amp;"'=&gt;'"&amp;P20&amp;"',   '"&amp;Q$3&amp;"'=&gt;'"&amp;Q20&amp;"' ];")</f>
        <v>defMeasures['mACbackyarddoor'] = { mid:'108',  name:'mACbackyarddoor',  title:'搬入口やバックヤードの扉を閉める',  easyness:'1',  refCons:'consACsum',  titleShort:'バックヤード扉閉じる', level:'',  figNum:'',  lifeTime:'',  price:'',  roanShow:'',  standardType:'',  hojoGov:'',  advice:'搬入口やバックヤードも扉が常に開いていると、冷暖気が漏れる原因となります。搬入・搬出が終了するたびに、閉めるようにしてください。',   lifestyle:'1',   season:'wss' };</v>
      </c>
    </row>
    <row r="21" spans="1:21" ht="39" customHeight="1">
      <c r="B21" s="150">
        <v>109</v>
      </c>
      <c r="C21" s="150" t="s">
        <v>2890</v>
      </c>
      <c r="D21" s="150" t="s">
        <v>2812</v>
      </c>
      <c r="E21" s="150" t="s">
        <v>2762</v>
      </c>
      <c r="F21" s="150" t="s">
        <v>2947</v>
      </c>
      <c r="G21" s="150">
        <v>1</v>
      </c>
      <c r="H21" s="150"/>
      <c r="I21" s="150"/>
      <c r="J21" s="150"/>
      <c r="K21" s="150"/>
      <c r="L21" s="150"/>
      <c r="M21" s="150"/>
      <c r="N21" s="150"/>
      <c r="O21" s="150" t="s">
        <v>3402</v>
      </c>
      <c r="P21" s="150"/>
      <c r="Q21" s="150" t="s">
        <v>2258</v>
      </c>
      <c r="U21" s="131" t="str">
        <f>IF(消費量クラス!$R$1="AS","defMeasures['"&amp;C21&amp;"'] = { "&amp;B$3&amp;":'"&amp;B21&amp;"',  "&amp;C$3&amp;":'"&amp;C21&amp;"',  "&amp;D$3&amp;":'"&amp;D21&amp;"',  "&amp;G$3&amp;":'"&amp;G21&amp;"',  "&amp;E$3&amp;":'"&amp;E21&amp;"',  "&amp;F$3&amp;":'"&amp;F21&amp;"', "&amp;H$3&amp;":'"&amp;H21&amp;"',  "&amp;I$3&amp;":'"&amp;I21&amp;"',  "&amp;J$3&amp;":'"&amp;J21&amp;"',  "&amp;K$3&amp;":'"&amp;K21&amp;"',  "&amp;L$3&amp;":'"&amp;L21&amp;"',  "&amp;M$3&amp;":'"&amp;M21&amp;"',  "&amp;N$3&amp;":'"&amp;N21&amp;"',  "&amp;O$3&amp;":'"&amp;O21&amp;"',   "&amp;P$3&amp;":'"&amp;P21&amp;"',   "&amp;Q$3&amp;":'"&amp;Q21&amp;"' };","$this-&gt;defMeasures['"&amp;C21&amp;"'] = [ '"&amp;B$3&amp;"'=&gt;'"&amp;B21&amp;"', '"&amp;C$3&amp;"'=&gt;'"&amp;C21&amp;"',  '"&amp;D$3&amp;"'=&gt;'"&amp;D21&amp;"',  '"&amp;G$3&amp;"'=&gt;'"&amp;G21&amp;"',  '"&amp;E$3&amp;"'=&gt;'"&amp;E21&amp;"',  '"&amp;F$3&amp;"'=&gt;'"&amp;F21&amp;"',  '"&amp;#REF!&amp;"'=&gt;'"&amp;#REF!&amp;"',  '"&amp;H$3&amp;"'=&gt;'"&amp;H21&amp;"',  '"&amp;I$3&amp;"'=&gt;'"&amp;I21&amp;"',  '"&amp;J$3&amp;"'=&gt;'"&amp;J21&amp;"',  '"&amp;K$3&amp;"'=&gt;'"&amp;K21&amp;"',  '"&amp;L$3&amp;"'=&gt;'"&amp;L21&amp;"',  '"&amp;M$3&amp;"'=&gt;'"&amp;M21&amp;"',  '"&amp;N$3&amp;"'=&gt;'"&amp;N21&amp;"',  '"&amp;O$3&amp;"'=&gt;'"&amp;O21&amp;"',   '"&amp;P$3&amp;"'=&gt;'"&amp;P21&amp;"',   '"&amp;Q$3&amp;"'=&gt;'"&amp;Q21&amp;"' ];")</f>
        <v>defMeasures['mACfrontdoor'] = { mid:'109',  name:'mACfrontdoor',  title:'冷暖房時は店舗の入り口の扉を閉めておく',  easyness:'1',  refCons:'consACsum',  titleShort:'店舗出入口扉閉じる', level:'',  figNum:'',  lifeTime:'',  price:'',  roanShow:'',  standardType:'',  hojoGov:'',  advice:'冷暖房をしているときには、入り口の扉は閉めないと、空気の大きな漏れが生じ、消費エネルギーが大きくなります。暑い日や寒い日には、扉を閉めておくことにより、空調が効いていることをアピールすることにもつながります。',   lifestyle:'',   season:'wss' };</v>
      </c>
    </row>
    <row r="22" spans="1:21" ht="39" customHeight="1">
      <c r="B22" s="150">
        <v>110</v>
      </c>
      <c r="C22" s="150" t="s">
        <v>2891</v>
      </c>
      <c r="D22" s="150" t="s">
        <v>2813</v>
      </c>
      <c r="E22" s="150" t="s">
        <v>2762</v>
      </c>
      <c r="F22" s="150" t="s">
        <v>2948</v>
      </c>
      <c r="G22" s="150">
        <v>1</v>
      </c>
      <c r="H22" s="150"/>
      <c r="I22" s="150"/>
      <c r="J22" s="150"/>
      <c r="K22" s="150"/>
      <c r="L22" s="150"/>
      <c r="M22" s="150"/>
      <c r="N22" s="150"/>
      <c r="O22" s="150"/>
      <c r="P22" s="150"/>
      <c r="Q22" s="150" t="s">
        <v>2375</v>
      </c>
      <c r="U22" s="131" t="str">
        <f>IF(消費量クラス!$R$1="AS","defMeasures['"&amp;C22&amp;"'] = { "&amp;B$3&amp;":'"&amp;B22&amp;"',  "&amp;C$3&amp;":'"&amp;C22&amp;"',  "&amp;D$3&amp;":'"&amp;D22&amp;"',  "&amp;G$3&amp;":'"&amp;G22&amp;"',  "&amp;E$3&amp;":'"&amp;E22&amp;"',  "&amp;F$3&amp;":'"&amp;F22&amp;"', "&amp;H$3&amp;":'"&amp;H22&amp;"',  "&amp;I$3&amp;":'"&amp;I22&amp;"',  "&amp;J$3&amp;":'"&amp;J22&amp;"',  "&amp;K$3&amp;":'"&amp;K22&amp;"',  "&amp;L$3&amp;":'"&amp;L22&amp;"',  "&amp;M$3&amp;":'"&amp;M22&amp;"',  "&amp;N$3&amp;":'"&amp;N22&amp;"',  "&amp;O$3&amp;":'"&amp;O22&amp;"',   "&amp;P$3&amp;":'"&amp;P22&amp;"',   "&amp;Q$3&amp;":'"&amp;Q22&amp;"' };","$this-&gt;defMeasures['"&amp;C22&amp;"'] = [ '"&amp;B$3&amp;"'=&gt;'"&amp;B22&amp;"', '"&amp;C$3&amp;"'=&gt;'"&amp;C22&amp;"',  '"&amp;D$3&amp;"'=&gt;'"&amp;D22&amp;"',  '"&amp;G$3&amp;"'=&gt;'"&amp;G22&amp;"',  '"&amp;E$3&amp;"'=&gt;'"&amp;E22&amp;"',  '"&amp;F$3&amp;"'=&gt;'"&amp;F22&amp;"',  '"&amp;#REF!&amp;"'=&gt;'"&amp;#REF!&amp;"',  '"&amp;H$3&amp;"'=&gt;'"&amp;H22&amp;"',  '"&amp;I$3&amp;"'=&gt;'"&amp;I22&amp;"',  '"&amp;J$3&amp;"'=&gt;'"&amp;J22&amp;"',  '"&amp;K$3&amp;"'=&gt;'"&amp;K22&amp;"',  '"&amp;L$3&amp;"'=&gt;'"&amp;L22&amp;"',  '"&amp;M$3&amp;"'=&gt;'"&amp;M22&amp;"',  '"&amp;N$3&amp;"'=&gt;'"&amp;N22&amp;"',  '"&amp;O$3&amp;"'=&gt;'"&amp;O22&amp;"',   '"&amp;P$3&amp;"'=&gt;'"&amp;P22&amp;"',   '"&amp;Q$3&amp;"'=&gt;'"&amp;Q22&amp;"' ];")</f>
        <v>defMeasures['mACclosewindow'] = { mid:'110',  name:'mACclosewindow',  title:'冷暖房機の空調運転開始時に、外気の取り入れをカットする',  easyness:'1',  refCons:'consACsum',  titleShort:'空調時の換気停止', level:'',  figNum:'',  lifeTime:'',  price:'',  roanShow:'',  standardType:'',  hojoGov:'',  advice:'',   lifestyle:'',   season:'wss' };</v>
      </c>
    </row>
    <row r="23" spans="1:21" ht="39" customHeight="1">
      <c r="B23" s="150">
        <v>111</v>
      </c>
      <c r="C23" s="150" t="s">
        <v>2892</v>
      </c>
      <c r="D23" s="150" t="s">
        <v>2814</v>
      </c>
      <c r="E23" s="150" t="s">
        <v>2762</v>
      </c>
      <c r="F23" s="150" t="s">
        <v>2949</v>
      </c>
      <c r="G23" s="150">
        <v>1</v>
      </c>
      <c r="H23" s="150"/>
      <c r="I23" s="150"/>
      <c r="J23" s="150"/>
      <c r="K23" s="150"/>
      <c r="L23" s="150"/>
      <c r="M23" s="150"/>
      <c r="N23" s="150"/>
      <c r="O23" s="150" t="s">
        <v>3403</v>
      </c>
      <c r="P23" s="150"/>
      <c r="Q23" s="150" t="s">
        <v>2378</v>
      </c>
      <c r="U23" s="131" t="str">
        <f>IF(消費量クラス!$R$1="AS","defMeasures['"&amp;C23&amp;"'] = { "&amp;B$3&amp;":'"&amp;B23&amp;"',  "&amp;C$3&amp;":'"&amp;C23&amp;"',  "&amp;D$3&amp;":'"&amp;D23&amp;"',  "&amp;G$3&amp;":'"&amp;G23&amp;"',  "&amp;E$3&amp;":'"&amp;E23&amp;"',  "&amp;F$3&amp;":'"&amp;F23&amp;"', "&amp;H$3&amp;":'"&amp;H23&amp;"',  "&amp;I$3&amp;":'"&amp;I23&amp;"',  "&amp;J$3&amp;":'"&amp;J23&amp;"',  "&amp;K$3&amp;":'"&amp;K23&amp;"',  "&amp;L$3&amp;":'"&amp;L23&amp;"',  "&amp;M$3&amp;":'"&amp;M23&amp;"',  "&amp;N$3&amp;":'"&amp;N23&amp;"',  "&amp;O$3&amp;":'"&amp;O23&amp;"',   "&amp;P$3&amp;":'"&amp;P23&amp;"',   "&amp;Q$3&amp;":'"&amp;Q23&amp;"' };","$this-&gt;defMeasures['"&amp;C23&amp;"'] = [ '"&amp;B$3&amp;"'=&gt;'"&amp;B23&amp;"', '"&amp;C$3&amp;"'=&gt;'"&amp;C23&amp;"',  '"&amp;D$3&amp;"'=&gt;'"&amp;D23&amp;"',  '"&amp;G$3&amp;"'=&gt;'"&amp;G23&amp;"',  '"&amp;E$3&amp;"'=&gt;'"&amp;E23&amp;"',  '"&amp;F$3&amp;"'=&gt;'"&amp;F23&amp;"',  '"&amp;#REF!&amp;"'=&gt;'"&amp;#REF!&amp;"',  '"&amp;H$3&amp;"'=&gt;'"&amp;H23&amp;"',  '"&amp;I$3&amp;"'=&gt;'"&amp;I23&amp;"',  '"&amp;J$3&amp;"'=&gt;'"&amp;J23&amp;"',  '"&amp;K$3&amp;"'=&gt;'"&amp;K23&amp;"',  '"&amp;L$3&amp;"'=&gt;'"&amp;L23&amp;"',  '"&amp;M$3&amp;"'=&gt;'"&amp;M23&amp;"',  '"&amp;N$3&amp;"'=&gt;'"&amp;N23&amp;"',  '"&amp;O$3&amp;"'=&gt;'"&amp;O23&amp;"',   '"&amp;P$3&amp;"'=&gt;'"&amp;P23&amp;"',   '"&amp;Q$3&amp;"'=&gt;'"&amp;Q23&amp;"' ];")</f>
        <v>defMeasures['mACstopcentral'] = { mid:'111',  name:'mACstopcentral',  title:'セントラル空調をやめて、ユニット式のエアコンにする',  easyness:'1',  refCons:'consACsum',  titleShort:'ユニットエアコン利用', level:'',  figNum:'',  lifeTime:'',  price:'',  roanShow:'',  standardType:'',  hojoGov:'',  advice:'中央管理のエアコンよりも、部屋ごとにエアコンが設置できる場合には、そのほうが効率がよくなります。',   lifestyle:'',   season:'wss' };</v>
      </c>
    </row>
    <row r="24" spans="1:21" ht="39" customHeight="1">
      <c r="B24" s="150">
        <v>112</v>
      </c>
      <c r="C24" s="150" t="s">
        <v>2894</v>
      </c>
      <c r="D24" s="150" t="s">
        <v>2815</v>
      </c>
      <c r="E24" s="150" t="s">
        <v>2959</v>
      </c>
      <c r="F24" s="150" t="s">
        <v>2950</v>
      </c>
      <c r="G24" s="150">
        <v>1</v>
      </c>
      <c r="H24" s="150"/>
      <c r="I24" s="150"/>
      <c r="J24" s="150">
        <v>20</v>
      </c>
      <c r="K24" s="150">
        <v>1000000</v>
      </c>
      <c r="L24" s="150"/>
      <c r="M24" s="150"/>
      <c r="N24" s="150"/>
      <c r="O24" s="150" t="s">
        <v>3404</v>
      </c>
      <c r="P24" s="150"/>
      <c r="Q24" s="150" t="s">
        <v>2258</v>
      </c>
      <c r="U24" s="131" t="str">
        <f>IF(消費量クラス!$R$1="AS","defMeasures['"&amp;C24&amp;"'] = { "&amp;B$3&amp;":'"&amp;B24&amp;"',  "&amp;C$3&amp;":'"&amp;C24&amp;"',  "&amp;D$3&amp;":'"&amp;D24&amp;"',  "&amp;G$3&amp;":'"&amp;G24&amp;"',  "&amp;E$3&amp;":'"&amp;E24&amp;"',  "&amp;F$3&amp;":'"&amp;F24&amp;"', "&amp;H$3&amp;":'"&amp;H24&amp;"',  "&amp;I$3&amp;":'"&amp;I24&amp;"',  "&amp;J$3&amp;":'"&amp;J24&amp;"',  "&amp;K$3&amp;":'"&amp;K24&amp;"',  "&amp;L$3&amp;":'"&amp;L24&amp;"',  "&amp;M$3&amp;":'"&amp;M24&amp;"',  "&amp;N$3&amp;":'"&amp;N24&amp;"',  "&amp;O$3&amp;":'"&amp;O24&amp;"',   "&amp;P$3&amp;":'"&amp;P24&amp;"',   "&amp;Q$3&amp;":'"&amp;Q24&amp;"' };","$this-&gt;defMeasures['"&amp;C24&amp;"'] = [ '"&amp;B$3&amp;"'=&gt;'"&amp;B24&amp;"', '"&amp;C$3&amp;"'=&gt;'"&amp;C24&amp;"',  '"&amp;D$3&amp;"'=&gt;'"&amp;D24&amp;"',  '"&amp;G$3&amp;"'=&gt;'"&amp;G24&amp;"',  '"&amp;E$3&amp;"'=&gt;'"&amp;E24&amp;"',  '"&amp;F$3&amp;"'=&gt;'"&amp;F24&amp;"',  '"&amp;#REF!&amp;"'=&gt;'"&amp;#REF!&amp;"',  '"&amp;H$3&amp;"'=&gt;'"&amp;H24&amp;"',  '"&amp;I$3&amp;"'=&gt;'"&amp;I24&amp;"',  '"&amp;J$3&amp;"'=&gt;'"&amp;J24&amp;"',  '"&amp;K$3&amp;"'=&gt;'"&amp;K24&amp;"',  '"&amp;L$3&amp;"'=&gt;'"&amp;L24&amp;"',  '"&amp;M$3&amp;"'=&gt;'"&amp;M24&amp;"',  '"&amp;N$3&amp;"'=&gt;'"&amp;N24&amp;"',  '"&amp;O$3&amp;"'=&gt;'"&amp;O24&amp;"',   '"&amp;P$3&amp;"'=&gt;'"&amp;P24&amp;"',   '"&amp;Q$3&amp;"'=&gt;'"&amp;Q24&amp;"' ];")</f>
        <v>defMeasures['mHWinverter'] = { mid:'112',  name:'mHWinverter',  title:'循環水ポンプをインバータ式にする',  easyness:'1',  refCons:'consHWsum',  titleShort:'インバータ式ポンプ', level:'',  figNum:'',  lifeTime:'20',  price:'1000000',  roanShow:'',  standardType:'',  hojoGov:'',  advice:'チラーなどの循環水を回すときに、インバーター式であれば流量調整をすることができます。温度などを管理しながら、最適な運転を行うことで、省エネにつながります。',   lifestyle:'',   season:'wss' };</v>
      </c>
    </row>
    <row r="25" spans="1:21" ht="39" customHeight="1">
      <c r="B25" s="150">
        <v>113</v>
      </c>
      <c r="C25" s="150" t="s">
        <v>2893</v>
      </c>
      <c r="D25" s="150" t="s">
        <v>2816</v>
      </c>
      <c r="E25" s="150" t="s">
        <v>2959</v>
      </c>
      <c r="F25" s="150" t="s">
        <v>2951</v>
      </c>
      <c r="G25" s="150">
        <v>1</v>
      </c>
      <c r="H25" s="150"/>
      <c r="I25" s="150"/>
      <c r="J25" s="150"/>
      <c r="K25" s="150"/>
      <c r="L25" s="150"/>
      <c r="M25" s="150"/>
      <c r="N25" s="150"/>
      <c r="O25" s="150" t="s">
        <v>3405</v>
      </c>
      <c r="P25" s="150">
        <v>1</v>
      </c>
      <c r="Q25" s="150" t="s">
        <v>2258</v>
      </c>
      <c r="U25" s="131" t="str">
        <f>IF(消費量クラス!$R$1="AS","defMeasures['"&amp;C25&amp;"'] = { "&amp;B$3&amp;":'"&amp;B25&amp;"',  "&amp;C$3&amp;":'"&amp;C25&amp;"',  "&amp;D$3&amp;":'"&amp;D25&amp;"',  "&amp;G$3&amp;":'"&amp;G25&amp;"',  "&amp;E$3&amp;":'"&amp;E25&amp;"',  "&amp;F$3&amp;":'"&amp;F25&amp;"', "&amp;H$3&amp;":'"&amp;H25&amp;"',  "&amp;I$3&amp;":'"&amp;I25&amp;"',  "&amp;J$3&amp;":'"&amp;J25&amp;"',  "&amp;K$3&amp;":'"&amp;K25&amp;"',  "&amp;L$3&amp;":'"&amp;L25&amp;"',  "&amp;M$3&amp;":'"&amp;M25&amp;"',  "&amp;N$3&amp;":'"&amp;N25&amp;"',  "&amp;O$3&amp;":'"&amp;O25&amp;"',   "&amp;P$3&amp;":'"&amp;P25&amp;"',   "&amp;Q$3&amp;":'"&amp;Q25&amp;"' };","$this-&gt;defMeasures['"&amp;C25&amp;"'] = [ '"&amp;B$3&amp;"'=&gt;'"&amp;B25&amp;"', '"&amp;C$3&amp;"'=&gt;'"&amp;C25&amp;"',  '"&amp;D$3&amp;"'=&gt;'"&amp;D25&amp;"',  '"&amp;G$3&amp;"'=&gt;'"&amp;G25&amp;"',  '"&amp;E$3&amp;"'=&gt;'"&amp;E25&amp;"',  '"&amp;F$3&amp;"'=&gt;'"&amp;F25&amp;"',  '"&amp;#REF!&amp;"'=&gt;'"&amp;#REF!&amp;"',  '"&amp;H$3&amp;"'=&gt;'"&amp;H25&amp;"',  '"&amp;I$3&amp;"'=&gt;'"&amp;I25&amp;"',  '"&amp;J$3&amp;"'=&gt;'"&amp;J25&amp;"',  '"&amp;K$3&amp;"'=&gt;'"&amp;K25&amp;"',  '"&amp;L$3&amp;"'=&gt;'"&amp;L25&amp;"',  '"&amp;M$3&amp;"'=&gt;'"&amp;M25&amp;"',  '"&amp;N$3&amp;"'=&gt;'"&amp;N25&amp;"',  '"&amp;O$3&amp;"'=&gt;'"&amp;O25&amp;"',   '"&amp;P$3&amp;"'=&gt;'"&amp;P25&amp;"',   '"&amp;Q$3&amp;"'=&gt;'"&amp;Q25&amp;"' ];")</f>
        <v>defMeasures['mHWadjust'] = { mid:'113',  name:'mHWadjust',  title:'負荷に応じてボイラーや冷凍機の運転をする',  easyness:'1',  refCons:'consHWsum',  titleShort:'熱源機負荷制御', level:'',  figNum:'',  lifeTime:'',  price:'',  roanShow:'',  standardType:'',  hojoGov:'',  advice:'冷凍機は能力に比べて低出力の場合に効率が落ちます。複数台のボイラーや冷凍機がある場合、負荷が小さいときには台数を集約することで効率があがります。',   lifestyle:'1',   season:'wss' };</v>
      </c>
    </row>
    <row r="26" spans="1:21" ht="39" customHeight="1">
      <c r="B26" s="150">
        <v>114</v>
      </c>
      <c r="C26" s="150" t="s">
        <v>2895</v>
      </c>
      <c r="D26" s="150" t="s">
        <v>2817</v>
      </c>
      <c r="E26" s="150" t="s">
        <v>3029</v>
      </c>
      <c r="F26" s="150" t="s">
        <v>2952</v>
      </c>
      <c r="G26" s="150">
        <v>1</v>
      </c>
      <c r="H26" s="150"/>
      <c r="I26" s="150"/>
      <c r="J26" s="150"/>
      <c r="K26" s="150"/>
      <c r="L26" s="150"/>
      <c r="M26" s="150"/>
      <c r="N26" s="150"/>
      <c r="O26" s="150" t="s">
        <v>3406</v>
      </c>
      <c r="P26" s="150">
        <v>1</v>
      </c>
      <c r="Q26" s="150" t="s">
        <v>3413</v>
      </c>
      <c r="U26" s="131" t="str">
        <f>IF(消費量クラス!$R$1="AS","defMeasures['"&amp;C26&amp;"'] = { "&amp;B$3&amp;":'"&amp;B26&amp;"',  "&amp;C$3&amp;":'"&amp;C26&amp;"',  "&amp;D$3&amp;":'"&amp;D26&amp;"',  "&amp;G$3&amp;":'"&amp;G26&amp;"',  "&amp;E$3&amp;":'"&amp;E26&amp;"',  "&amp;F$3&amp;":'"&amp;F26&amp;"', "&amp;H$3&amp;":'"&amp;H26&amp;"',  "&amp;I$3&amp;":'"&amp;I26&amp;"',  "&amp;J$3&amp;":'"&amp;J26&amp;"',  "&amp;K$3&amp;":'"&amp;K26&amp;"',  "&amp;L$3&amp;":'"&amp;L26&amp;"',  "&amp;M$3&amp;":'"&amp;M26&amp;"',  "&amp;N$3&amp;":'"&amp;N26&amp;"',  "&amp;O$3&amp;":'"&amp;O26&amp;"',   "&amp;P$3&amp;":'"&amp;P26&amp;"',   "&amp;Q$3&amp;":'"&amp;Q26&amp;"' };","$this-&gt;defMeasures['"&amp;C26&amp;"'] = [ '"&amp;B$3&amp;"'=&gt;'"&amp;B26&amp;"', '"&amp;C$3&amp;"'=&gt;'"&amp;C26&amp;"',  '"&amp;D$3&amp;"'=&gt;'"&amp;D26&amp;"',  '"&amp;G$3&amp;"'=&gt;'"&amp;G26&amp;"',  '"&amp;E$3&amp;"'=&gt;'"&amp;E26&amp;"',  '"&amp;F$3&amp;"'=&gt;'"&amp;F26&amp;"',  '"&amp;#REF!&amp;"'=&gt;'"&amp;#REF!&amp;"',  '"&amp;H$3&amp;"'=&gt;'"&amp;H26&amp;"',  '"&amp;I$3&amp;"'=&gt;'"&amp;I26&amp;"',  '"&amp;J$3&amp;"'=&gt;'"&amp;J26&amp;"',  '"&amp;K$3&amp;"'=&gt;'"&amp;K26&amp;"',  '"&amp;L$3&amp;"'=&gt;'"&amp;L26&amp;"',  '"&amp;M$3&amp;"'=&gt;'"&amp;M26&amp;"',  '"&amp;N$3&amp;"'=&gt;'"&amp;N26&amp;"',  '"&amp;O$3&amp;"'=&gt;'"&amp;O26&amp;"',   '"&amp;P$3&amp;"'=&gt;'"&amp;P26&amp;"',   '"&amp;Q$3&amp;"'=&gt;'"&amp;Q26&amp;"' ];")</f>
        <v>defMeasures['mHTtemplature'] = { mid:'114',  name:'mHTtemplature',  title:'暖房の設定温度を控えめにする',  easyness:'1',  refCons:'consHT',  titleShort:'暖房温度設定', level:'',  figNum:'',  lifeTime:'',  price:'',  roanShow:'',  standardType:'',  hojoGov:'',  advice:'オフィスなどの暖房の目安温度は20℃とされています。厚着をしたり、足元に毛布をかけるなどして、温かく工夫をしてみてください。ただし、個人で足元用に電熱器を置くと、かえって消費電力を増やしてしまうことにもなりかねませんので、注意してください。',   lifestyle:'1',   season:'w00' };</v>
      </c>
    </row>
    <row r="27" spans="1:21" ht="39" customHeight="1">
      <c r="B27" s="150">
        <v>115</v>
      </c>
      <c r="C27" s="150" t="s">
        <v>2896</v>
      </c>
      <c r="D27" s="150" t="s">
        <v>2818</v>
      </c>
      <c r="E27" s="150" t="s">
        <v>3459</v>
      </c>
      <c r="F27" s="150" t="s">
        <v>2953</v>
      </c>
      <c r="G27" s="150">
        <v>1</v>
      </c>
      <c r="H27" s="150"/>
      <c r="I27" s="150"/>
      <c r="J27" s="150"/>
      <c r="K27" s="150"/>
      <c r="L27" s="150"/>
      <c r="M27" s="150"/>
      <c r="N27" s="150"/>
      <c r="O27" s="150" t="s">
        <v>3407</v>
      </c>
      <c r="P27" s="150"/>
      <c r="Q27" s="150" t="s">
        <v>3413</v>
      </c>
      <c r="U27" s="131" t="str">
        <f>IF(消費量クラス!$R$1="AS","defMeasures['"&amp;C27&amp;"'] = { "&amp;B$3&amp;":'"&amp;B27&amp;"',  "&amp;C$3&amp;":'"&amp;C27&amp;"',  "&amp;D$3&amp;":'"&amp;D27&amp;"',  "&amp;G$3&amp;":'"&amp;G27&amp;"',  "&amp;E$3&amp;":'"&amp;E27&amp;"',  "&amp;F$3&amp;":'"&amp;F27&amp;"', "&amp;H$3&amp;":'"&amp;H27&amp;"',  "&amp;I$3&amp;":'"&amp;I27&amp;"',  "&amp;J$3&amp;":'"&amp;J27&amp;"',  "&amp;K$3&amp;":'"&amp;K27&amp;"',  "&amp;L$3&amp;":'"&amp;L27&amp;"',  "&amp;M$3&amp;":'"&amp;M27&amp;"',  "&amp;N$3&amp;":'"&amp;N27&amp;"',  "&amp;O$3&amp;":'"&amp;O27&amp;"',   "&amp;P$3&amp;":'"&amp;P27&amp;"',   "&amp;Q$3&amp;":'"&amp;Q27&amp;"' };","$this-&gt;defMeasures['"&amp;C27&amp;"'] = [ '"&amp;B$3&amp;"'=&gt;'"&amp;B27&amp;"', '"&amp;C$3&amp;"'=&gt;'"&amp;C27&amp;"',  '"&amp;D$3&amp;"'=&gt;'"&amp;D27&amp;"',  '"&amp;G$3&amp;"'=&gt;'"&amp;G27&amp;"',  '"&amp;E$3&amp;"'=&gt;'"&amp;E27&amp;"',  '"&amp;F$3&amp;"'=&gt;'"&amp;F27&amp;"',  '"&amp;#REF!&amp;"'=&gt;'"&amp;#REF!&amp;"',  '"&amp;H$3&amp;"'=&gt;'"&amp;H27&amp;"',  '"&amp;I$3&amp;"'=&gt;'"&amp;I27&amp;"',  '"&amp;J$3&amp;"'=&gt;'"&amp;J27&amp;"',  '"&amp;K$3&amp;"'=&gt;'"&amp;K27&amp;"',  '"&amp;L$3&amp;"'=&gt;'"&amp;L27&amp;"',  '"&amp;M$3&amp;"'=&gt;'"&amp;M27&amp;"',  '"&amp;N$3&amp;"'=&gt;'"&amp;N27&amp;"',  '"&amp;O$3&amp;"'=&gt;'"&amp;O27&amp;"',   '"&amp;P$3&amp;"'=&gt;'"&amp;P27&amp;"',   '"&amp;Q$3&amp;"'=&gt;'"&amp;Q27&amp;"' ];")</f>
        <v>defMeasures['mHTnothalogen'] = { mid:'115',  name:'mHTnothalogen',  title:'ハロゲンヒータなどの暖房を使わない',  easyness:'1',  refCons:'consHT',  titleShort:'電熱補助暖房停止', level:'',  figNum:'',  lifeTime:'',  price:'',  roanShow:'',  standardType:'',  hojoGov:'',  advice:'暖房時、足元にハロゲンヒータなどを設置すると、暖かさを補うことができますが、こうした暖房器具は消費電力が1000W近くあり、かえって電力消費を増やしてしまいます。暖気が足元へ届くようサーキュレータを回したり、ひざ掛けを使うなど、工夫をしてみてください。',   lifestyle:'',   season:'w00' };</v>
      </c>
    </row>
    <row r="28" spans="1:21" ht="39" customHeight="1">
      <c r="B28" s="150">
        <v>116</v>
      </c>
      <c r="C28" s="150" t="s">
        <v>2897</v>
      </c>
      <c r="D28" s="150" t="s">
        <v>2819</v>
      </c>
      <c r="E28" s="150" t="s">
        <v>2959</v>
      </c>
      <c r="F28" s="150" t="s">
        <v>2954</v>
      </c>
      <c r="G28" s="150">
        <v>1</v>
      </c>
      <c r="H28" s="150"/>
      <c r="I28" s="150"/>
      <c r="J28" s="150"/>
      <c r="K28" s="150"/>
      <c r="L28" s="150"/>
      <c r="M28" s="150"/>
      <c r="N28" s="150"/>
      <c r="O28" s="150"/>
      <c r="P28" s="150"/>
      <c r="Q28" s="150" t="s">
        <v>2258</v>
      </c>
      <c r="U28" s="131" t="str">
        <f>IF(消費量クラス!$R$1="AS","defMeasures['"&amp;C28&amp;"'] = { "&amp;B$3&amp;":'"&amp;B28&amp;"',  "&amp;C$3&amp;":'"&amp;C28&amp;"',  "&amp;D$3&amp;":'"&amp;D28&amp;"',  "&amp;G$3&amp;":'"&amp;G28&amp;"',  "&amp;E$3&amp;":'"&amp;E28&amp;"',  "&amp;F$3&amp;":'"&amp;F28&amp;"', "&amp;H$3&amp;":'"&amp;H28&amp;"',  "&amp;I$3&amp;":'"&amp;I28&amp;"',  "&amp;J$3&amp;":'"&amp;J28&amp;"',  "&amp;K$3&amp;":'"&amp;K28&amp;"',  "&amp;L$3&amp;":'"&amp;L28&amp;"',  "&amp;M$3&amp;":'"&amp;M28&amp;"',  "&amp;N$3&amp;":'"&amp;N28&amp;"',  "&amp;O$3&amp;":'"&amp;O28&amp;"',   "&amp;P$3&amp;":'"&amp;P28&amp;"',   "&amp;Q$3&amp;":'"&amp;Q28&amp;"' };","$this-&gt;defMeasures['"&amp;C28&amp;"'] = [ '"&amp;B$3&amp;"'=&gt;'"&amp;B28&amp;"', '"&amp;C$3&amp;"'=&gt;'"&amp;C28&amp;"',  '"&amp;D$3&amp;"'=&gt;'"&amp;D28&amp;"',  '"&amp;G$3&amp;"'=&gt;'"&amp;G28&amp;"',  '"&amp;E$3&amp;"'=&gt;'"&amp;E28&amp;"',  '"&amp;F$3&amp;"'=&gt;'"&amp;F28&amp;"',  '"&amp;#REF!&amp;"'=&gt;'"&amp;#REF!&amp;"',  '"&amp;H$3&amp;"'=&gt;'"&amp;H28&amp;"',  '"&amp;I$3&amp;"'=&gt;'"&amp;I28&amp;"',  '"&amp;J$3&amp;"'=&gt;'"&amp;J28&amp;"',  '"&amp;K$3&amp;"'=&gt;'"&amp;K28&amp;"',  '"&amp;L$3&amp;"'=&gt;'"&amp;L28&amp;"',  '"&amp;M$3&amp;"'=&gt;'"&amp;M28&amp;"',  '"&amp;N$3&amp;"'=&gt;'"&amp;N28&amp;"',  '"&amp;O$3&amp;"'=&gt;'"&amp;O28&amp;"',   '"&amp;P$3&amp;"'=&gt;'"&amp;P28&amp;"',   '"&amp;Q$3&amp;"'=&gt;'"&amp;Q28&amp;"' ];")</f>
        <v>defMeasures['mHWairratio'] = { mid:'116',  name:'mHWairratio',  title:'ボイラーの空気比を調整する',  easyness:'1',  refCons:'consHWsum',  titleShort:'ボイラー空気比調整', level:'',  figNum:'',  lifeTime:'',  price:'',  roanShow:'',  standardType:'',  hojoGov:'',  advice:'',   lifestyle:'',   season:'wss' };</v>
      </c>
    </row>
    <row r="29" spans="1:21" ht="39" customHeight="1">
      <c r="B29" s="150">
        <v>117</v>
      </c>
      <c r="C29" s="150" t="s">
        <v>2902</v>
      </c>
      <c r="D29" s="150" t="s">
        <v>2820</v>
      </c>
      <c r="E29" s="150" t="s">
        <v>3029</v>
      </c>
      <c r="F29" s="150" t="s">
        <v>2962</v>
      </c>
      <c r="G29" s="150">
        <v>1</v>
      </c>
      <c r="H29" s="150"/>
      <c r="I29" s="150"/>
      <c r="J29" s="150"/>
      <c r="K29" s="150"/>
      <c r="L29" s="150"/>
      <c r="M29" s="150"/>
      <c r="N29" s="150"/>
      <c r="O29" s="150" t="s">
        <v>3408</v>
      </c>
      <c r="P29" s="150">
        <v>1</v>
      </c>
      <c r="Q29" s="150" t="s">
        <v>3412</v>
      </c>
      <c r="U29" s="131" t="str">
        <f>IF(消費量クラス!$R$1="AS","defMeasures['"&amp;C29&amp;"'] = { "&amp;B$3&amp;":'"&amp;B29&amp;"',  "&amp;C$3&amp;":'"&amp;C29&amp;"',  "&amp;D$3&amp;":'"&amp;D29&amp;"',  "&amp;G$3&amp;":'"&amp;G29&amp;"',  "&amp;E$3&amp;":'"&amp;E29&amp;"',  "&amp;F$3&amp;":'"&amp;F29&amp;"', "&amp;H$3&amp;":'"&amp;H29&amp;"',  "&amp;I$3&amp;":'"&amp;I29&amp;"',  "&amp;J$3&amp;":'"&amp;J29&amp;"',  "&amp;K$3&amp;":'"&amp;K29&amp;"',  "&amp;L$3&amp;":'"&amp;L29&amp;"',  "&amp;M$3&amp;":'"&amp;M29&amp;"',  "&amp;N$3&amp;":'"&amp;N29&amp;"',  "&amp;O$3&amp;":'"&amp;O29&amp;"',   "&amp;P$3&amp;":'"&amp;P29&amp;"',   "&amp;Q$3&amp;":'"&amp;Q29&amp;"' };","$this-&gt;defMeasures['"&amp;C29&amp;"'] = [ '"&amp;B$3&amp;"'=&gt;'"&amp;B29&amp;"', '"&amp;C$3&amp;"'=&gt;'"&amp;C29&amp;"',  '"&amp;D$3&amp;"'=&gt;'"&amp;D29&amp;"',  '"&amp;G$3&amp;"'=&gt;'"&amp;G29&amp;"',  '"&amp;E$3&amp;"'=&gt;'"&amp;E29&amp;"',  '"&amp;F$3&amp;"'=&gt;'"&amp;F29&amp;"',  '"&amp;#REF!&amp;"'=&gt;'"&amp;#REF!&amp;"',  '"&amp;H$3&amp;"'=&gt;'"&amp;H29&amp;"',  '"&amp;I$3&amp;"'=&gt;'"&amp;I29&amp;"',  '"&amp;J$3&amp;"'=&gt;'"&amp;J29&amp;"',  '"&amp;K$3&amp;"'=&gt;'"&amp;K29&amp;"',  '"&amp;L$3&amp;"'=&gt;'"&amp;L29&amp;"',  '"&amp;M$3&amp;"'=&gt;'"&amp;M29&amp;"',  '"&amp;N$3&amp;"'=&gt;'"&amp;N29&amp;"',  '"&amp;O$3&amp;"'=&gt;'"&amp;O29&amp;"',   '"&amp;P$3&amp;"'=&gt;'"&amp;P29&amp;"',   '"&amp;Q$3&amp;"'=&gt;'"&amp;Q29&amp;"' ];")</f>
        <v>defMeasures['mHTwindow'] = { mid:'117',  name:'mHTwindow',  title:'外気を活用して空調を止める',  easyness:'1',  refCons:'consHT',  titleShort:'暖房時外気利用', level:'',  figNum:'',  lifeTime:'',  price:'',  roanShow:'',  standardType:'',  hojoGov:'',  advice:'冷房時にも外気温が低くなる時間帯などは、空調をとめて外気の取り入れをすることで省エネにつながります。',   lifestyle:'1',   season:'ws0' };</v>
      </c>
    </row>
    <row r="30" spans="1:21" s="151" customFormat="1" ht="39" customHeight="1">
      <c r="A30" s="127"/>
      <c r="B30" s="150">
        <v>118</v>
      </c>
      <c r="C30" s="150" t="s">
        <v>2898</v>
      </c>
      <c r="D30" s="150" t="s">
        <v>2955</v>
      </c>
      <c r="E30" s="150" t="s">
        <v>3029</v>
      </c>
      <c r="F30" s="150" t="s">
        <v>2956</v>
      </c>
      <c r="G30" s="150">
        <v>1</v>
      </c>
      <c r="H30" s="150"/>
      <c r="I30" s="150"/>
      <c r="J30" s="150"/>
      <c r="K30" s="150"/>
      <c r="L30" s="150"/>
      <c r="M30" s="150"/>
      <c r="N30" s="150"/>
      <c r="O30" s="150" t="s">
        <v>3409</v>
      </c>
      <c r="P30" s="150">
        <v>1</v>
      </c>
      <c r="Q30" s="150" t="s">
        <v>2258</v>
      </c>
      <c r="U30" s="131" t="str">
        <f>IF(消費量クラス!$R$1="AS","defMeasures['"&amp;C30&amp;"'] = { "&amp;B$3&amp;":'"&amp;B30&amp;"',  "&amp;C$3&amp;":'"&amp;C30&amp;"',  "&amp;D$3&amp;":'"&amp;D30&amp;"',  "&amp;G$3&amp;":'"&amp;G30&amp;"',  "&amp;E$3&amp;":'"&amp;E30&amp;"',  "&amp;F$3&amp;":'"&amp;F30&amp;"', "&amp;H$3&amp;":'"&amp;H30&amp;"',  "&amp;I$3&amp;":'"&amp;I30&amp;"',  "&amp;J$3&amp;":'"&amp;J30&amp;"',  "&amp;K$3&amp;":'"&amp;K30&amp;"',  "&amp;L$3&amp;":'"&amp;L30&amp;"',  "&amp;M$3&amp;":'"&amp;M30&amp;"',  "&amp;N$3&amp;":'"&amp;N30&amp;"',  "&amp;O$3&amp;":'"&amp;O30&amp;"',   "&amp;P$3&amp;":'"&amp;P30&amp;"',   "&amp;Q$3&amp;":'"&amp;Q30&amp;"' };","$this-&gt;defMeasures['"&amp;C30&amp;"'] = [ '"&amp;B$3&amp;"'=&gt;'"&amp;B30&amp;"', '"&amp;C$3&amp;"'=&gt;'"&amp;C30&amp;"',  '"&amp;D$3&amp;"'=&gt;'"&amp;D30&amp;"',  '"&amp;G$3&amp;"'=&gt;'"&amp;G30&amp;"',  '"&amp;E$3&amp;"'=&gt;'"&amp;E30&amp;"',  '"&amp;F$3&amp;"'=&gt;'"&amp;F30&amp;"',  '"&amp;#REF!&amp;"'=&gt;'"&amp;#REF!&amp;"',  '"&amp;H$3&amp;"'=&gt;'"&amp;H30&amp;"',  '"&amp;I$3&amp;"'=&gt;'"&amp;I30&amp;"',  '"&amp;J$3&amp;"'=&gt;'"&amp;J30&amp;"',  '"&amp;K$3&amp;"'=&gt;'"&amp;K30&amp;"',  '"&amp;L$3&amp;"'=&gt;'"&amp;L30&amp;"',  '"&amp;M$3&amp;"'=&gt;'"&amp;M30&amp;"',  '"&amp;N$3&amp;"'=&gt;'"&amp;N30&amp;"',  '"&amp;O$3&amp;"'=&gt;'"&amp;O30&amp;"',   '"&amp;P$3&amp;"'=&gt;'"&amp;P30&amp;"',   '"&amp;Q$3&amp;"'=&gt;'"&amp;Q30&amp;"' ];")</f>
        <v>defMeasures['mHTbrind'] = { mid:'118',  name:'mHTbrind',  title:'暖房時は夕方以降はブラインドを閉める',  easyness:'1',  refCons:'consHT',  titleShort:'暖房時夜ブラインド利用', level:'',  figNum:'',  lifeTime:'',  price:'',  roanShow:'',  standardType:'',  hojoGov:'',  advice:'ガラスは熱伝導率が高く、暖気が窓から逃げる割合が大きくなっています。少しでも熱のロスを減らすため、また照明の効率を高めるためにも、夕方以降はブラインドを閉めることが有効です。',   lifestyle:'1',   season:'wss' };</v>
      </c>
    </row>
    <row r="31" spans="1:21" ht="39" customHeight="1">
      <c r="B31" s="150">
        <v>119</v>
      </c>
      <c r="C31" s="150" t="s">
        <v>2899</v>
      </c>
      <c r="D31" s="150" t="s">
        <v>2821</v>
      </c>
      <c r="E31" s="150" t="s">
        <v>2959</v>
      </c>
      <c r="F31" s="150" t="s">
        <v>2957</v>
      </c>
      <c r="G31" s="150">
        <v>1</v>
      </c>
      <c r="H31" s="150"/>
      <c r="I31" s="150"/>
      <c r="J31" s="150"/>
      <c r="K31" s="150"/>
      <c r="L31" s="150"/>
      <c r="M31" s="150"/>
      <c r="N31" s="150"/>
      <c r="O31" s="150"/>
      <c r="P31" s="150">
        <v>1</v>
      </c>
      <c r="Q31" s="150" t="s">
        <v>2258</v>
      </c>
      <c r="U31" s="131" t="str">
        <f>IF(消費量クラス!$R$1="AS","defMeasures['"&amp;C31&amp;"'] = { "&amp;B$3&amp;":'"&amp;B31&amp;"',  "&amp;C$3&amp;":'"&amp;C31&amp;"',  "&amp;D$3&amp;":'"&amp;D31&amp;"',  "&amp;G$3&amp;":'"&amp;G31&amp;"',  "&amp;E$3&amp;":'"&amp;E31&amp;"',  "&amp;F$3&amp;":'"&amp;F31&amp;"', "&amp;H$3&amp;":'"&amp;H31&amp;"',  "&amp;I$3&amp;":'"&amp;I31&amp;"',  "&amp;J$3&amp;":'"&amp;J31&amp;"',  "&amp;K$3&amp;":'"&amp;K31&amp;"',  "&amp;L$3&amp;":'"&amp;L31&amp;"',  "&amp;M$3&amp;":'"&amp;M31&amp;"',  "&amp;N$3&amp;":'"&amp;N31&amp;"',  "&amp;O$3&amp;":'"&amp;O31&amp;"',   "&amp;P$3&amp;":'"&amp;P31&amp;"',   "&amp;Q$3&amp;":'"&amp;Q31&amp;"' };","$this-&gt;defMeasures['"&amp;C31&amp;"'] = [ '"&amp;B$3&amp;"'=&gt;'"&amp;B31&amp;"', '"&amp;C$3&amp;"'=&gt;'"&amp;C31&amp;"',  '"&amp;D$3&amp;"'=&gt;'"&amp;D31&amp;"',  '"&amp;G$3&amp;"'=&gt;'"&amp;G31&amp;"',  '"&amp;E$3&amp;"'=&gt;'"&amp;E31&amp;"',  '"&amp;F$3&amp;"'=&gt;'"&amp;F31&amp;"',  '"&amp;#REF!&amp;"'=&gt;'"&amp;#REF!&amp;"',  '"&amp;H$3&amp;"'=&gt;'"&amp;H31&amp;"',  '"&amp;I$3&amp;"'=&gt;'"&amp;I31&amp;"',  '"&amp;J$3&amp;"'=&gt;'"&amp;J31&amp;"',  '"&amp;K$3&amp;"'=&gt;'"&amp;K31&amp;"',  '"&amp;L$3&amp;"'=&gt;'"&amp;L31&amp;"',  '"&amp;M$3&amp;"'=&gt;'"&amp;M31&amp;"',  '"&amp;N$3&amp;"'=&gt;'"&amp;N31&amp;"',  '"&amp;O$3&amp;"'=&gt;'"&amp;O31&amp;"',   '"&amp;P$3&amp;"'=&gt;'"&amp;P31&amp;"',   '"&amp;Q$3&amp;"'=&gt;'"&amp;Q31&amp;"' ];")</f>
        <v>defMeasures['mHWtenplature'] = { mid:'119',  name:'mHWtenplature',  title:'熱源機の温水出口温度を低めに設定する',  easyness:'1',  refCons:'consHWsum',  titleShort:'熱源機温度設定', level:'',  figNum:'',  lifeTime:'',  price:'',  roanShow:'',  standardType:'',  hojoGov:'',  advice:'',   lifestyle:'1',   season:'wss' };</v>
      </c>
    </row>
    <row r="32" spans="1:21" ht="39" customHeight="1">
      <c r="B32" s="150">
        <v>120</v>
      </c>
      <c r="C32" s="150" t="s">
        <v>2900</v>
      </c>
      <c r="D32" s="150" t="s">
        <v>2822</v>
      </c>
      <c r="E32" s="150" t="s">
        <v>3457</v>
      </c>
      <c r="F32" s="150" t="s">
        <v>2960</v>
      </c>
      <c r="G32" s="150">
        <v>1</v>
      </c>
      <c r="H32" s="150"/>
      <c r="I32" s="150"/>
      <c r="J32" s="150"/>
      <c r="K32" s="150"/>
      <c r="L32" s="150"/>
      <c r="M32" s="150"/>
      <c r="N32" s="150"/>
      <c r="O32" s="150" t="s">
        <v>3410</v>
      </c>
      <c r="P32" s="150">
        <v>1</v>
      </c>
      <c r="Q32" s="150" t="s">
        <v>3411</v>
      </c>
      <c r="U32" s="131" t="str">
        <f>IF(消費量クラス!$R$1="AS","defMeasures['"&amp;C32&amp;"'] = { "&amp;B$3&amp;":'"&amp;B32&amp;"',  "&amp;C$3&amp;":'"&amp;C32&amp;"',  "&amp;D$3&amp;":'"&amp;D32&amp;"',  "&amp;G$3&amp;":'"&amp;G32&amp;"',  "&amp;E$3&amp;":'"&amp;E32&amp;"',  "&amp;F$3&amp;":'"&amp;F32&amp;"', "&amp;H$3&amp;":'"&amp;H32&amp;"',  "&amp;I$3&amp;":'"&amp;I32&amp;"',  "&amp;J$3&amp;":'"&amp;J32&amp;"',  "&amp;K$3&amp;":'"&amp;K32&amp;"',  "&amp;L$3&amp;":'"&amp;L32&amp;"',  "&amp;M$3&amp;":'"&amp;M32&amp;"',  "&amp;N$3&amp;":'"&amp;N32&amp;"',  "&amp;O$3&amp;":'"&amp;O32&amp;"',   "&amp;P$3&amp;":'"&amp;P32&amp;"',   "&amp;Q$3&amp;":'"&amp;Q32&amp;"' };","$this-&gt;defMeasures['"&amp;C32&amp;"'] = [ '"&amp;B$3&amp;"'=&gt;'"&amp;B32&amp;"', '"&amp;C$3&amp;"'=&gt;'"&amp;C32&amp;"',  '"&amp;D$3&amp;"'=&gt;'"&amp;D32&amp;"',  '"&amp;G$3&amp;"'=&gt;'"&amp;G32&amp;"',  '"&amp;E$3&amp;"'=&gt;'"&amp;E32&amp;"',  '"&amp;F$3&amp;"'=&gt;'"&amp;F32&amp;"',  '"&amp;#REF!&amp;"'=&gt;'"&amp;#REF!&amp;"',  '"&amp;H$3&amp;"'=&gt;'"&amp;H32&amp;"',  '"&amp;I$3&amp;"'=&gt;'"&amp;I32&amp;"',  '"&amp;J$3&amp;"'=&gt;'"&amp;J32&amp;"',  '"&amp;K$3&amp;"'=&gt;'"&amp;K32&amp;"',  '"&amp;L$3&amp;"'=&gt;'"&amp;L32&amp;"',  '"&amp;M$3&amp;"'=&gt;'"&amp;M32&amp;"',  '"&amp;N$3&amp;"'=&gt;'"&amp;N32&amp;"',  '"&amp;O$3&amp;"'=&gt;'"&amp;O32&amp;"',   '"&amp;P$3&amp;"'=&gt;'"&amp;P32&amp;"',   '"&amp;Q$3&amp;"'=&gt;'"&amp;Q32&amp;"' ];")</f>
        <v>defMeasures['mCOtemplature'] = { mid:'120',  name:'mCOtemplature',  title:'冷房の設定温度を控えめにする',  easyness:'1',  refCons:'consCO',  titleShort:'冷房温度設定', level:'',  figNum:'',  lifeTime:'',  price:'',  roanShow:'',  standardType:'',  hojoGov:'',  advice:'冷房の設定温度の目安は28℃です。クールビスや、扇風機の活用などにより、温度設定を低すぎないように調整してください。',   lifestyle:'1',   season:'0ss' };</v>
      </c>
    </row>
    <row r="33" spans="1:21" ht="39" customHeight="1">
      <c r="B33" s="150">
        <v>121</v>
      </c>
      <c r="C33" s="150" t="s">
        <v>2901</v>
      </c>
      <c r="D33" s="150" t="s">
        <v>2823</v>
      </c>
      <c r="E33" s="150" t="s">
        <v>3031</v>
      </c>
      <c r="F33" s="150" t="s">
        <v>2961</v>
      </c>
      <c r="G33" s="150">
        <v>1</v>
      </c>
      <c r="H33" s="150"/>
      <c r="I33" s="150"/>
      <c r="J33" s="150">
        <v>10</v>
      </c>
      <c r="K33" s="150">
        <v>3000</v>
      </c>
      <c r="L33" s="150"/>
      <c r="M33" s="150"/>
      <c r="N33" s="150"/>
      <c r="O33" s="150"/>
      <c r="P33" s="150">
        <v>1</v>
      </c>
      <c r="Q33" s="150" t="s">
        <v>2258</v>
      </c>
      <c r="U33" s="131" t="str">
        <f>IF(消費量クラス!$R$1="AS","defMeasures['"&amp;C33&amp;"'] = { "&amp;B$3&amp;":'"&amp;B33&amp;"',  "&amp;C$3&amp;":'"&amp;C33&amp;"',  "&amp;D$3&amp;":'"&amp;D33&amp;"',  "&amp;G$3&amp;":'"&amp;G33&amp;"',  "&amp;E$3&amp;":'"&amp;E33&amp;"',  "&amp;F$3&amp;":'"&amp;F33&amp;"', "&amp;H$3&amp;":'"&amp;H33&amp;"',  "&amp;I$3&amp;":'"&amp;I33&amp;"',  "&amp;J$3&amp;":'"&amp;J33&amp;"',  "&amp;K$3&amp;":'"&amp;K33&amp;"',  "&amp;L$3&amp;":'"&amp;L33&amp;"',  "&amp;M$3&amp;":'"&amp;M33&amp;"',  "&amp;N$3&amp;":'"&amp;N33&amp;"',  "&amp;O$3&amp;":'"&amp;O33&amp;"',   "&amp;P$3&amp;":'"&amp;P33&amp;"',   "&amp;Q$3&amp;":'"&amp;Q33&amp;"' };","$this-&gt;defMeasures['"&amp;C33&amp;"'] = [ '"&amp;B$3&amp;"'=&gt;'"&amp;B33&amp;"', '"&amp;C$3&amp;"'=&gt;'"&amp;C33&amp;"',  '"&amp;D$3&amp;"'=&gt;'"&amp;D33&amp;"',  '"&amp;G$3&amp;"'=&gt;'"&amp;G33&amp;"',  '"&amp;E$3&amp;"'=&gt;'"&amp;E33&amp;"',  '"&amp;F$3&amp;"'=&gt;'"&amp;F33&amp;"',  '"&amp;#REF!&amp;"'=&gt;'"&amp;#REF!&amp;"',  '"&amp;H$3&amp;"'=&gt;'"&amp;H33&amp;"',  '"&amp;I$3&amp;"'=&gt;'"&amp;I33&amp;"',  '"&amp;J$3&amp;"'=&gt;'"&amp;J33&amp;"',  '"&amp;K$3&amp;"'=&gt;'"&amp;K33&amp;"',  '"&amp;L$3&amp;"'=&gt;'"&amp;L33&amp;"',  '"&amp;M$3&amp;"'=&gt;'"&amp;M33&amp;"',  '"&amp;N$3&amp;"'=&gt;'"&amp;N33&amp;"',  '"&amp;O$3&amp;"'=&gt;'"&amp;O33&amp;"',   '"&amp;P$3&amp;"'=&gt;'"&amp;P33&amp;"',   '"&amp;Q$3&amp;"'=&gt;'"&amp;Q33&amp;"' ];")</f>
        <v>defMeasures['mCOroof'] = { mid:'121',  name:'mCOroof',  title:'屋根面に表面反射塗料を塗る',  easyness:'1',  refCons:'consCO',  titleShort:'屋根反射塗料', level:'',  figNum:'',  lifeTime:'10',  price:'3000',  roanShow:'',  standardType:'',  hojoGov:'',  advice:'',   lifestyle:'1',   season:'wss' };</v>
      </c>
    </row>
    <row r="34" spans="1:21" ht="39" customHeight="1">
      <c r="B34" s="150">
        <v>122</v>
      </c>
      <c r="C34" s="150" t="s">
        <v>2903</v>
      </c>
      <c r="D34" s="150" t="s">
        <v>2820</v>
      </c>
      <c r="E34" s="150" t="s">
        <v>3458</v>
      </c>
      <c r="F34" s="150" t="s">
        <v>2963</v>
      </c>
      <c r="G34" s="150">
        <v>1</v>
      </c>
      <c r="H34" s="150"/>
      <c r="I34" s="150"/>
      <c r="J34" s="150"/>
      <c r="K34" s="150"/>
      <c r="L34" s="150"/>
      <c r="M34" s="150"/>
      <c r="N34" s="150"/>
      <c r="O34" s="150"/>
      <c r="P34" s="150"/>
      <c r="Q34" s="150" t="s">
        <v>3411</v>
      </c>
      <c r="U34" s="131" t="str">
        <f>IF(消費量クラス!$R$1="AS","defMeasures['"&amp;C34&amp;"'] = { "&amp;B$3&amp;":'"&amp;B34&amp;"',  "&amp;C$3&amp;":'"&amp;C34&amp;"',  "&amp;D$3&amp;":'"&amp;D34&amp;"',  "&amp;G$3&amp;":'"&amp;G34&amp;"',  "&amp;E$3&amp;":'"&amp;E34&amp;"',  "&amp;F$3&amp;":'"&amp;F34&amp;"', "&amp;H$3&amp;":'"&amp;H34&amp;"',  "&amp;I$3&amp;":'"&amp;I34&amp;"',  "&amp;J$3&amp;":'"&amp;J34&amp;"',  "&amp;K$3&amp;":'"&amp;K34&amp;"',  "&amp;L$3&amp;":'"&amp;L34&amp;"',  "&amp;M$3&amp;":'"&amp;M34&amp;"',  "&amp;N$3&amp;":'"&amp;N34&amp;"',  "&amp;O$3&amp;":'"&amp;O34&amp;"',   "&amp;P$3&amp;":'"&amp;P34&amp;"',   "&amp;Q$3&amp;":'"&amp;Q34&amp;"' };","$this-&gt;defMeasures['"&amp;C34&amp;"'] = [ '"&amp;B$3&amp;"'=&gt;'"&amp;B34&amp;"', '"&amp;C$3&amp;"'=&gt;'"&amp;C34&amp;"',  '"&amp;D$3&amp;"'=&gt;'"&amp;D34&amp;"',  '"&amp;G$3&amp;"'=&gt;'"&amp;G34&amp;"',  '"&amp;E$3&amp;"'=&gt;'"&amp;E34&amp;"',  '"&amp;F$3&amp;"'=&gt;'"&amp;F34&amp;"',  '"&amp;#REF!&amp;"'=&gt;'"&amp;#REF!&amp;"',  '"&amp;H$3&amp;"'=&gt;'"&amp;H34&amp;"',  '"&amp;I$3&amp;"'=&gt;'"&amp;I34&amp;"',  '"&amp;J$3&amp;"'=&gt;'"&amp;J34&amp;"',  '"&amp;K$3&amp;"'=&gt;'"&amp;K34&amp;"',  '"&amp;L$3&amp;"'=&gt;'"&amp;L34&amp;"',  '"&amp;M$3&amp;"'=&gt;'"&amp;M34&amp;"',  '"&amp;N$3&amp;"'=&gt;'"&amp;N34&amp;"',  '"&amp;O$3&amp;"'=&gt;'"&amp;O34&amp;"',   '"&amp;P$3&amp;"'=&gt;'"&amp;P34&amp;"',   '"&amp;Q$3&amp;"'=&gt;'"&amp;Q34&amp;"' ];")</f>
        <v>defMeasures['mCOwindow'] = { mid:'122',  name:'mCOwindow',  title:'外気を活用して空調を止める',  easyness:'1',  refCons:'consCO',  titleShort:'冷房時外気利用', level:'',  figNum:'',  lifeTime:'',  price:'',  roanShow:'',  standardType:'',  hojoGov:'',  advice:'',   lifestyle:'',   season:'0ss' };</v>
      </c>
    </row>
    <row r="35" spans="1:21" ht="39" customHeight="1">
      <c r="B35" s="150">
        <v>123</v>
      </c>
      <c r="C35" s="150" t="s">
        <v>2904</v>
      </c>
      <c r="D35" s="150" t="s">
        <v>2824</v>
      </c>
      <c r="E35" s="150" t="s">
        <v>2959</v>
      </c>
      <c r="F35" s="150" t="s">
        <v>2964</v>
      </c>
      <c r="G35" s="150">
        <v>1</v>
      </c>
      <c r="H35" s="150"/>
      <c r="I35" s="150"/>
      <c r="J35" s="150"/>
      <c r="K35" s="150"/>
      <c r="L35" s="150"/>
      <c r="M35" s="150"/>
      <c r="N35" s="150"/>
      <c r="O35" s="150"/>
      <c r="P35" s="150"/>
      <c r="Q35" s="150" t="s">
        <v>2258</v>
      </c>
      <c r="U35" s="131" t="str">
        <f>IF(消費量クラス!$R$1="AS","defMeasures['"&amp;C35&amp;"'] = { "&amp;B$3&amp;":'"&amp;B35&amp;"',  "&amp;C$3&amp;":'"&amp;C35&amp;"',  "&amp;D$3&amp;":'"&amp;D35&amp;"',  "&amp;G$3&amp;":'"&amp;G35&amp;"',  "&amp;E$3&amp;":'"&amp;E35&amp;"',  "&amp;F$3&amp;":'"&amp;F35&amp;"', "&amp;H$3&amp;":'"&amp;H35&amp;"',  "&amp;I$3&amp;":'"&amp;I35&amp;"',  "&amp;J$3&amp;":'"&amp;J35&amp;"',  "&amp;K$3&amp;":'"&amp;K35&amp;"',  "&amp;L$3&amp;":'"&amp;L35&amp;"',  "&amp;M$3&amp;":'"&amp;M35&amp;"',  "&amp;N$3&amp;":'"&amp;N35&amp;"',  "&amp;O$3&amp;":'"&amp;O35&amp;"',   "&amp;P$3&amp;":'"&amp;P35&amp;"',   "&amp;Q$3&amp;":'"&amp;Q35&amp;"' };","$this-&gt;defMeasures['"&amp;C35&amp;"'] = [ '"&amp;B$3&amp;"'=&gt;'"&amp;B35&amp;"', '"&amp;C$3&amp;"'=&gt;'"&amp;C35&amp;"',  '"&amp;D$3&amp;"'=&gt;'"&amp;D35&amp;"',  '"&amp;G$3&amp;"'=&gt;'"&amp;G35&amp;"',  '"&amp;E$3&amp;"'=&gt;'"&amp;E35&amp;"',  '"&amp;F$3&amp;"'=&gt;'"&amp;F35&amp;"',  '"&amp;#REF!&amp;"'=&gt;'"&amp;#REF!&amp;"',  '"&amp;H$3&amp;"'=&gt;'"&amp;H35&amp;"',  '"&amp;I$3&amp;"'=&gt;'"&amp;I35&amp;"',  '"&amp;J$3&amp;"'=&gt;'"&amp;J35&amp;"',  '"&amp;K$3&amp;"'=&gt;'"&amp;K35&amp;"',  '"&amp;L$3&amp;"'=&gt;'"&amp;L35&amp;"',  '"&amp;M$3&amp;"'=&gt;'"&amp;M35&amp;"',  '"&amp;N$3&amp;"'=&gt;'"&amp;N35&amp;"',  '"&amp;O$3&amp;"'=&gt;'"&amp;O35&amp;"',   '"&amp;P$3&amp;"'=&gt;'"&amp;P35&amp;"',   '"&amp;Q$3&amp;"'=&gt;'"&amp;Q35&amp;"' ];")</f>
        <v>defMeasures['mHWwatertemplature'] = { mid:'123',  name:'mHWwatertemplature',  title:'冷凍機の冷水出口温度を高めに設定する',  easyness:'1',  refCons:'consHWsum',  titleShort:'冷水機温度設定', level:'',  figNum:'',  lifeTime:'',  price:'',  roanShow:'',  standardType:'',  hojoGov:'',  advice:'',   lifestyle:'',   season:'wss' };</v>
      </c>
    </row>
    <row r="36" spans="1:21" ht="39" customHeight="1">
      <c r="B36" s="150">
        <v>124</v>
      </c>
      <c r="C36" s="150" t="s">
        <v>2905</v>
      </c>
      <c r="D36" s="150" t="s">
        <v>2825</v>
      </c>
      <c r="E36" s="150" t="s">
        <v>3458</v>
      </c>
      <c r="F36" s="150" t="s">
        <v>2965</v>
      </c>
      <c r="G36" s="150">
        <v>1</v>
      </c>
      <c r="H36" s="150"/>
      <c r="I36" s="150"/>
      <c r="J36" s="150"/>
      <c r="K36" s="150"/>
      <c r="L36" s="150"/>
      <c r="M36" s="150"/>
      <c r="N36" s="150"/>
      <c r="O36" s="150" t="s">
        <v>3427</v>
      </c>
      <c r="P36" s="150"/>
      <c r="Q36" s="150" t="s">
        <v>3411</v>
      </c>
      <c r="U36" s="131" t="str">
        <f>IF(消費量クラス!$R$1="AS","defMeasures['"&amp;C36&amp;"'] = { "&amp;B$3&amp;":'"&amp;B36&amp;"',  "&amp;C$3&amp;":'"&amp;C36&amp;"',  "&amp;D$3&amp;":'"&amp;D36&amp;"',  "&amp;G$3&amp;":'"&amp;G36&amp;"',  "&amp;E$3&amp;":'"&amp;E36&amp;"',  "&amp;F$3&amp;":'"&amp;F36&amp;"', "&amp;H$3&amp;":'"&amp;H36&amp;"',  "&amp;I$3&amp;":'"&amp;I36&amp;"',  "&amp;J$3&amp;":'"&amp;J36&amp;"',  "&amp;K$3&amp;":'"&amp;K36&amp;"',  "&amp;L$3&amp;":'"&amp;L36&amp;"',  "&amp;M$3&amp;":'"&amp;M36&amp;"',  "&amp;N$3&amp;":'"&amp;N36&amp;"',  "&amp;O$3&amp;":'"&amp;O36&amp;"',   "&amp;P$3&amp;":'"&amp;P36&amp;"',   "&amp;Q$3&amp;":'"&amp;Q36&amp;"' };","$this-&gt;defMeasures['"&amp;C36&amp;"'] = [ '"&amp;B$3&amp;"'=&gt;'"&amp;B36&amp;"', '"&amp;C$3&amp;"'=&gt;'"&amp;C36&amp;"',  '"&amp;D$3&amp;"'=&gt;'"&amp;D36&amp;"',  '"&amp;G$3&amp;"'=&gt;'"&amp;G36&amp;"',  '"&amp;E$3&amp;"'=&gt;'"&amp;E36&amp;"',  '"&amp;F$3&amp;"'=&gt;'"&amp;F36&amp;"',  '"&amp;#REF!&amp;"'=&gt;'"&amp;#REF!&amp;"',  '"&amp;H$3&amp;"'=&gt;'"&amp;H36&amp;"',  '"&amp;I$3&amp;"'=&gt;'"&amp;I36&amp;"',  '"&amp;J$3&amp;"'=&gt;'"&amp;J36&amp;"',  '"&amp;K$3&amp;"'=&gt;'"&amp;K36&amp;"',  '"&amp;L$3&amp;"'=&gt;'"&amp;L36&amp;"',  '"&amp;M$3&amp;"'=&gt;'"&amp;M36&amp;"',  '"&amp;N$3&amp;"'=&gt;'"&amp;N36&amp;"',  '"&amp;O$3&amp;"'=&gt;'"&amp;O36&amp;"',   '"&amp;P$3&amp;"'=&gt;'"&amp;P36&amp;"',   '"&amp;Q$3&amp;"'=&gt;'"&amp;Q36&amp;"' ];")</f>
        <v>defMeasures['mCObrind'] = { mid:'124',  name:'mCObrind',  title:'冷房時にブラインドを閉める',  easyness:'1',  refCons:'consCO',  titleShort:'ブラインド', level:'',  figNum:'',  lifeTime:'',  price:'',  roanShow:'',  standardType:'',  hojoGov:'',  advice:'日射が入ると、冷房の効率が落ちます。冷房時にはブラインドを閉めて、日射が入らないようにしてください。また、窓から冷気が逃げることがあるため、ブラインドで遮蔽する意味でも有効です。',   lifestyle:'',   season:'0ss' };</v>
      </c>
    </row>
    <row r="37" spans="1:21" ht="39" customHeight="1">
      <c r="B37" s="150">
        <v>125</v>
      </c>
      <c r="C37" s="150" t="s">
        <v>2906</v>
      </c>
      <c r="D37" s="150" t="s">
        <v>2826</v>
      </c>
      <c r="E37" s="150" t="s">
        <v>3031</v>
      </c>
      <c r="F37" s="150" t="s">
        <v>2966</v>
      </c>
      <c r="G37" s="150">
        <v>1</v>
      </c>
      <c r="H37" s="150"/>
      <c r="I37" s="150"/>
      <c r="J37" s="150"/>
      <c r="K37" s="150"/>
      <c r="L37" s="150"/>
      <c r="M37" s="150"/>
      <c r="N37" s="150"/>
      <c r="O37" s="150"/>
      <c r="P37" s="150"/>
      <c r="Q37" s="150" t="s">
        <v>3411</v>
      </c>
      <c r="U37" s="131" t="str">
        <f>IF(消費量クラス!$R$1="AS","defMeasures['"&amp;C37&amp;"'] = { "&amp;B$3&amp;":'"&amp;B37&amp;"',  "&amp;C$3&amp;":'"&amp;C37&amp;"',  "&amp;D$3&amp;":'"&amp;D37&amp;"',  "&amp;G$3&amp;":'"&amp;G37&amp;"',  "&amp;E$3&amp;":'"&amp;E37&amp;"',  "&amp;F$3&amp;":'"&amp;F37&amp;"', "&amp;H$3&amp;":'"&amp;H37&amp;"',  "&amp;I$3&amp;":'"&amp;I37&amp;"',  "&amp;J$3&amp;":'"&amp;J37&amp;"',  "&amp;K$3&amp;":'"&amp;K37&amp;"',  "&amp;L$3&amp;":'"&amp;L37&amp;"',  "&amp;M$3&amp;":'"&amp;M37&amp;"',  "&amp;N$3&amp;":'"&amp;N37&amp;"',  "&amp;O$3&amp;":'"&amp;O37&amp;"',   "&amp;P$3&amp;":'"&amp;P37&amp;"',   "&amp;Q$3&amp;":'"&amp;Q37&amp;"' };","$this-&gt;defMeasures['"&amp;C37&amp;"'] = [ '"&amp;B$3&amp;"'=&gt;'"&amp;B37&amp;"', '"&amp;C$3&amp;"'=&gt;'"&amp;C37&amp;"',  '"&amp;D$3&amp;"'=&gt;'"&amp;D37&amp;"',  '"&amp;G$3&amp;"'=&gt;'"&amp;G37&amp;"',  '"&amp;E$3&amp;"'=&gt;'"&amp;E37&amp;"',  '"&amp;F$3&amp;"'=&gt;'"&amp;F37&amp;"',  '"&amp;#REF!&amp;"'=&gt;'"&amp;#REF!&amp;"',  '"&amp;H$3&amp;"'=&gt;'"&amp;H37&amp;"',  '"&amp;I$3&amp;"'=&gt;'"&amp;I37&amp;"',  '"&amp;J$3&amp;"'=&gt;'"&amp;J37&amp;"',  '"&amp;K$3&amp;"'=&gt;'"&amp;K37&amp;"',  '"&amp;L$3&amp;"'=&gt;'"&amp;L37&amp;"',  '"&amp;M$3&amp;"'=&gt;'"&amp;M37&amp;"',  '"&amp;N$3&amp;"'=&gt;'"&amp;N37&amp;"',  '"&amp;O$3&amp;"'=&gt;'"&amp;O37&amp;"',   '"&amp;P$3&amp;"'=&gt;'"&amp;P37&amp;"',   '"&amp;Q$3&amp;"'=&gt;'"&amp;Q37&amp;"' ];")</f>
        <v>defMeasures['mCOoutunitsolar'] = { mid:'125',  name:'mCOoutunitsolar',  title:'冷房時に室外機が直射日光に当たらないようにする',  easyness:'1',  refCons:'consCO',  titleShort:'室外機日光遮蔽', level:'',  figNum:'',  lifeTime:'',  price:'',  roanShow:'',  standardType:'',  hojoGov:'',  advice:'',   lifestyle:'',   season:'0ss' };</v>
      </c>
    </row>
    <row r="38" spans="1:21" ht="39" customHeight="1">
      <c r="B38" s="150">
        <v>126</v>
      </c>
      <c r="C38" s="150" t="s">
        <v>2907</v>
      </c>
      <c r="D38" s="150" t="s">
        <v>2827</v>
      </c>
      <c r="E38" s="150" t="s">
        <v>3031</v>
      </c>
      <c r="F38" s="150" t="s">
        <v>2967</v>
      </c>
      <c r="G38" s="150">
        <v>1</v>
      </c>
      <c r="H38" s="150"/>
      <c r="I38" s="150"/>
      <c r="J38" s="150"/>
      <c r="K38" s="150"/>
      <c r="L38" s="150"/>
      <c r="M38" s="150"/>
      <c r="N38" s="150"/>
      <c r="O38" s="150"/>
      <c r="P38" s="150"/>
      <c r="Q38" s="150" t="s">
        <v>3411</v>
      </c>
      <c r="U38" s="131" t="str">
        <f>IF(消費量クラス!$R$1="AS","defMeasures['"&amp;C38&amp;"'] = { "&amp;B$3&amp;":'"&amp;B38&amp;"',  "&amp;C$3&amp;":'"&amp;C38&amp;"',  "&amp;D$3&amp;":'"&amp;D38&amp;"',  "&amp;G$3&amp;":'"&amp;G38&amp;"',  "&amp;E$3&amp;":'"&amp;E38&amp;"',  "&amp;F$3&amp;":'"&amp;F38&amp;"', "&amp;H$3&amp;":'"&amp;H38&amp;"',  "&amp;I$3&amp;":'"&amp;I38&amp;"',  "&amp;J$3&amp;":'"&amp;J38&amp;"',  "&amp;K$3&amp;":'"&amp;K38&amp;"',  "&amp;L$3&amp;":'"&amp;L38&amp;"',  "&amp;M$3&amp;":'"&amp;M38&amp;"',  "&amp;N$3&amp;":'"&amp;N38&amp;"',  "&amp;O$3&amp;":'"&amp;O38&amp;"',   "&amp;P$3&amp;":'"&amp;P38&amp;"',   "&amp;Q$3&amp;":'"&amp;Q38&amp;"' };","$this-&gt;defMeasures['"&amp;C38&amp;"'] = [ '"&amp;B$3&amp;"'=&gt;'"&amp;B38&amp;"', '"&amp;C$3&amp;"'=&gt;'"&amp;C38&amp;"',  '"&amp;D$3&amp;"'=&gt;'"&amp;D38&amp;"',  '"&amp;G$3&amp;"'=&gt;'"&amp;G38&amp;"',  '"&amp;E$3&amp;"'=&gt;'"&amp;E38&amp;"',  '"&amp;F$3&amp;"'=&gt;'"&amp;F38&amp;"',  '"&amp;#REF!&amp;"'=&gt;'"&amp;#REF!&amp;"',  '"&amp;H$3&amp;"'=&gt;'"&amp;H38&amp;"',  '"&amp;I$3&amp;"'=&gt;'"&amp;I38&amp;"',  '"&amp;J$3&amp;"'=&gt;'"&amp;J38&amp;"',  '"&amp;K$3&amp;"'=&gt;'"&amp;K38&amp;"',  '"&amp;L$3&amp;"'=&gt;'"&amp;L38&amp;"',  '"&amp;M$3&amp;"'=&gt;'"&amp;M38&amp;"',  '"&amp;N$3&amp;"'=&gt;'"&amp;N38&amp;"',  '"&amp;O$3&amp;"'=&gt;'"&amp;O38&amp;"',   '"&amp;P$3&amp;"'=&gt;'"&amp;P38&amp;"',   '"&amp;Q$3&amp;"'=&gt;'"&amp;Q38&amp;"' ];")</f>
        <v>defMeasures['mCOcurtain'] = { mid:'126',  name:'mCOcurtain',  title:'冷房時に日射を遮る',  easyness:'1',  refCons:'consCO',  titleShort:'日光遮蔽', level:'',  figNum:'',  lifeTime:'',  price:'',  roanShow:'',  standardType:'',  hojoGov:'',  advice:'',   lifestyle:'',   season:'0ss' };</v>
      </c>
    </row>
    <row r="39" spans="1:21" ht="39" customHeight="1">
      <c r="B39" s="150">
        <v>501</v>
      </c>
      <c r="C39" s="150" t="s">
        <v>3422</v>
      </c>
      <c r="D39" s="150" t="s">
        <v>2828</v>
      </c>
      <c r="E39" s="150" t="s">
        <v>3034</v>
      </c>
      <c r="F39" s="150" t="s">
        <v>2969</v>
      </c>
      <c r="G39" s="150">
        <v>1</v>
      </c>
      <c r="H39" s="150"/>
      <c r="I39" s="150"/>
      <c r="J39" s="150"/>
      <c r="K39" s="150"/>
      <c r="L39" s="150"/>
      <c r="M39" s="150"/>
      <c r="N39" s="150"/>
      <c r="O39" s="150" t="s">
        <v>3426</v>
      </c>
      <c r="P39" s="150"/>
      <c r="Q39" s="150" t="s">
        <v>2258</v>
      </c>
      <c r="U39" s="131" t="str">
        <f>IF(消費量クラス!$R$1="AS","defMeasures['"&amp;C39&amp;"'] = { "&amp;B$3&amp;":'"&amp;B39&amp;"',  "&amp;C$3&amp;":'"&amp;C39&amp;"',  "&amp;D$3&amp;":'"&amp;D39&amp;"',  "&amp;G$3&amp;":'"&amp;G39&amp;"',  "&amp;E$3&amp;":'"&amp;E39&amp;"',  "&amp;F$3&amp;":'"&amp;F39&amp;"', "&amp;H$3&amp;":'"&amp;H39&amp;"',  "&amp;I$3&amp;":'"&amp;I39&amp;"',  "&amp;J$3&amp;":'"&amp;J39&amp;"',  "&amp;K$3&amp;":'"&amp;K39&amp;"',  "&amp;L$3&amp;":'"&amp;L39&amp;"',  "&amp;M$3&amp;":'"&amp;M39&amp;"',  "&amp;N$3&amp;":'"&amp;N39&amp;"',  "&amp;O$3&amp;":'"&amp;O39&amp;"',   "&amp;P$3&amp;":'"&amp;P39&amp;"',   "&amp;Q$3&amp;":'"&amp;Q39&amp;"' };","$this-&gt;defMeasures['"&amp;C39&amp;"'] = [ '"&amp;B$3&amp;"'=&gt;'"&amp;B39&amp;"', '"&amp;C$3&amp;"'=&gt;'"&amp;C39&amp;"',  '"&amp;D$3&amp;"'=&gt;'"&amp;D39&amp;"',  '"&amp;G$3&amp;"'=&gt;'"&amp;G39&amp;"',  '"&amp;E$3&amp;"'=&gt;'"&amp;E39&amp;"',  '"&amp;F$3&amp;"'=&gt;'"&amp;F39&amp;"',  '"&amp;#REF!&amp;"'=&gt;'"&amp;#REF!&amp;"',  '"&amp;H$3&amp;"'=&gt;'"&amp;H39&amp;"',  '"&amp;I$3&amp;"'=&gt;'"&amp;I39&amp;"',  '"&amp;J$3&amp;"'=&gt;'"&amp;J39&amp;"',  '"&amp;K$3&amp;"'=&gt;'"&amp;K39&amp;"',  '"&amp;L$3&amp;"'=&gt;'"&amp;L39&amp;"',  '"&amp;M$3&amp;"'=&gt;'"&amp;M39&amp;"',  '"&amp;N$3&amp;"'=&gt;'"&amp;N39&amp;"',  '"&amp;O$3&amp;"'=&gt;'"&amp;O39&amp;"',   '"&amp;P$3&amp;"'=&gt;'"&amp;P39&amp;"',   '"&amp;Q$3&amp;"'=&gt;'"&amp;Q39&amp;"' ];")</f>
        <v>defMeasures['mLIcull'] = { mid:'501',  name:'mLIcull',  title:'蛍光管の間引きをする',  easyness:'1',  refCons:'consLI',  titleShort:'照明間引き', level:'',  figNum:'',  lifeTime:'',  price:'',  roanShow:'',  standardType:'',  hojoGov:'',  advice:'照度が十分にある場所については、蛍光灯の間引きをすることで省エネになります。ただし、2管セットの照明器具の場合には、片方を取り外すと点灯しなかったり、消費電力が結果的に減らない場合もあります。回路を考慮した上で、実施してください。',   lifestyle:'',   season:'wss' };</v>
      </c>
    </row>
    <row r="40" spans="1:21" ht="39" customHeight="1">
      <c r="B40" s="150">
        <v>502</v>
      </c>
      <c r="C40" s="150" t="s">
        <v>2909</v>
      </c>
      <c r="D40" s="150" t="s">
        <v>2829</v>
      </c>
      <c r="E40" s="150" t="s">
        <v>3034</v>
      </c>
      <c r="F40" s="150" t="s">
        <v>2970</v>
      </c>
      <c r="G40" s="150">
        <v>1</v>
      </c>
      <c r="H40" s="150"/>
      <c r="I40" s="150"/>
      <c r="J40" s="150"/>
      <c r="K40" s="150"/>
      <c r="L40" s="150"/>
      <c r="M40" s="150"/>
      <c r="N40" s="150"/>
      <c r="O40" s="150"/>
      <c r="P40" s="150"/>
      <c r="Q40" s="150" t="s">
        <v>2258</v>
      </c>
      <c r="U40" s="131" t="str">
        <f>IF(消費量クラス!$R$1="AS","defMeasures['"&amp;C40&amp;"'] = { "&amp;B$3&amp;":'"&amp;B40&amp;"',  "&amp;C$3&amp;":'"&amp;C40&amp;"',  "&amp;D$3&amp;":'"&amp;D40&amp;"',  "&amp;G$3&amp;":'"&amp;G40&amp;"',  "&amp;E$3&amp;":'"&amp;E40&amp;"',  "&amp;F$3&amp;":'"&amp;F40&amp;"', "&amp;H$3&amp;":'"&amp;H40&amp;"',  "&amp;I$3&amp;":'"&amp;I40&amp;"',  "&amp;J$3&amp;":'"&amp;J40&amp;"',  "&amp;K$3&amp;":'"&amp;K40&amp;"',  "&amp;L$3&amp;":'"&amp;L40&amp;"',  "&amp;M$3&amp;":'"&amp;M40&amp;"',  "&amp;N$3&amp;":'"&amp;N40&amp;"',  "&amp;O$3&amp;":'"&amp;O40&amp;"',   "&amp;P$3&amp;":'"&amp;P40&amp;"',   "&amp;Q$3&amp;":'"&amp;Q40&amp;"' };","$this-&gt;defMeasures['"&amp;C40&amp;"'] = [ '"&amp;B$3&amp;"'=&gt;'"&amp;B40&amp;"', '"&amp;C$3&amp;"'=&gt;'"&amp;C40&amp;"',  '"&amp;D$3&amp;"'=&gt;'"&amp;D40&amp;"',  '"&amp;G$3&amp;"'=&gt;'"&amp;G40&amp;"',  '"&amp;E$3&amp;"'=&gt;'"&amp;E40&amp;"',  '"&amp;F$3&amp;"'=&gt;'"&amp;F40&amp;"',  '"&amp;#REF!&amp;"'=&gt;'"&amp;#REF!&amp;"',  '"&amp;H$3&amp;"'=&gt;'"&amp;H40&amp;"',  '"&amp;I$3&amp;"'=&gt;'"&amp;I40&amp;"',  '"&amp;J$3&amp;"'=&gt;'"&amp;J40&amp;"',  '"&amp;K$3&amp;"'=&gt;'"&amp;K40&amp;"',  '"&amp;L$3&amp;"'=&gt;'"&amp;L40&amp;"',  '"&amp;M$3&amp;"'=&gt;'"&amp;M40&amp;"',  '"&amp;N$3&amp;"'=&gt;'"&amp;N40&amp;"',  '"&amp;O$3&amp;"'=&gt;'"&amp;O40&amp;"',   '"&amp;P$3&amp;"'=&gt;'"&amp;P40&amp;"',   '"&amp;Q$3&amp;"'=&gt;'"&amp;Q40&amp;"' ];")</f>
        <v>defMeasures['mLInotbulb'] = { mid:'502',  name:'mLInotbulb',  title:'シャンデリア照明を使わない',  easyness:'1',  refCons:'consLI',  titleShort:'シャンデリア照明不使用', level:'',  figNum:'',  lifeTime:'',  price:'',  roanShow:'',  standardType:'',  hojoGov:'',  advice:'',   lifestyle:'',   season:'wss' };</v>
      </c>
    </row>
    <row r="41" spans="1:21" ht="39" customHeight="1">
      <c r="B41" s="150">
        <v>503</v>
      </c>
      <c r="C41" s="150" t="s">
        <v>2910</v>
      </c>
      <c r="D41" s="150" t="s">
        <v>3419</v>
      </c>
      <c r="E41" s="150" t="s">
        <v>3034</v>
      </c>
      <c r="F41" s="150" t="s">
        <v>2971</v>
      </c>
      <c r="G41" s="150">
        <v>1</v>
      </c>
      <c r="H41" s="150"/>
      <c r="I41" s="150"/>
      <c r="J41" s="150">
        <v>10</v>
      </c>
      <c r="K41" s="150">
        <v>30000</v>
      </c>
      <c r="L41" s="150"/>
      <c r="M41" s="150"/>
      <c r="N41" s="150"/>
      <c r="O41" s="150" t="s">
        <v>3425</v>
      </c>
      <c r="P41" s="150">
        <v>1</v>
      </c>
      <c r="Q41" s="150" t="s">
        <v>2258</v>
      </c>
      <c r="U41" s="131" t="str">
        <f>IF(消費量クラス!$R$1="AS","defMeasures['"&amp;C41&amp;"'] = { "&amp;B$3&amp;":'"&amp;B41&amp;"',  "&amp;C$3&amp;":'"&amp;C41&amp;"',  "&amp;D$3&amp;":'"&amp;D41&amp;"',  "&amp;G$3&amp;":'"&amp;G41&amp;"',  "&amp;E$3&amp;":'"&amp;E41&amp;"',  "&amp;F$3&amp;":'"&amp;F41&amp;"', "&amp;H$3&amp;":'"&amp;H41&amp;"',  "&amp;I$3&amp;":'"&amp;I41&amp;"',  "&amp;J$3&amp;":'"&amp;J41&amp;"',  "&amp;K$3&amp;":'"&amp;K41&amp;"',  "&amp;L$3&amp;":'"&amp;L41&amp;"',  "&amp;M$3&amp;":'"&amp;M41&amp;"',  "&amp;N$3&amp;":'"&amp;N41&amp;"',  "&amp;O$3&amp;":'"&amp;O41&amp;"',   "&amp;P$3&amp;":'"&amp;P41&amp;"',   "&amp;Q$3&amp;":'"&amp;Q41&amp;"' };","$this-&gt;defMeasures['"&amp;C41&amp;"'] = [ '"&amp;B$3&amp;"'=&gt;'"&amp;B41&amp;"', '"&amp;C$3&amp;"'=&gt;'"&amp;C41&amp;"',  '"&amp;D$3&amp;"'=&gt;'"&amp;D41&amp;"',  '"&amp;G$3&amp;"'=&gt;'"&amp;G41&amp;"',  '"&amp;E$3&amp;"'=&gt;'"&amp;E41&amp;"',  '"&amp;F$3&amp;"'=&gt;'"&amp;F41&amp;"',  '"&amp;#REF!&amp;"'=&gt;'"&amp;#REF!&amp;"',  '"&amp;H$3&amp;"'=&gt;'"&amp;H41&amp;"',  '"&amp;I$3&amp;"'=&gt;'"&amp;I41&amp;"',  '"&amp;J$3&amp;"'=&gt;'"&amp;J41&amp;"',  '"&amp;K$3&amp;"'=&gt;'"&amp;K41&amp;"',  '"&amp;L$3&amp;"'=&gt;'"&amp;L41&amp;"',  '"&amp;M$3&amp;"'=&gt;'"&amp;M41&amp;"',  '"&amp;N$3&amp;"'=&gt;'"&amp;N41&amp;"',  '"&amp;O$3&amp;"'=&gt;'"&amp;O41&amp;"',   '"&amp;P$3&amp;"'=&gt;'"&amp;P41&amp;"',   '"&amp;Q$3&amp;"'=&gt;'"&amp;Q41&amp;"' ];")</f>
        <v>defMeasures['mLILED'] = { mid:'503',  name:'mLILED',  title:'従来型蛍光灯をLEDに付け替える',  easyness:'1',  refCons:'consLI',  titleShort:'蛍光灯をLED化', level:'',  figNum:'',  lifeTime:'10',  price:'30000',  roanShow:'',  standardType:'',  hojoGov:'',  advice:'蛍光灯と同じサイズのLEDが販売されています。現在の蛍光管を取り替えるタイプもありましたが、安全のために器具から付け替えるものが望ましいです。',   lifestyle:'1',   season:'wss' };</v>
      </c>
    </row>
    <row r="42" spans="1:21" ht="39" customHeight="1">
      <c r="B42" s="150">
        <v>503</v>
      </c>
      <c r="C42" s="150" t="s">
        <v>3417</v>
      </c>
      <c r="D42" s="150" t="s">
        <v>3416</v>
      </c>
      <c r="E42" s="150" t="s">
        <v>3034</v>
      </c>
      <c r="F42" s="150" t="s">
        <v>3420</v>
      </c>
      <c r="G42" s="150">
        <v>1</v>
      </c>
      <c r="H42" s="150"/>
      <c r="I42" s="150"/>
      <c r="J42" s="150">
        <v>10</v>
      </c>
      <c r="K42" s="150">
        <v>30000</v>
      </c>
      <c r="L42" s="150"/>
      <c r="M42" s="150"/>
      <c r="N42" s="150"/>
      <c r="O42" s="150" t="s">
        <v>3424</v>
      </c>
      <c r="P42" s="150">
        <v>1</v>
      </c>
      <c r="Q42" s="150" t="s">
        <v>2258</v>
      </c>
      <c r="U42" s="131" t="str">
        <f>IF(消費量クラス!$R$1="AS","defMeasures['"&amp;C42&amp;"'] = { "&amp;B$3&amp;":'"&amp;B42&amp;"',  "&amp;C$3&amp;":'"&amp;C42&amp;"',  "&amp;D$3&amp;":'"&amp;D42&amp;"',  "&amp;G$3&amp;":'"&amp;G42&amp;"',  "&amp;E$3&amp;":'"&amp;E42&amp;"',  "&amp;F$3&amp;":'"&amp;F42&amp;"', "&amp;H$3&amp;":'"&amp;H42&amp;"',  "&amp;I$3&amp;":'"&amp;I42&amp;"',  "&amp;J$3&amp;":'"&amp;J42&amp;"',  "&amp;K$3&amp;":'"&amp;K42&amp;"',  "&amp;L$3&amp;":'"&amp;L42&amp;"',  "&amp;M$3&amp;":'"&amp;M42&amp;"',  "&amp;N$3&amp;":'"&amp;N42&amp;"',  "&amp;O$3&amp;":'"&amp;O42&amp;"',   "&amp;P$3&amp;":'"&amp;P42&amp;"',   "&amp;Q$3&amp;":'"&amp;Q42&amp;"' };","$this-&gt;defMeasures['"&amp;C42&amp;"'] = [ '"&amp;B$3&amp;"'=&gt;'"&amp;B42&amp;"', '"&amp;C$3&amp;"'=&gt;'"&amp;C42&amp;"',  '"&amp;D$3&amp;"'=&gt;'"&amp;D42&amp;"',  '"&amp;G$3&amp;"'=&gt;'"&amp;G42&amp;"',  '"&amp;E$3&amp;"'=&gt;'"&amp;E42&amp;"',  '"&amp;F$3&amp;"'=&gt;'"&amp;F42&amp;"',  '"&amp;#REF!&amp;"'=&gt;'"&amp;#REF!&amp;"',  '"&amp;H$3&amp;"'=&gt;'"&amp;H42&amp;"',  '"&amp;I$3&amp;"'=&gt;'"&amp;I42&amp;"',  '"&amp;J$3&amp;"'=&gt;'"&amp;J42&amp;"',  '"&amp;K$3&amp;"'=&gt;'"&amp;K42&amp;"',  '"&amp;L$3&amp;"'=&gt;'"&amp;L42&amp;"',  '"&amp;M$3&amp;"'=&gt;'"&amp;M42&amp;"',  '"&amp;N$3&amp;"'=&gt;'"&amp;N42&amp;"',  '"&amp;O$3&amp;"'=&gt;'"&amp;O42&amp;"',   '"&amp;P$3&amp;"'=&gt;'"&amp;P42&amp;"',   '"&amp;Q$3&amp;"'=&gt;'"&amp;Q42&amp;"' ];")</f>
        <v>defMeasures['mLIhf'] = { mid:'503',  name:'mLIhf',  title:'従来型蛍光灯をHf型に付け替える',  easyness:'1',  refCons:'consLI',  titleShort:'Hf式蛍光灯', level:'',  figNum:'',  lifeTime:'10',  price:'30000',  roanShow:'',  standardType:'',  hojoGov:'',  advice:'蛍光管の太さが細いHf式の蛍光灯は、通常の蛍光灯よりも3割程度省エネとなっています。管だけをつけかることはできず、器具からのつけかえになります。',   lifestyle:'1',   season:'wss' };</v>
      </c>
    </row>
    <row r="43" spans="1:21" ht="39" customHeight="1">
      <c r="B43" s="150">
        <v>504</v>
      </c>
      <c r="C43" s="150" t="s">
        <v>3418</v>
      </c>
      <c r="D43" s="150" t="s">
        <v>3415</v>
      </c>
      <c r="E43" s="150" t="s">
        <v>3034</v>
      </c>
      <c r="F43" s="150" t="s">
        <v>3421</v>
      </c>
      <c r="G43" s="150">
        <v>1</v>
      </c>
      <c r="H43" s="150"/>
      <c r="I43" s="150"/>
      <c r="J43" s="150">
        <v>10</v>
      </c>
      <c r="K43" s="150">
        <v>50000</v>
      </c>
      <c r="L43" s="150"/>
      <c r="M43" s="150"/>
      <c r="N43" s="150"/>
      <c r="O43" s="150" t="s">
        <v>3423</v>
      </c>
      <c r="P43" s="150">
        <v>1</v>
      </c>
      <c r="Q43" s="150" t="s">
        <v>2258</v>
      </c>
      <c r="U43" s="131" t="str">
        <f>IF(消費量クラス!$R$1="AS","defMeasures['"&amp;C43&amp;"'] = { "&amp;B$3&amp;":'"&amp;B43&amp;"',  "&amp;C$3&amp;":'"&amp;C43&amp;"',  "&amp;D$3&amp;":'"&amp;D43&amp;"',  "&amp;G$3&amp;":'"&amp;G43&amp;"',  "&amp;E$3&amp;":'"&amp;E43&amp;"',  "&amp;F$3&amp;":'"&amp;F43&amp;"', "&amp;H$3&amp;":'"&amp;H43&amp;"',  "&amp;I$3&amp;":'"&amp;I43&amp;"',  "&amp;J$3&amp;":'"&amp;J43&amp;"',  "&amp;K$3&amp;":'"&amp;K43&amp;"',  "&amp;L$3&amp;":'"&amp;L43&amp;"',  "&amp;M$3&amp;":'"&amp;M43&amp;"',  "&amp;N$3&amp;":'"&amp;N43&amp;"',  "&amp;O$3&amp;":'"&amp;O43&amp;"',   "&amp;P$3&amp;":'"&amp;P43&amp;"',   "&amp;Q$3&amp;":'"&amp;Q43&amp;"' };","$this-&gt;defMeasures['"&amp;C43&amp;"'] = [ '"&amp;B$3&amp;"'=&gt;'"&amp;B43&amp;"', '"&amp;C$3&amp;"'=&gt;'"&amp;C43&amp;"',  '"&amp;D$3&amp;"'=&gt;'"&amp;D43&amp;"',  '"&amp;G$3&amp;"'=&gt;'"&amp;G43&amp;"',  '"&amp;E$3&amp;"'=&gt;'"&amp;E43&amp;"',  '"&amp;F$3&amp;"'=&gt;'"&amp;F43&amp;"',  '"&amp;#REF!&amp;"'=&gt;'"&amp;#REF!&amp;"',  '"&amp;H$3&amp;"'=&gt;'"&amp;H43&amp;"',  '"&amp;I$3&amp;"'=&gt;'"&amp;I43&amp;"',  '"&amp;J$3&amp;"'=&gt;'"&amp;J43&amp;"',  '"&amp;K$3&amp;"'=&gt;'"&amp;K43&amp;"',  '"&amp;L$3&amp;"'=&gt;'"&amp;L43&amp;"',  '"&amp;M$3&amp;"'=&gt;'"&amp;M43&amp;"',  '"&amp;N$3&amp;"'=&gt;'"&amp;N43&amp;"',  '"&amp;O$3&amp;"'=&gt;'"&amp;O43&amp;"',   '"&amp;P$3&amp;"'=&gt;'"&amp;P43&amp;"',   '"&amp;Q$3&amp;"'=&gt;'"&amp;Q43&amp;"' ];")</f>
        <v>defMeasures['mLImercu2LED'] = { mid:'504',  name:'mLImercu2LED',  title:'水銀灯をLEDに取り替える',  easyness:'1',  refCons:'consLI',  titleShort:'水銀灯をLED化', level:'',  figNum:'',  lifeTime:'10',  price:'50000',  roanShow:'',  standardType:'',  hojoGov:'',  advice:'水銀灯の代替ができるLEDが販売されています。寿命が長く、点灯させてからすぐに明るくなるのも特徴です。',   lifestyle:'1',   season:'wss' };</v>
      </c>
    </row>
    <row r="44" spans="1:21" ht="39" customHeight="1">
      <c r="B44" s="150">
        <v>505</v>
      </c>
      <c r="C44" s="150" t="s">
        <v>2911</v>
      </c>
      <c r="D44" s="150" t="s">
        <v>2832</v>
      </c>
      <c r="E44" s="150" t="s">
        <v>3034</v>
      </c>
      <c r="F44" s="150" t="s">
        <v>2973</v>
      </c>
      <c r="G44" s="150">
        <v>1</v>
      </c>
      <c r="H44" s="150"/>
      <c r="I44" s="150"/>
      <c r="J44" s="150">
        <v>10</v>
      </c>
      <c r="K44" s="150">
        <v>10000</v>
      </c>
      <c r="L44" s="150"/>
      <c r="M44" s="150"/>
      <c r="N44" s="150"/>
      <c r="O44" s="150"/>
      <c r="P44" s="150">
        <v>1</v>
      </c>
      <c r="Q44" s="150" t="s">
        <v>2258</v>
      </c>
      <c r="U44" s="131" t="str">
        <f>IF(消費量クラス!$R$1="AS","defMeasures['"&amp;C44&amp;"'] = { "&amp;B$3&amp;":'"&amp;B44&amp;"',  "&amp;C$3&amp;":'"&amp;C44&amp;"',  "&amp;D$3&amp;":'"&amp;D44&amp;"',  "&amp;G$3&amp;":'"&amp;G44&amp;"',  "&amp;E$3&amp;":'"&amp;E44&amp;"',  "&amp;F$3&amp;":'"&amp;F44&amp;"', "&amp;H$3&amp;":'"&amp;H44&amp;"',  "&amp;I$3&amp;":'"&amp;I44&amp;"',  "&amp;J$3&amp;":'"&amp;J44&amp;"',  "&amp;K$3&amp;":'"&amp;K44&amp;"',  "&amp;L$3&amp;":'"&amp;L44&amp;"',  "&amp;M$3&amp;":'"&amp;M44&amp;"',  "&amp;N$3&amp;":'"&amp;N44&amp;"',  "&amp;O$3&amp;":'"&amp;O44&amp;"',   "&amp;P$3&amp;":'"&amp;P44&amp;"',   "&amp;Q$3&amp;":'"&amp;Q44&amp;"' };","$this-&gt;defMeasures['"&amp;C44&amp;"'] = [ '"&amp;B$3&amp;"'=&gt;'"&amp;B44&amp;"', '"&amp;C$3&amp;"'=&gt;'"&amp;C44&amp;"',  '"&amp;D$3&amp;"'=&gt;'"&amp;D44&amp;"',  '"&amp;G$3&amp;"'=&gt;'"&amp;G44&amp;"',  '"&amp;E$3&amp;"'=&gt;'"&amp;E44&amp;"',  '"&amp;F$3&amp;"'=&gt;'"&amp;F44&amp;"',  '"&amp;#REF!&amp;"'=&gt;'"&amp;#REF!&amp;"',  '"&amp;H$3&amp;"'=&gt;'"&amp;H44&amp;"',  '"&amp;I$3&amp;"'=&gt;'"&amp;I44&amp;"',  '"&amp;J$3&amp;"'=&gt;'"&amp;J44&amp;"',  '"&amp;K$3&amp;"'=&gt;'"&amp;K44&amp;"',  '"&amp;L$3&amp;"'=&gt;'"&amp;L44&amp;"',  '"&amp;M$3&amp;"'=&gt;'"&amp;M44&amp;"',  '"&amp;N$3&amp;"'=&gt;'"&amp;N44&amp;"',  '"&amp;O$3&amp;"'=&gt;'"&amp;O44&amp;"',   '"&amp;P$3&amp;"'=&gt;'"&amp;P44&amp;"',   '"&amp;Q$3&amp;"'=&gt;'"&amp;Q44&amp;"' ];")</f>
        <v>defMeasures['mLIspot2LED'] = { mid:'505',  name:'mLIspot2LED',  title:'スポットライトをLEDタイプに変える',  easyness:'1',  refCons:'consLI',  titleShort:'スポット照明をLED化', level:'',  figNum:'',  lifeTime:'10',  price:'10000',  roanShow:'',  standardType:'',  hojoGov:'',  advice:'',   lifestyle:'1',   season:'wss' };</v>
      </c>
    </row>
    <row r="45" spans="1:21" ht="39" customHeight="1">
      <c r="B45" s="150">
        <v>508</v>
      </c>
      <c r="C45" s="150" t="s">
        <v>2915</v>
      </c>
      <c r="D45" s="150" t="s">
        <v>2835</v>
      </c>
      <c r="E45" s="150" t="s">
        <v>3034</v>
      </c>
      <c r="F45" s="150" t="s">
        <v>2976</v>
      </c>
      <c r="G45" s="150">
        <v>1</v>
      </c>
      <c r="H45" s="150"/>
      <c r="I45" s="150"/>
      <c r="J45" s="150">
        <v>10</v>
      </c>
      <c r="K45" s="150">
        <v>5000</v>
      </c>
      <c r="L45" s="150"/>
      <c r="M45" s="150"/>
      <c r="N45" s="150"/>
      <c r="O45" s="150"/>
      <c r="P45" s="150"/>
      <c r="Q45" s="150" t="s">
        <v>2258</v>
      </c>
      <c r="U45" s="131" t="str">
        <f>IF(消費量クラス!$R$1="AS","defMeasures['"&amp;C45&amp;"'] = { "&amp;B$3&amp;":'"&amp;B45&amp;"',  "&amp;C$3&amp;":'"&amp;C45&amp;"',  "&amp;D$3&amp;":'"&amp;D45&amp;"',  "&amp;G$3&amp;":'"&amp;G45&amp;"',  "&amp;E$3&amp;":'"&amp;E45&amp;"',  "&amp;F$3&amp;":'"&amp;F45&amp;"', "&amp;H$3&amp;":'"&amp;H45&amp;"',  "&amp;I$3&amp;":'"&amp;I45&amp;"',  "&amp;J$3&amp;":'"&amp;J45&amp;"',  "&amp;K$3&amp;":'"&amp;K45&amp;"',  "&amp;L$3&amp;":'"&amp;L45&amp;"',  "&amp;M$3&amp;":'"&amp;M45&amp;"',  "&amp;N$3&amp;":'"&amp;N45&amp;"',  "&amp;O$3&amp;":'"&amp;O45&amp;"',   "&amp;P$3&amp;":'"&amp;P45&amp;"',   "&amp;Q$3&amp;":'"&amp;Q45&amp;"' };","$this-&gt;defMeasures['"&amp;C45&amp;"'] = [ '"&amp;B$3&amp;"'=&gt;'"&amp;B45&amp;"', '"&amp;C$3&amp;"'=&gt;'"&amp;C45&amp;"',  '"&amp;D$3&amp;"'=&gt;'"&amp;D45&amp;"',  '"&amp;G$3&amp;"'=&gt;'"&amp;G45&amp;"',  '"&amp;E$3&amp;"'=&gt;'"&amp;E45&amp;"',  '"&amp;F$3&amp;"'=&gt;'"&amp;F45&amp;"',  '"&amp;#REF!&amp;"'=&gt;'"&amp;#REF!&amp;"',  '"&amp;H$3&amp;"'=&gt;'"&amp;H45&amp;"',  '"&amp;I$3&amp;"'=&gt;'"&amp;I45&amp;"',  '"&amp;J$3&amp;"'=&gt;'"&amp;J45&amp;"',  '"&amp;K$3&amp;"'=&gt;'"&amp;K45&amp;"',  '"&amp;L$3&amp;"'=&gt;'"&amp;L45&amp;"',  '"&amp;M$3&amp;"'=&gt;'"&amp;M45&amp;"',  '"&amp;N$3&amp;"'=&gt;'"&amp;N45&amp;"',  '"&amp;O$3&amp;"'=&gt;'"&amp;O45&amp;"',   '"&amp;P$3&amp;"'=&gt;'"&amp;P45&amp;"',   '"&amp;Q$3&amp;"'=&gt;'"&amp;Q45&amp;"' ];")</f>
        <v>defMeasures['mLIbulb2LED'] = { mid:'508',  name:'mLIbulb2LED',  title:'電球・ハロゲン照明をLEDに取り替える',  easyness:'1',  refCons:'consLI',  titleShort:'電球をLED化', level:'',  figNum:'',  lifeTime:'10',  price:'5000',  roanShow:'',  standardType:'',  hojoGov:'',  advice:'',   lifestyle:'',   season:'wss' };</v>
      </c>
    </row>
    <row r="46" spans="1:21" s="152" customFormat="1" ht="39" customHeight="1">
      <c r="A46" s="127"/>
      <c r="B46" s="150">
        <v>507</v>
      </c>
      <c r="C46" s="150" t="s">
        <v>2914</v>
      </c>
      <c r="D46" s="150" t="s">
        <v>2834</v>
      </c>
      <c r="E46" s="150" t="s">
        <v>3034</v>
      </c>
      <c r="F46" s="150" t="s">
        <v>2974</v>
      </c>
      <c r="G46" s="150">
        <v>1</v>
      </c>
      <c r="H46" s="150"/>
      <c r="I46" s="150"/>
      <c r="J46" s="150"/>
      <c r="K46" s="150"/>
      <c r="L46" s="150"/>
      <c r="M46" s="150"/>
      <c r="N46" s="150"/>
      <c r="O46" s="150"/>
      <c r="P46" s="150">
        <v>1</v>
      </c>
      <c r="Q46" s="150" t="s">
        <v>2258</v>
      </c>
      <c r="U46" s="131" t="str">
        <f>IF(消費量クラス!$R$1="AS","defMeasures['"&amp;C46&amp;"'] = { "&amp;B$3&amp;":'"&amp;B46&amp;"',  "&amp;C$3&amp;":'"&amp;C46&amp;"',  "&amp;D$3&amp;":'"&amp;D46&amp;"',  "&amp;G$3&amp;":'"&amp;G46&amp;"',  "&amp;E$3&amp;":'"&amp;E46&amp;"',  "&amp;F$3&amp;":'"&amp;F46&amp;"', "&amp;H$3&amp;":'"&amp;H46&amp;"',  "&amp;I$3&amp;":'"&amp;I46&amp;"',  "&amp;J$3&amp;":'"&amp;J46&amp;"',  "&amp;K$3&amp;":'"&amp;K46&amp;"',  "&amp;L$3&amp;":'"&amp;L46&amp;"',  "&amp;M$3&amp;":'"&amp;M46&amp;"',  "&amp;N$3&amp;":'"&amp;N46&amp;"',  "&amp;O$3&amp;":'"&amp;O46&amp;"',   "&amp;P$3&amp;":'"&amp;P46&amp;"',   "&amp;Q$3&amp;":'"&amp;Q46&amp;"' };","$this-&gt;defMeasures['"&amp;C46&amp;"'] = [ '"&amp;B$3&amp;"'=&gt;'"&amp;B46&amp;"', '"&amp;C$3&amp;"'=&gt;'"&amp;C46&amp;"',  '"&amp;D$3&amp;"'=&gt;'"&amp;D46&amp;"',  '"&amp;G$3&amp;"'=&gt;'"&amp;G46&amp;"',  '"&amp;E$3&amp;"'=&gt;'"&amp;E46&amp;"',  '"&amp;F$3&amp;"'=&gt;'"&amp;F46&amp;"',  '"&amp;#REF!&amp;"'=&gt;'"&amp;#REF!&amp;"',  '"&amp;H$3&amp;"'=&gt;'"&amp;H46&amp;"',  '"&amp;I$3&amp;"'=&gt;'"&amp;I46&amp;"',  '"&amp;J$3&amp;"'=&gt;'"&amp;J46&amp;"',  '"&amp;K$3&amp;"'=&gt;'"&amp;K46&amp;"',  '"&amp;L$3&amp;"'=&gt;'"&amp;L46&amp;"',  '"&amp;M$3&amp;"'=&gt;'"&amp;M46&amp;"',  '"&amp;N$3&amp;"'=&gt;'"&amp;N46&amp;"',  '"&amp;O$3&amp;"'=&gt;'"&amp;O46&amp;"',   '"&amp;P$3&amp;"'=&gt;'"&amp;P46&amp;"',   '"&amp;Q$3&amp;"'=&gt;'"&amp;Q46&amp;"' ];")</f>
        <v>defMeasures['mLItask'] = { mid:'507',  name:'mLItask',  title:'手元照明を設置して全体照明を控える',  easyness:'1',  refCons:'consLI',  titleShort:'タスクアンビエント照明', level:'',  figNum:'',  lifeTime:'',  price:'',  roanShow:'',  standardType:'',  hojoGov:'',  advice:'',   lifestyle:'1',   season:'wss' };</v>
      </c>
    </row>
    <row r="47" spans="1:21" ht="39" customHeight="1">
      <c r="B47" s="150">
        <v>509</v>
      </c>
      <c r="C47" s="150" t="s">
        <v>2916</v>
      </c>
      <c r="D47" s="150" t="s">
        <v>2836</v>
      </c>
      <c r="E47" s="150" t="s">
        <v>3034</v>
      </c>
      <c r="F47" s="150" t="s">
        <v>2977</v>
      </c>
      <c r="G47" s="150">
        <v>1</v>
      </c>
      <c r="H47" s="150"/>
      <c r="I47" s="150"/>
      <c r="J47" s="150"/>
      <c r="K47" s="150"/>
      <c r="L47" s="150"/>
      <c r="M47" s="150"/>
      <c r="N47" s="150"/>
      <c r="O47" s="150"/>
      <c r="P47" s="150">
        <v>1</v>
      </c>
      <c r="Q47" s="150" t="s">
        <v>2258</v>
      </c>
      <c r="U47" s="131" t="str">
        <f>IF(消費量クラス!$R$1="AS","defMeasures['"&amp;C47&amp;"'] = { "&amp;B$3&amp;":'"&amp;B47&amp;"',  "&amp;C$3&amp;":'"&amp;C47&amp;"',  "&amp;D$3&amp;":'"&amp;D47&amp;"',  "&amp;G$3&amp;":'"&amp;G47&amp;"',  "&amp;E$3&amp;":'"&amp;E47&amp;"',  "&amp;F$3&amp;":'"&amp;F47&amp;"', "&amp;H$3&amp;":'"&amp;H47&amp;"',  "&amp;I$3&amp;":'"&amp;I47&amp;"',  "&amp;J$3&amp;":'"&amp;J47&amp;"',  "&amp;K$3&amp;":'"&amp;K47&amp;"',  "&amp;L$3&amp;":'"&amp;L47&amp;"',  "&amp;M$3&amp;":'"&amp;M47&amp;"',  "&amp;N$3&amp;":'"&amp;N47&amp;"',  "&amp;O$3&amp;":'"&amp;O47&amp;"',   "&amp;P$3&amp;":'"&amp;P47&amp;"',   "&amp;Q$3&amp;":'"&amp;Q47&amp;"' };","$this-&gt;defMeasures['"&amp;C47&amp;"'] = [ '"&amp;B$3&amp;"'=&gt;'"&amp;B47&amp;"', '"&amp;C$3&amp;"'=&gt;'"&amp;C47&amp;"',  '"&amp;D$3&amp;"'=&gt;'"&amp;D47&amp;"',  '"&amp;G$3&amp;"'=&gt;'"&amp;G47&amp;"',  '"&amp;E$3&amp;"'=&gt;'"&amp;E47&amp;"',  '"&amp;F$3&amp;"'=&gt;'"&amp;F47&amp;"',  '"&amp;#REF!&amp;"'=&gt;'"&amp;#REF!&amp;"',  '"&amp;H$3&amp;"'=&gt;'"&amp;H47&amp;"',  '"&amp;I$3&amp;"'=&gt;'"&amp;I47&amp;"',  '"&amp;J$3&amp;"'=&gt;'"&amp;J47&amp;"',  '"&amp;K$3&amp;"'=&gt;'"&amp;K47&amp;"',  '"&amp;L$3&amp;"'=&gt;'"&amp;L47&amp;"',  '"&amp;M$3&amp;"'=&gt;'"&amp;M47&amp;"',  '"&amp;N$3&amp;"'=&gt;'"&amp;N47&amp;"',  '"&amp;O$3&amp;"'=&gt;'"&amp;O47&amp;"',   '"&amp;P$3&amp;"'=&gt;'"&amp;P47&amp;"',   '"&amp;Q$3&amp;"'=&gt;'"&amp;Q47&amp;"' ];")</f>
        <v>defMeasures['mLIarea'] = { mid:'509',  name:'mLIarea',  title:'日中に明るいエリアの照明を消す',  easyness:'1',  refCons:'consLI',  titleShort:'昼間照明カット', level:'',  figNum:'',  lifeTime:'',  price:'',  roanShow:'',  standardType:'',  hojoGov:'',  advice:'',   lifestyle:'1',   season:'wss' };</v>
      </c>
    </row>
    <row r="48" spans="1:21" ht="39" customHeight="1">
      <c r="B48" s="150">
        <v>510</v>
      </c>
      <c r="C48" s="150" t="s">
        <v>2917</v>
      </c>
      <c r="D48" s="150" t="s">
        <v>2837</v>
      </c>
      <c r="E48" s="150" t="s">
        <v>3034</v>
      </c>
      <c r="F48" s="150" t="s">
        <v>2978</v>
      </c>
      <c r="G48" s="150">
        <v>1</v>
      </c>
      <c r="H48" s="150"/>
      <c r="I48" s="150"/>
      <c r="J48" s="150"/>
      <c r="K48" s="150"/>
      <c r="L48" s="150"/>
      <c r="M48" s="150"/>
      <c r="N48" s="150"/>
      <c r="O48" s="150"/>
      <c r="P48" s="150"/>
      <c r="Q48" s="150" t="s">
        <v>2376</v>
      </c>
      <c r="U48" s="131" t="str">
        <f>IF(消費量クラス!$R$1="AS","defMeasures['"&amp;C48&amp;"'] = { "&amp;B$3&amp;":'"&amp;B48&amp;"',  "&amp;C$3&amp;":'"&amp;C48&amp;"',  "&amp;D$3&amp;":'"&amp;D48&amp;"',  "&amp;G$3&amp;":'"&amp;G48&amp;"',  "&amp;E$3&amp;":'"&amp;E48&amp;"',  "&amp;F$3&amp;":'"&amp;F48&amp;"', "&amp;H$3&amp;":'"&amp;H48&amp;"',  "&amp;I$3&amp;":'"&amp;I48&amp;"',  "&amp;J$3&amp;":'"&amp;J48&amp;"',  "&amp;K$3&amp;":'"&amp;K48&amp;"',  "&amp;L$3&amp;":'"&amp;L48&amp;"',  "&amp;M$3&amp;":'"&amp;M48&amp;"',  "&amp;N$3&amp;":'"&amp;N48&amp;"',  "&amp;O$3&amp;":'"&amp;O48&amp;"',   "&amp;P$3&amp;":'"&amp;P48&amp;"',   "&amp;Q$3&amp;":'"&amp;Q48&amp;"' };","$this-&gt;defMeasures['"&amp;C48&amp;"'] = [ '"&amp;B$3&amp;"'=&gt;'"&amp;B48&amp;"', '"&amp;C$3&amp;"'=&gt;'"&amp;C48&amp;"',  '"&amp;D$3&amp;"'=&gt;'"&amp;D48&amp;"',  '"&amp;G$3&amp;"'=&gt;'"&amp;G48&amp;"',  '"&amp;E$3&amp;"'=&gt;'"&amp;E48&amp;"',  '"&amp;F$3&amp;"'=&gt;'"&amp;F48&amp;"',  '"&amp;#REF!&amp;"'=&gt;'"&amp;#REF!&amp;"',  '"&amp;H$3&amp;"'=&gt;'"&amp;H48&amp;"',  '"&amp;I$3&amp;"'=&gt;'"&amp;I48&amp;"',  '"&amp;J$3&amp;"'=&gt;'"&amp;J48&amp;"',  '"&amp;K$3&amp;"'=&gt;'"&amp;K48&amp;"',  '"&amp;L$3&amp;"'=&gt;'"&amp;L48&amp;"',  '"&amp;M$3&amp;"'=&gt;'"&amp;M48&amp;"',  '"&amp;N$3&amp;"'=&gt;'"&amp;N48&amp;"',  '"&amp;O$3&amp;"'=&gt;'"&amp;O48&amp;"',   '"&amp;P$3&amp;"'=&gt;'"&amp;P48&amp;"',   '"&amp;Q$3&amp;"'=&gt;'"&amp;Q48&amp;"' ];")</f>
        <v>defMeasures['mLIwindowswitch'] = { mid:'510',  name:'mLIwindowswitch',  title:'窓側照明の回路をつくり、昼間に消す',  easyness:'1',  refCons:'consLI',  titleShort:'窓際スイッチ回路', level:'',  figNum:'',  lifeTime:'',  price:'',  roanShow:'',  standardType:'',  hojoGov:'',  advice:'',   lifestyle:'',   season:'wss' };</v>
      </c>
    </row>
    <row r="49" spans="2:21" ht="39" customHeight="1">
      <c r="B49" s="150">
        <v>511</v>
      </c>
      <c r="C49" s="150" t="s">
        <v>2918</v>
      </c>
      <c r="D49" s="150" t="s">
        <v>2838</v>
      </c>
      <c r="E49" s="150" t="s">
        <v>3034</v>
      </c>
      <c r="F49" s="150" t="s">
        <v>2979</v>
      </c>
      <c r="G49" s="150">
        <v>1</v>
      </c>
      <c r="H49" s="150"/>
      <c r="I49" s="150"/>
      <c r="J49" s="150"/>
      <c r="K49" s="150"/>
      <c r="L49" s="150"/>
      <c r="M49" s="150"/>
      <c r="N49" s="150"/>
      <c r="O49" s="150"/>
      <c r="P49" s="150">
        <v>1</v>
      </c>
      <c r="Q49" s="150" t="s">
        <v>2258</v>
      </c>
      <c r="U49" s="131" t="str">
        <f>IF(消費量クラス!$R$1="AS","defMeasures['"&amp;C49&amp;"'] = { "&amp;B$3&amp;":'"&amp;B49&amp;"',  "&amp;C$3&amp;":'"&amp;C49&amp;"',  "&amp;D$3&amp;":'"&amp;D49&amp;"',  "&amp;G$3&amp;":'"&amp;G49&amp;"',  "&amp;E$3&amp;":'"&amp;E49&amp;"',  "&amp;F$3&amp;":'"&amp;F49&amp;"', "&amp;H$3&amp;":'"&amp;H49&amp;"',  "&amp;I$3&amp;":'"&amp;I49&amp;"',  "&amp;J$3&amp;":'"&amp;J49&amp;"',  "&amp;K$3&amp;":'"&amp;K49&amp;"',  "&amp;L$3&amp;":'"&amp;L49&amp;"',  "&amp;M$3&amp;":'"&amp;M49&amp;"',  "&amp;N$3&amp;":'"&amp;N49&amp;"',  "&amp;O$3&amp;":'"&amp;O49&amp;"',   "&amp;P$3&amp;":'"&amp;P49&amp;"',   "&amp;Q$3&amp;":'"&amp;Q49&amp;"' };","$this-&gt;defMeasures['"&amp;C49&amp;"'] = [ '"&amp;B$3&amp;"'=&gt;'"&amp;B49&amp;"', '"&amp;C$3&amp;"'=&gt;'"&amp;C49&amp;"',  '"&amp;D$3&amp;"'=&gt;'"&amp;D49&amp;"',  '"&amp;G$3&amp;"'=&gt;'"&amp;G49&amp;"',  '"&amp;E$3&amp;"'=&gt;'"&amp;E49&amp;"',  '"&amp;F$3&amp;"'=&gt;'"&amp;F49&amp;"',  '"&amp;#REF!&amp;"'=&gt;'"&amp;#REF!&amp;"',  '"&amp;H$3&amp;"'=&gt;'"&amp;H49&amp;"',  '"&amp;I$3&amp;"'=&gt;'"&amp;I49&amp;"',  '"&amp;J$3&amp;"'=&gt;'"&amp;J49&amp;"',  '"&amp;K$3&amp;"'=&gt;'"&amp;K49&amp;"',  '"&amp;L$3&amp;"'=&gt;'"&amp;L49&amp;"',  '"&amp;M$3&amp;"'=&gt;'"&amp;M49&amp;"',  '"&amp;N$3&amp;"'=&gt;'"&amp;N49&amp;"',  '"&amp;O$3&amp;"'=&gt;'"&amp;O49&amp;"',   '"&amp;P$3&amp;"'=&gt;'"&amp;P49&amp;"',   '"&amp;Q$3&amp;"'=&gt;'"&amp;Q49&amp;"' ];")</f>
        <v>defMeasures['mLIemargency'] = { mid:'511',  name:'mLIemargency',  title:'避難誘導灯を省エネ型に付け替える',  easyness:'1',  refCons:'consLI',  titleShort:'誘導灯LED化', level:'',  figNum:'',  lifeTime:'',  price:'',  roanShow:'',  standardType:'',  hojoGov:'',  advice:'',   lifestyle:'1',   season:'wss' };</v>
      </c>
    </row>
    <row r="50" spans="2:21" ht="39" customHeight="1">
      <c r="B50" s="150">
        <v>512</v>
      </c>
      <c r="C50" s="150" t="s">
        <v>2919</v>
      </c>
      <c r="D50" s="150" t="s">
        <v>2839</v>
      </c>
      <c r="E50" s="150" t="s">
        <v>3034</v>
      </c>
      <c r="F50" s="150" t="s">
        <v>2980</v>
      </c>
      <c r="G50" s="150">
        <v>1</v>
      </c>
      <c r="H50" s="150"/>
      <c r="I50" s="150"/>
      <c r="J50" s="150"/>
      <c r="K50" s="150"/>
      <c r="L50" s="150"/>
      <c r="M50" s="150"/>
      <c r="N50" s="150"/>
      <c r="O50" s="150"/>
      <c r="P50" s="150">
        <v>1</v>
      </c>
      <c r="Q50" s="150" t="s">
        <v>2258</v>
      </c>
      <c r="U50" s="131" t="str">
        <f>IF(消費量クラス!$R$1="AS","defMeasures['"&amp;C50&amp;"'] = { "&amp;B$3&amp;":'"&amp;B50&amp;"',  "&amp;C$3&amp;":'"&amp;C50&amp;"',  "&amp;D$3&amp;":'"&amp;D50&amp;"',  "&amp;G$3&amp;":'"&amp;G50&amp;"',  "&amp;E$3&amp;":'"&amp;E50&amp;"',  "&amp;F$3&amp;":'"&amp;F50&amp;"', "&amp;H$3&amp;":'"&amp;H50&amp;"',  "&amp;I$3&amp;":'"&amp;I50&amp;"',  "&amp;J$3&amp;":'"&amp;J50&amp;"',  "&amp;K$3&amp;":'"&amp;K50&amp;"',  "&amp;L$3&amp;":'"&amp;L50&amp;"',  "&amp;M$3&amp;":'"&amp;M50&amp;"',  "&amp;N$3&amp;":'"&amp;N50&amp;"',  "&amp;O$3&amp;":'"&amp;O50&amp;"',   "&amp;P$3&amp;":'"&amp;P50&amp;"',   "&amp;Q$3&amp;":'"&amp;Q50&amp;"' };","$this-&gt;defMeasures['"&amp;C50&amp;"'] = [ '"&amp;B$3&amp;"'=&gt;'"&amp;B50&amp;"', '"&amp;C$3&amp;"'=&gt;'"&amp;C50&amp;"',  '"&amp;D$3&amp;"'=&gt;'"&amp;D50&amp;"',  '"&amp;G$3&amp;"'=&gt;'"&amp;G50&amp;"',  '"&amp;E$3&amp;"'=&gt;'"&amp;E50&amp;"',  '"&amp;F$3&amp;"'=&gt;'"&amp;F50&amp;"',  '"&amp;#REF!&amp;"'=&gt;'"&amp;#REF!&amp;"',  '"&amp;H$3&amp;"'=&gt;'"&amp;H50&amp;"',  '"&amp;I$3&amp;"'=&gt;'"&amp;I50&amp;"',  '"&amp;J$3&amp;"'=&gt;'"&amp;J50&amp;"',  '"&amp;K$3&amp;"'=&gt;'"&amp;K50&amp;"',  '"&amp;L$3&amp;"'=&gt;'"&amp;L50&amp;"',  '"&amp;M$3&amp;"'=&gt;'"&amp;M50&amp;"',  '"&amp;N$3&amp;"'=&gt;'"&amp;N50&amp;"',  '"&amp;O$3&amp;"'=&gt;'"&amp;O50&amp;"',   '"&amp;P$3&amp;"'=&gt;'"&amp;P50&amp;"',   '"&amp;Q$3&amp;"'=&gt;'"&amp;Q50&amp;"' ];")</f>
        <v>defMeasures['mLInoperson'] = { mid:'512',  name:'mLInoperson',  title:'不在時の消灯を徹底する',  easyness:'1',  refCons:'consLI',  titleShort:'不在時の消灯徹底', level:'',  figNum:'',  lifeTime:'',  price:'',  roanShow:'',  standardType:'',  hojoGov:'',  advice:'',   lifestyle:'1',   season:'wss' };</v>
      </c>
    </row>
    <row r="51" spans="2:21" ht="39" customHeight="1">
      <c r="B51" s="150">
        <v>513</v>
      </c>
      <c r="C51" s="150" t="s">
        <v>2920</v>
      </c>
      <c r="D51" s="150" t="s">
        <v>2840</v>
      </c>
      <c r="E51" s="150" t="s">
        <v>3034</v>
      </c>
      <c r="F51" s="150" t="s">
        <v>2981</v>
      </c>
      <c r="G51" s="150">
        <v>1</v>
      </c>
      <c r="H51" s="150"/>
      <c r="I51" s="150"/>
      <c r="J51" s="150"/>
      <c r="K51" s="150"/>
      <c r="L51" s="150"/>
      <c r="M51" s="150"/>
      <c r="N51" s="150"/>
      <c r="O51" s="150"/>
      <c r="P51" s="150">
        <v>1</v>
      </c>
      <c r="Q51" s="150" t="s">
        <v>2258</v>
      </c>
      <c r="U51" s="131" t="str">
        <f>IF(消費量クラス!$R$1="AS","defMeasures['"&amp;C51&amp;"'] = { "&amp;B$3&amp;":'"&amp;B51&amp;"',  "&amp;C$3&amp;":'"&amp;C51&amp;"',  "&amp;D$3&amp;":'"&amp;D51&amp;"',  "&amp;G$3&amp;":'"&amp;G51&amp;"',  "&amp;E$3&amp;":'"&amp;E51&amp;"',  "&amp;F$3&amp;":'"&amp;F51&amp;"', "&amp;H$3&amp;":'"&amp;H51&amp;"',  "&amp;I$3&amp;":'"&amp;I51&amp;"',  "&amp;J$3&amp;":'"&amp;J51&amp;"',  "&amp;K$3&amp;":'"&amp;K51&amp;"',  "&amp;L$3&amp;":'"&amp;L51&amp;"',  "&amp;M$3&amp;":'"&amp;M51&amp;"',  "&amp;N$3&amp;":'"&amp;N51&amp;"',  "&amp;O$3&amp;":'"&amp;O51&amp;"',   "&amp;P$3&amp;":'"&amp;P51&amp;"',   "&amp;Q$3&amp;":'"&amp;Q51&amp;"' };","$this-&gt;defMeasures['"&amp;C51&amp;"'] = [ '"&amp;B$3&amp;"'=&gt;'"&amp;B51&amp;"', '"&amp;C$3&amp;"'=&gt;'"&amp;C51&amp;"',  '"&amp;D$3&amp;"'=&gt;'"&amp;D51&amp;"',  '"&amp;G$3&amp;"'=&gt;'"&amp;G51&amp;"',  '"&amp;E$3&amp;"'=&gt;'"&amp;E51&amp;"',  '"&amp;F$3&amp;"'=&gt;'"&amp;F51&amp;"',  '"&amp;#REF!&amp;"'=&gt;'"&amp;#REF!&amp;"',  '"&amp;H$3&amp;"'=&gt;'"&amp;H51&amp;"',  '"&amp;I$3&amp;"'=&gt;'"&amp;I51&amp;"',  '"&amp;J$3&amp;"'=&gt;'"&amp;J51&amp;"',  '"&amp;K$3&amp;"'=&gt;'"&amp;K51&amp;"',  '"&amp;L$3&amp;"'=&gt;'"&amp;L51&amp;"',  '"&amp;M$3&amp;"'=&gt;'"&amp;M51&amp;"',  '"&amp;N$3&amp;"'=&gt;'"&amp;N51&amp;"',  '"&amp;O$3&amp;"'=&gt;'"&amp;O51&amp;"',   '"&amp;P$3&amp;"'=&gt;'"&amp;P51&amp;"',   '"&amp;Q$3&amp;"'=&gt;'"&amp;Q51&amp;"' ];")</f>
        <v>defMeasures['mLInotuse'] = { mid:'513',  name:'mLInotuse',  title:'不要な場所の消灯をする',  easyness:'1',  refCons:'consLI',  titleShort:'不要場所の消灯', level:'',  figNum:'',  lifeTime:'',  price:'',  roanShow:'',  standardType:'',  hojoGov:'',  advice:'',   lifestyle:'1',   season:'wss' };</v>
      </c>
    </row>
    <row r="52" spans="2:21" ht="39" customHeight="1">
      <c r="B52" s="150">
        <v>514</v>
      </c>
      <c r="C52" s="150" t="s">
        <v>2921</v>
      </c>
      <c r="D52" s="150" t="s">
        <v>2841</v>
      </c>
      <c r="E52" s="150" t="s">
        <v>3034</v>
      </c>
      <c r="F52" s="150" t="s">
        <v>2982</v>
      </c>
      <c r="G52" s="150">
        <v>1</v>
      </c>
      <c r="H52" s="150"/>
      <c r="I52" s="150"/>
      <c r="J52" s="150"/>
      <c r="K52" s="150"/>
      <c r="L52" s="150"/>
      <c r="M52" s="150"/>
      <c r="N52" s="150"/>
      <c r="O52" s="150"/>
      <c r="P52" s="150"/>
      <c r="Q52" s="150" t="s">
        <v>2258</v>
      </c>
      <c r="U52" s="131" t="str">
        <f>IF(消費量クラス!$R$1="AS","defMeasures['"&amp;C52&amp;"'] = { "&amp;B$3&amp;":'"&amp;B52&amp;"',  "&amp;C$3&amp;":'"&amp;C52&amp;"',  "&amp;D$3&amp;":'"&amp;D52&amp;"',  "&amp;G$3&amp;":'"&amp;G52&amp;"',  "&amp;E$3&amp;":'"&amp;E52&amp;"',  "&amp;F$3&amp;":'"&amp;F52&amp;"', "&amp;H$3&amp;":'"&amp;H52&amp;"',  "&amp;I$3&amp;":'"&amp;I52&amp;"',  "&amp;J$3&amp;":'"&amp;J52&amp;"',  "&amp;K$3&amp;":'"&amp;K52&amp;"',  "&amp;L$3&amp;":'"&amp;L52&amp;"',  "&amp;M$3&amp;":'"&amp;M52&amp;"',  "&amp;N$3&amp;":'"&amp;N52&amp;"',  "&amp;O$3&amp;":'"&amp;O52&amp;"',   "&amp;P$3&amp;":'"&amp;P52&amp;"',   "&amp;Q$3&amp;":'"&amp;Q52&amp;"' };","$this-&gt;defMeasures['"&amp;C52&amp;"'] = [ '"&amp;B$3&amp;"'=&gt;'"&amp;B52&amp;"', '"&amp;C$3&amp;"'=&gt;'"&amp;C52&amp;"',  '"&amp;D$3&amp;"'=&gt;'"&amp;D52&amp;"',  '"&amp;G$3&amp;"'=&gt;'"&amp;G52&amp;"',  '"&amp;E$3&amp;"'=&gt;'"&amp;E52&amp;"',  '"&amp;F$3&amp;"'=&gt;'"&amp;F52&amp;"',  '"&amp;#REF!&amp;"'=&gt;'"&amp;#REF!&amp;"',  '"&amp;H$3&amp;"'=&gt;'"&amp;H52&amp;"',  '"&amp;I$3&amp;"'=&gt;'"&amp;I52&amp;"',  '"&amp;J$3&amp;"'=&gt;'"&amp;J52&amp;"',  '"&amp;K$3&amp;"'=&gt;'"&amp;K52&amp;"',  '"&amp;L$3&amp;"'=&gt;'"&amp;L52&amp;"',  '"&amp;M$3&amp;"'=&gt;'"&amp;M52&amp;"',  '"&amp;N$3&amp;"'=&gt;'"&amp;N52&amp;"',  '"&amp;O$3&amp;"'=&gt;'"&amp;O52&amp;"',   '"&amp;P$3&amp;"'=&gt;'"&amp;P52&amp;"',   '"&amp;Q$3&amp;"'=&gt;'"&amp;Q52&amp;"' ];")</f>
        <v>defMeasures['mLInotusearea'] = { mid:'514',  name:'mLInotusearea',  title:'使用していないエリアの消灯をする',  easyness:'1',  refCons:'consLI',  titleShort:'不使用エリアの消灯', level:'',  figNum:'',  lifeTime:'',  price:'',  roanShow:'',  standardType:'',  hojoGov:'',  advice:'',   lifestyle:'',   season:'wss' };</v>
      </c>
    </row>
    <row r="53" spans="2:21" ht="39" customHeight="1">
      <c r="B53" s="150">
        <v>201</v>
      </c>
      <c r="C53" s="150" t="s">
        <v>2922</v>
      </c>
      <c r="D53" s="150" t="s">
        <v>2842</v>
      </c>
      <c r="E53" s="150" t="s">
        <v>2959</v>
      </c>
      <c r="F53" s="150" t="s">
        <v>2983</v>
      </c>
      <c r="G53" s="150">
        <v>1</v>
      </c>
      <c r="H53" s="150"/>
      <c r="I53" s="150"/>
      <c r="J53" s="150">
        <v>10</v>
      </c>
      <c r="K53" s="150">
        <v>5000</v>
      </c>
      <c r="L53" s="150"/>
      <c r="M53" s="150"/>
      <c r="N53" s="150"/>
      <c r="O53" s="150"/>
      <c r="P53" s="150">
        <v>1</v>
      </c>
      <c r="Q53" s="150" t="s">
        <v>2258</v>
      </c>
      <c r="U53" s="131" t="str">
        <f>IF(消費量クラス!$R$1="AS","defMeasures['"&amp;C53&amp;"'] = { "&amp;B$3&amp;":'"&amp;B53&amp;"',  "&amp;C$3&amp;":'"&amp;C53&amp;"',  "&amp;D$3&amp;":'"&amp;D53&amp;"',  "&amp;G$3&amp;":'"&amp;G53&amp;"',  "&amp;E$3&amp;":'"&amp;E53&amp;"',  "&amp;F$3&amp;":'"&amp;F53&amp;"', "&amp;H$3&amp;":'"&amp;H53&amp;"',  "&amp;I$3&amp;":'"&amp;I53&amp;"',  "&amp;J$3&amp;":'"&amp;J53&amp;"',  "&amp;K$3&amp;":'"&amp;K53&amp;"',  "&amp;L$3&amp;":'"&amp;L53&amp;"',  "&amp;M$3&amp;":'"&amp;M53&amp;"',  "&amp;N$3&amp;":'"&amp;N53&amp;"',  "&amp;O$3&amp;":'"&amp;O53&amp;"',   "&amp;P$3&amp;":'"&amp;P53&amp;"',   "&amp;Q$3&amp;":'"&amp;Q53&amp;"' };","$this-&gt;defMeasures['"&amp;C53&amp;"'] = [ '"&amp;B$3&amp;"'=&gt;'"&amp;B53&amp;"', '"&amp;C$3&amp;"'=&gt;'"&amp;C53&amp;"',  '"&amp;D$3&amp;"'=&gt;'"&amp;D53&amp;"',  '"&amp;G$3&amp;"'=&gt;'"&amp;G53&amp;"',  '"&amp;E$3&amp;"'=&gt;'"&amp;E53&amp;"',  '"&amp;F$3&amp;"'=&gt;'"&amp;F53&amp;"',  '"&amp;#REF!&amp;"'=&gt;'"&amp;#REF!&amp;"',  '"&amp;H$3&amp;"'=&gt;'"&amp;H53&amp;"',  '"&amp;I$3&amp;"'=&gt;'"&amp;I53&amp;"',  '"&amp;J$3&amp;"'=&gt;'"&amp;J53&amp;"',  '"&amp;K$3&amp;"'=&gt;'"&amp;K53&amp;"',  '"&amp;L$3&amp;"'=&gt;'"&amp;L53&amp;"',  '"&amp;M$3&amp;"'=&gt;'"&amp;M53&amp;"',  '"&amp;N$3&amp;"'=&gt;'"&amp;N53&amp;"',  '"&amp;O$3&amp;"'=&gt;'"&amp;O53&amp;"',   '"&amp;P$3&amp;"'=&gt;'"&amp;P53&amp;"',   '"&amp;Q$3&amp;"'=&gt;'"&amp;Q53&amp;"' ];")</f>
        <v>defMeasures['mHWshowerhead'] = { mid:'201',  name:'mHWshowerhead',  title:'節水型のシャワーヘッドに取り替える',  easyness:'1',  refCons:'consHWsum',  titleShort:'節水シャワーヘッド', level:'',  figNum:'',  lifeTime:'10',  price:'5000',  roanShow:'',  standardType:'',  hojoGov:'',  advice:'',   lifestyle:'1',   season:'wss' };</v>
      </c>
    </row>
    <row r="54" spans="2:21" ht="39" customHeight="1">
      <c r="B54" s="150">
        <v>202</v>
      </c>
      <c r="C54" s="150" t="s">
        <v>2923</v>
      </c>
      <c r="D54" s="150" t="s">
        <v>2843</v>
      </c>
      <c r="E54" s="150" t="s">
        <v>2959</v>
      </c>
      <c r="F54" s="150" t="s">
        <v>2984</v>
      </c>
      <c r="G54" s="150">
        <v>1</v>
      </c>
      <c r="H54" s="150"/>
      <c r="I54" s="150"/>
      <c r="J54" s="150">
        <v>10</v>
      </c>
      <c r="K54" s="150">
        <v>800000</v>
      </c>
      <c r="L54" s="150"/>
      <c r="M54" s="150"/>
      <c r="N54" s="150"/>
      <c r="O54" s="150"/>
      <c r="P54" s="150">
        <v>1</v>
      </c>
      <c r="Q54" s="150" t="s">
        <v>2258</v>
      </c>
      <c r="U54" s="131" t="str">
        <f>IF(消費量クラス!$R$1="AS","defMeasures['"&amp;C54&amp;"'] = { "&amp;B$3&amp;":'"&amp;B54&amp;"',  "&amp;C$3&amp;":'"&amp;C54&amp;"',  "&amp;D$3&amp;":'"&amp;D54&amp;"',  "&amp;G$3&amp;":'"&amp;G54&amp;"',  "&amp;E$3&amp;":'"&amp;E54&amp;"',  "&amp;F$3&amp;":'"&amp;F54&amp;"', "&amp;H$3&amp;":'"&amp;H54&amp;"',  "&amp;I$3&amp;":'"&amp;I54&amp;"',  "&amp;J$3&amp;":'"&amp;J54&amp;"',  "&amp;K$3&amp;":'"&amp;K54&amp;"',  "&amp;L$3&amp;":'"&amp;L54&amp;"',  "&amp;M$3&amp;":'"&amp;M54&amp;"',  "&amp;N$3&amp;":'"&amp;N54&amp;"',  "&amp;O$3&amp;":'"&amp;O54&amp;"',   "&amp;P$3&amp;":'"&amp;P54&amp;"',   "&amp;Q$3&amp;":'"&amp;Q54&amp;"' };","$this-&gt;defMeasures['"&amp;C54&amp;"'] = [ '"&amp;B$3&amp;"'=&gt;'"&amp;B54&amp;"', '"&amp;C$3&amp;"'=&gt;'"&amp;C54&amp;"',  '"&amp;D$3&amp;"'=&gt;'"&amp;D54&amp;"',  '"&amp;G$3&amp;"'=&gt;'"&amp;G54&amp;"',  '"&amp;E$3&amp;"'=&gt;'"&amp;E54&amp;"',  '"&amp;F$3&amp;"'=&gt;'"&amp;F54&amp;"',  '"&amp;#REF!&amp;"'=&gt;'"&amp;#REF!&amp;"',  '"&amp;H$3&amp;"'=&gt;'"&amp;H54&amp;"',  '"&amp;I$3&amp;"'=&gt;'"&amp;I54&amp;"',  '"&amp;J$3&amp;"'=&gt;'"&amp;J54&amp;"',  '"&amp;K$3&amp;"'=&gt;'"&amp;K54&amp;"',  '"&amp;L$3&amp;"'=&gt;'"&amp;L54&amp;"',  '"&amp;M$3&amp;"'=&gt;'"&amp;M54&amp;"',  '"&amp;N$3&amp;"'=&gt;'"&amp;N54&amp;"',  '"&amp;O$3&amp;"'=&gt;'"&amp;O54&amp;"',   '"&amp;P$3&amp;"'=&gt;'"&amp;P54&amp;"',   '"&amp;Q$3&amp;"'=&gt;'"&amp;Q54&amp;"' ];")</f>
        <v>defMeasures['mHWheatpunp'] = { mid:'202',  name:'mHWheatpunp',  title:'ヒートポンプ式の給湯器に置き換える',  easyness:'1',  refCons:'consHWsum',  titleShort:'ヒートポンプ給湯器', level:'',  figNum:'',  lifeTime:'10',  price:'800000',  roanShow:'',  standardType:'',  hojoGov:'',  advice:'',   lifestyle:'1',   season:'wss' };</v>
      </c>
    </row>
    <row r="55" spans="2:21" ht="39" customHeight="1">
      <c r="B55" s="150">
        <v>203</v>
      </c>
      <c r="C55" s="150" t="s">
        <v>2924</v>
      </c>
      <c r="D55" s="150" t="s">
        <v>2844</v>
      </c>
      <c r="E55" s="150" t="s">
        <v>2959</v>
      </c>
      <c r="F55" s="150" t="s">
        <v>2985</v>
      </c>
      <c r="G55" s="150">
        <v>1</v>
      </c>
      <c r="H55" s="150"/>
      <c r="I55" s="150"/>
      <c r="J55" s="150">
        <v>10</v>
      </c>
      <c r="K55" s="150">
        <v>1000000</v>
      </c>
      <c r="L55" s="150"/>
      <c r="M55" s="150"/>
      <c r="N55" s="150"/>
      <c r="O55" s="150"/>
      <c r="P55" s="150"/>
      <c r="Q55" s="150" t="s">
        <v>2258</v>
      </c>
      <c r="U55" s="131" t="str">
        <f>IF(消費量クラス!$R$1="AS","defMeasures['"&amp;C55&amp;"'] = { "&amp;B$3&amp;":'"&amp;B55&amp;"',  "&amp;C$3&amp;":'"&amp;C55&amp;"',  "&amp;D$3&amp;":'"&amp;D55&amp;"',  "&amp;G$3&amp;":'"&amp;G55&amp;"',  "&amp;E$3&amp;":'"&amp;E55&amp;"',  "&amp;F$3&amp;":'"&amp;F55&amp;"', "&amp;H$3&amp;":'"&amp;H55&amp;"',  "&amp;I$3&amp;":'"&amp;I55&amp;"',  "&amp;J$3&amp;":'"&amp;J55&amp;"',  "&amp;K$3&amp;":'"&amp;K55&amp;"',  "&amp;L$3&amp;":'"&amp;L55&amp;"',  "&amp;M$3&amp;":'"&amp;M55&amp;"',  "&amp;N$3&amp;":'"&amp;N55&amp;"',  "&amp;O$3&amp;":'"&amp;O55&amp;"',   "&amp;P$3&amp;":'"&amp;P55&amp;"',   "&amp;Q$3&amp;":'"&amp;Q55&amp;"' };","$this-&gt;defMeasures['"&amp;C55&amp;"'] = [ '"&amp;B$3&amp;"'=&gt;'"&amp;B55&amp;"', '"&amp;C$3&amp;"'=&gt;'"&amp;C55&amp;"',  '"&amp;D$3&amp;"'=&gt;'"&amp;D55&amp;"',  '"&amp;G$3&amp;"'=&gt;'"&amp;G55&amp;"',  '"&amp;E$3&amp;"'=&gt;'"&amp;E55&amp;"',  '"&amp;F$3&amp;"'=&gt;'"&amp;F55&amp;"',  '"&amp;#REF!&amp;"'=&gt;'"&amp;#REF!&amp;"',  '"&amp;H$3&amp;"'=&gt;'"&amp;H55&amp;"',  '"&amp;I$3&amp;"'=&gt;'"&amp;I55&amp;"',  '"&amp;J$3&amp;"'=&gt;'"&amp;J55&amp;"',  '"&amp;K$3&amp;"'=&gt;'"&amp;K55&amp;"',  '"&amp;L$3&amp;"'=&gt;'"&amp;L55&amp;"',  '"&amp;M$3&amp;"'=&gt;'"&amp;M55&amp;"',  '"&amp;N$3&amp;"'=&gt;'"&amp;N55&amp;"',  '"&amp;O$3&amp;"'=&gt;'"&amp;O55&amp;"',   '"&amp;P$3&amp;"'=&gt;'"&amp;P55&amp;"',   '"&amp;Q$3&amp;"'=&gt;'"&amp;Q55&amp;"' ];")</f>
        <v>defMeasures['mHWcogeneration'] = { mid:'203',  name:'mHWcogeneration',  title:'コジェネに置き換える',  easyness:'1',  refCons:'consHWsum',  titleShort:'コジェネ', level:'',  figNum:'',  lifeTime:'10',  price:'1000000',  roanShow:'',  standardType:'',  hojoGov:'',  advice:'',   lifestyle:'',   season:'wss' };</v>
      </c>
    </row>
    <row r="56" spans="2:21" ht="39" customHeight="1">
      <c r="B56" s="150">
        <v>515</v>
      </c>
      <c r="C56" s="150" t="s">
        <v>2925</v>
      </c>
      <c r="D56" s="150" t="s">
        <v>2845</v>
      </c>
      <c r="E56" s="150" t="s">
        <v>2968</v>
      </c>
      <c r="F56" s="150" t="s">
        <v>2986</v>
      </c>
      <c r="G56" s="150">
        <v>1</v>
      </c>
      <c r="H56" s="150"/>
      <c r="I56" s="150"/>
      <c r="J56" s="150"/>
      <c r="K56" s="150"/>
      <c r="L56" s="150"/>
      <c r="M56" s="150"/>
      <c r="N56" s="150"/>
      <c r="O56" s="150"/>
      <c r="P56" s="150"/>
      <c r="Q56" s="150" t="s">
        <v>2258</v>
      </c>
      <c r="U56" s="131" t="str">
        <f>IF(消費量クラス!$R$1="AS","defMeasures['"&amp;C56&amp;"'] = { "&amp;B$3&amp;":'"&amp;B56&amp;"',  "&amp;C$3&amp;":'"&amp;C56&amp;"',  "&amp;D$3&amp;":'"&amp;D56&amp;"',  "&amp;G$3&amp;":'"&amp;G56&amp;"',  "&amp;E$3&amp;":'"&amp;E56&amp;"',  "&amp;F$3&amp;":'"&amp;F56&amp;"', "&amp;H$3&amp;":'"&amp;H56&amp;"',  "&amp;I$3&amp;":'"&amp;I56&amp;"',  "&amp;J$3&amp;":'"&amp;J56&amp;"',  "&amp;K$3&amp;":'"&amp;K56&amp;"',  "&amp;L$3&amp;":'"&amp;L56&amp;"',  "&amp;M$3&amp;":'"&amp;M56&amp;"',  "&amp;N$3&amp;":'"&amp;N56&amp;"',  "&amp;O$3&amp;":'"&amp;O56&amp;"',   "&amp;P$3&amp;":'"&amp;P56&amp;"',   "&amp;Q$3&amp;":'"&amp;Q56&amp;"' };","$this-&gt;defMeasures['"&amp;C56&amp;"'] = [ '"&amp;B$3&amp;"'=&gt;'"&amp;B56&amp;"', '"&amp;C$3&amp;"'=&gt;'"&amp;C56&amp;"',  '"&amp;D$3&amp;"'=&gt;'"&amp;D56&amp;"',  '"&amp;G$3&amp;"'=&gt;'"&amp;G56&amp;"',  '"&amp;E$3&amp;"'=&gt;'"&amp;E56&amp;"',  '"&amp;F$3&amp;"'=&gt;'"&amp;F56&amp;"',  '"&amp;#REF!&amp;"'=&gt;'"&amp;#REF!&amp;"',  '"&amp;H$3&amp;"'=&gt;'"&amp;H56&amp;"',  '"&amp;I$3&amp;"'=&gt;'"&amp;I56&amp;"',  '"&amp;J$3&amp;"'=&gt;'"&amp;J56&amp;"',  '"&amp;K$3&amp;"'=&gt;'"&amp;K56&amp;"',  '"&amp;L$3&amp;"'=&gt;'"&amp;L56&amp;"',  '"&amp;M$3&amp;"'=&gt;'"&amp;M56&amp;"',  '"&amp;N$3&amp;"'=&gt;'"&amp;N56&amp;"',  '"&amp;O$3&amp;"'=&gt;'"&amp;O56&amp;"',   '"&amp;P$3&amp;"'=&gt;'"&amp;P56&amp;"',   '"&amp;Q$3&amp;"'=&gt;'"&amp;Q56&amp;"' ];")</f>
        <v>defMeasures['mLIcut'] = { mid:'515',  name:'mLIcut',  title:'常時消灯',  easyness:'1',  refCons:'consLIsum',  titleShort:'常時消灯', level:'',  figNum:'',  lifeTime:'',  price:'',  roanShow:'',  standardType:'',  hojoGov:'',  advice:'',   lifestyle:'',   season:'wss' };</v>
      </c>
    </row>
    <row r="57" spans="2:21" ht="39" customHeight="1">
      <c r="B57" s="150">
        <v>701</v>
      </c>
      <c r="C57" s="150" t="s">
        <v>2926</v>
      </c>
      <c r="D57" s="150" t="s">
        <v>2846</v>
      </c>
      <c r="E57" s="150" t="s">
        <v>2987</v>
      </c>
      <c r="F57" s="150" t="s">
        <v>2989</v>
      </c>
      <c r="G57" s="150">
        <v>1</v>
      </c>
      <c r="H57" s="150"/>
      <c r="I57" s="150"/>
      <c r="J57" s="150">
        <v>5</v>
      </c>
      <c r="K57" s="150">
        <v>10000</v>
      </c>
      <c r="L57" s="150"/>
      <c r="M57" s="150"/>
      <c r="N57" s="150"/>
      <c r="O57" s="150"/>
      <c r="P57" s="150"/>
      <c r="Q57" s="150" t="s">
        <v>2258</v>
      </c>
      <c r="U57" s="131" t="str">
        <f>IF(消費量クラス!$R$1="AS","defMeasures['"&amp;C57&amp;"'] = { "&amp;B$3&amp;":'"&amp;B57&amp;"',  "&amp;C$3&amp;":'"&amp;C57&amp;"',  "&amp;D$3&amp;":'"&amp;D57&amp;"',  "&amp;G$3&amp;":'"&amp;G57&amp;"',  "&amp;E$3&amp;":'"&amp;E57&amp;"',  "&amp;F$3&amp;":'"&amp;F57&amp;"', "&amp;H$3&amp;":'"&amp;H57&amp;"',  "&amp;I$3&amp;":'"&amp;I57&amp;"',  "&amp;J$3&amp;":'"&amp;J57&amp;"',  "&amp;K$3&amp;":'"&amp;K57&amp;"',  "&amp;L$3&amp;":'"&amp;L57&amp;"',  "&amp;M$3&amp;":'"&amp;M57&amp;"',  "&amp;N$3&amp;":'"&amp;N57&amp;"',  "&amp;O$3&amp;":'"&amp;O57&amp;"',   "&amp;P$3&amp;":'"&amp;P57&amp;"',   "&amp;Q$3&amp;":'"&amp;Q57&amp;"' };","$this-&gt;defMeasures['"&amp;C57&amp;"'] = [ '"&amp;B$3&amp;"'=&gt;'"&amp;B57&amp;"', '"&amp;C$3&amp;"'=&gt;'"&amp;C57&amp;"',  '"&amp;D$3&amp;"'=&gt;'"&amp;D57&amp;"',  '"&amp;G$3&amp;"'=&gt;'"&amp;G57&amp;"',  '"&amp;E$3&amp;"'=&gt;'"&amp;E57&amp;"',  '"&amp;F$3&amp;"'=&gt;'"&amp;F57&amp;"',  '"&amp;#REF!&amp;"'=&gt;'"&amp;#REF!&amp;"',  '"&amp;H$3&amp;"'=&gt;'"&amp;H57&amp;"',  '"&amp;I$3&amp;"'=&gt;'"&amp;I57&amp;"',  '"&amp;J$3&amp;"'=&gt;'"&amp;J57&amp;"',  '"&amp;K$3&amp;"'=&gt;'"&amp;K57&amp;"',  '"&amp;L$3&amp;"'=&gt;'"&amp;L57&amp;"',  '"&amp;M$3&amp;"'=&gt;'"&amp;M57&amp;"',  '"&amp;N$3&amp;"'=&gt;'"&amp;N57&amp;"',  '"&amp;O$3&amp;"'=&gt;'"&amp;O57&amp;"',   '"&amp;P$3&amp;"'=&gt;'"&amp;P57&amp;"',   '"&amp;Q$3&amp;"'=&gt;'"&amp;Q57&amp;"' ];")</f>
        <v>defMeasures['mRFnight'] = { mid:'701',  name:'mRFnight',  title:'ナイトカバーの設置',  easyness:'1',  refCons:'consRFsum',  titleShort:'ナイトカバー', level:'',  figNum:'',  lifeTime:'5',  price:'10000',  roanShow:'',  standardType:'',  hojoGov:'',  advice:'',   lifestyle:'',   season:'wss' };</v>
      </c>
    </row>
    <row r="58" spans="2:21" ht="39" customHeight="1">
      <c r="B58" s="150">
        <v>702</v>
      </c>
      <c r="C58" s="150" t="s">
        <v>2927</v>
      </c>
      <c r="D58" s="150" t="s">
        <v>2847</v>
      </c>
      <c r="E58" s="150" t="s">
        <v>2987</v>
      </c>
      <c r="F58" s="150" t="s">
        <v>2988</v>
      </c>
      <c r="G58" s="150">
        <v>1</v>
      </c>
      <c r="H58" s="150"/>
      <c r="I58" s="150"/>
      <c r="J58" s="150">
        <v>5</v>
      </c>
      <c r="K58" s="150">
        <v>10000</v>
      </c>
      <c r="L58" s="150"/>
      <c r="M58" s="150"/>
      <c r="N58" s="150"/>
      <c r="O58" s="150"/>
      <c r="P58" s="150"/>
      <c r="Q58" s="150" t="s">
        <v>2258</v>
      </c>
      <c r="U58" s="131" t="str">
        <f>IF(消費量クラス!$R$1="AS","defMeasures['"&amp;C58&amp;"'] = { "&amp;B$3&amp;":'"&amp;B58&amp;"',  "&amp;C$3&amp;":'"&amp;C58&amp;"',  "&amp;D$3&amp;":'"&amp;D58&amp;"',  "&amp;G$3&amp;":'"&amp;G58&amp;"',  "&amp;E$3&amp;":'"&amp;E58&amp;"',  "&amp;F$3&amp;":'"&amp;F58&amp;"', "&amp;H$3&amp;":'"&amp;H58&amp;"',  "&amp;I$3&amp;":'"&amp;I58&amp;"',  "&amp;J$3&amp;":'"&amp;J58&amp;"',  "&amp;K$3&amp;":'"&amp;K58&amp;"',  "&amp;L$3&amp;":'"&amp;L58&amp;"',  "&amp;M$3&amp;":'"&amp;M58&amp;"',  "&amp;N$3&amp;":'"&amp;N58&amp;"',  "&amp;O$3&amp;":'"&amp;O58&amp;"',   "&amp;P$3&amp;":'"&amp;P58&amp;"',   "&amp;Q$3&amp;":'"&amp;Q58&amp;"' };","$this-&gt;defMeasures['"&amp;C58&amp;"'] = [ '"&amp;B$3&amp;"'=&gt;'"&amp;B58&amp;"', '"&amp;C$3&amp;"'=&gt;'"&amp;C58&amp;"',  '"&amp;D$3&amp;"'=&gt;'"&amp;D58&amp;"',  '"&amp;G$3&amp;"'=&gt;'"&amp;G58&amp;"',  '"&amp;E$3&amp;"'=&gt;'"&amp;E58&amp;"',  '"&amp;F$3&amp;"'=&gt;'"&amp;F58&amp;"',  '"&amp;#REF!&amp;"'=&gt;'"&amp;#REF!&amp;"',  '"&amp;H$3&amp;"'=&gt;'"&amp;H58&amp;"',  '"&amp;I$3&amp;"'=&gt;'"&amp;I58&amp;"',  '"&amp;J$3&amp;"'=&gt;'"&amp;J58&amp;"',  '"&amp;K$3&amp;"'=&gt;'"&amp;K58&amp;"',  '"&amp;L$3&amp;"'=&gt;'"&amp;L58&amp;"',  '"&amp;M$3&amp;"'=&gt;'"&amp;M58&amp;"',  '"&amp;N$3&amp;"'=&gt;'"&amp;N58&amp;"',  '"&amp;O$3&amp;"'=&gt;'"&amp;O58&amp;"',   '"&amp;P$3&amp;"'=&gt;'"&amp;P58&amp;"',   '"&amp;Q$3&amp;"'=&gt;'"&amp;Q58&amp;"' ];")</f>
        <v>defMeasures['mRFslit'] = { mid:'702',  name:'mRFslit',  title:'スリットカーテン設置',  easyness:'1',  refCons:'consRFsum',  titleShort:'スリットカーテン', level:'',  figNum:'',  lifeTime:'5',  price:'10000',  roanShow:'',  standardType:'',  hojoGov:'',  advice:'',   lifestyle:'',   season:'wss' };</v>
      </c>
    </row>
    <row r="59" spans="2:21" ht="39" customHeight="1">
      <c r="B59" s="150">
        <v>703</v>
      </c>
      <c r="C59" s="150" t="s">
        <v>2928</v>
      </c>
      <c r="D59" s="150" t="s">
        <v>2848</v>
      </c>
      <c r="E59" s="150" t="s">
        <v>2987</v>
      </c>
      <c r="F59" s="150" t="s">
        <v>2990</v>
      </c>
      <c r="G59" s="150">
        <v>1</v>
      </c>
      <c r="H59" s="150"/>
      <c r="I59" s="150"/>
      <c r="J59" s="150">
        <v>10</v>
      </c>
      <c r="K59" s="150">
        <v>30000</v>
      </c>
      <c r="L59" s="150"/>
      <c r="M59" s="150"/>
      <c r="N59" s="150"/>
      <c r="O59" s="150"/>
      <c r="P59" s="150">
        <v>1</v>
      </c>
      <c r="Q59" s="150" t="s">
        <v>2258</v>
      </c>
      <c r="U59" s="131" t="str">
        <f>IF(消費量クラス!$R$1="AS","defMeasures['"&amp;C59&amp;"'] = { "&amp;B$3&amp;":'"&amp;B59&amp;"',  "&amp;C$3&amp;":'"&amp;C59&amp;"',  "&amp;D$3&amp;":'"&amp;D59&amp;"',  "&amp;G$3&amp;":'"&amp;G59&amp;"',  "&amp;E$3&amp;":'"&amp;E59&amp;"',  "&amp;F$3&amp;":'"&amp;F59&amp;"', "&amp;H$3&amp;":'"&amp;H59&amp;"',  "&amp;I$3&amp;":'"&amp;I59&amp;"',  "&amp;J$3&amp;":'"&amp;J59&amp;"',  "&amp;K$3&amp;":'"&amp;K59&amp;"',  "&amp;L$3&amp;":'"&amp;L59&amp;"',  "&amp;M$3&amp;":'"&amp;M59&amp;"',  "&amp;N$3&amp;":'"&amp;N59&amp;"',  "&amp;O$3&amp;":'"&amp;O59&amp;"',   "&amp;P$3&amp;":'"&amp;P59&amp;"',   "&amp;Q$3&amp;":'"&amp;Q59&amp;"' };","$this-&gt;defMeasures['"&amp;C59&amp;"'] = [ '"&amp;B$3&amp;"'=&gt;'"&amp;B59&amp;"', '"&amp;C$3&amp;"'=&gt;'"&amp;C59&amp;"',  '"&amp;D$3&amp;"'=&gt;'"&amp;D59&amp;"',  '"&amp;G$3&amp;"'=&gt;'"&amp;G59&amp;"',  '"&amp;E$3&amp;"'=&gt;'"&amp;E59&amp;"',  '"&amp;F$3&amp;"'=&gt;'"&amp;F59&amp;"',  '"&amp;#REF!&amp;"'=&gt;'"&amp;#REF!&amp;"',  '"&amp;H$3&amp;"'=&gt;'"&amp;H59&amp;"',  '"&amp;I$3&amp;"'=&gt;'"&amp;I59&amp;"',  '"&amp;J$3&amp;"'=&gt;'"&amp;J59&amp;"',  '"&amp;K$3&amp;"'=&gt;'"&amp;K59&amp;"',  '"&amp;L$3&amp;"'=&gt;'"&amp;L59&amp;"',  '"&amp;M$3&amp;"'=&gt;'"&amp;M59&amp;"',  '"&amp;N$3&amp;"'=&gt;'"&amp;N59&amp;"',  '"&amp;O$3&amp;"'=&gt;'"&amp;O59&amp;"',   '"&amp;P$3&amp;"'=&gt;'"&amp;P59&amp;"',   '"&amp;Q$3&amp;"'=&gt;'"&amp;Q59&amp;"' ];")</f>
        <v>defMeasures['mRFcontroler'] = { mid:'703',  name:'mRFcontroler',  title:'防露ヒーターコントローラー導入',  easyness:'1',  refCons:'consRFsum',  titleShort:'防露コントローラー', level:'',  figNum:'',  lifeTime:'10',  price:'30000',  roanShow:'',  standardType:'',  hojoGov:'',  advice:'',   lifestyle:'1',   season:'wss' };</v>
      </c>
    </row>
    <row r="60" spans="2:21" ht="39" customHeight="1">
      <c r="B60" s="150">
        <v>704</v>
      </c>
      <c r="C60" s="150" t="s">
        <v>2929</v>
      </c>
      <c r="D60" s="150" t="s">
        <v>2849</v>
      </c>
      <c r="E60" s="150" t="s">
        <v>2987</v>
      </c>
      <c r="F60" s="150" t="s">
        <v>2991</v>
      </c>
      <c r="G60" s="150">
        <v>1</v>
      </c>
      <c r="H60" s="150"/>
      <c r="I60" s="150"/>
      <c r="J60" s="150">
        <v>10</v>
      </c>
      <c r="K60" s="150">
        <v>30000</v>
      </c>
      <c r="L60" s="150"/>
      <c r="M60" s="150"/>
      <c r="N60" s="150"/>
      <c r="O60" s="150"/>
      <c r="P60" s="150">
        <v>1</v>
      </c>
      <c r="Q60" s="150" t="s">
        <v>2258</v>
      </c>
      <c r="U60" s="131" t="str">
        <f>IF(消費量クラス!$R$1="AS","defMeasures['"&amp;C60&amp;"'] = { "&amp;B$3&amp;":'"&amp;B60&amp;"',  "&amp;C$3&amp;":'"&amp;C60&amp;"',  "&amp;D$3&amp;":'"&amp;D60&amp;"',  "&amp;G$3&amp;":'"&amp;G60&amp;"',  "&amp;E$3&amp;":'"&amp;E60&amp;"',  "&amp;F$3&amp;":'"&amp;F60&amp;"', "&amp;H$3&amp;":'"&amp;H60&amp;"',  "&amp;I$3&amp;":'"&amp;I60&amp;"',  "&amp;J$3&amp;":'"&amp;J60&amp;"',  "&amp;K$3&amp;":'"&amp;K60&amp;"',  "&amp;L$3&amp;":'"&amp;L60&amp;"',  "&amp;M$3&amp;":'"&amp;M60&amp;"',  "&amp;N$3&amp;":'"&amp;N60&amp;"',  "&amp;O$3&amp;":'"&amp;O60&amp;"',   "&amp;P$3&amp;":'"&amp;P60&amp;"',   "&amp;Q$3&amp;":'"&amp;Q60&amp;"' };","$this-&gt;defMeasures['"&amp;C60&amp;"'] = [ '"&amp;B$3&amp;"'=&gt;'"&amp;B60&amp;"', '"&amp;C$3&amp;"'=&gt;'"&amp;C60&amp;"',  '"&amp;D$3&amp;"'=&gt;'"&amp;D60&amp;"',  '"&amp;G$3&amp;"'=&gt;'"&amp;G60&amp;"',  '"&amp;E$3&amp;"'=&gt;'"&amp;E60&amp;"',  '"&amp;F$3&amp;"'=&gt;'"&amp;F60&amp;"',  '"&amp;#REF!&amp;"'=&gt;'"&amp;#REF!&amp;"',  '"&amp;H$3&amp;"'=&gt;'"&amp;H60&amp;"',  '"&amp;I$3&amp;"'=&gt;'"&amp;I60&amp;"',  '"&amp;J$3&amp;"'=&gt;'"&amp;J60&amp;"',  '"&amp;K$3&amp;"'=&gt;'"&amp;K60&amp;"',  '"&amp;L$3&amp;"'=&gt;'"&amp;L60&amp;"',  '"&amp;M$3&amp;"'=&gt;'"&amp;M60&amp;"',  '"&amp;N$3&amp;"'=&gt;'"&amp;N60&amp;"',  '"&amp;O$3&amp;"'=&gt;'"&amp;O60&amp;"',   '"&amp;P$3&amp;"'=&gt;'"&amp;P60&amp;"',   '"&amp;Q$3&amp;"'=&gt;'"&amp;Q60&amp;"' ];")</f>
        <v>defMeasures['mRFdoor'] = { mid:'704',  name:'mRFdoor',  title:'スライド扉設置',  easyness:'1',  refCons:'consRFsum',  titleShort:'スライド扉設置', level:'',  figNum:'',  lifeTime:'10',  price:'30000',  roanShow:'',  standardType:'',  hojoGov:'',  advice:'',   lifestyle:'1',   season:'wss' };</v>
      </c>
    </row>
    <row r="61" spans="2:21" ht="39" customHeight="1">
      <c r="B61" s="150">
        <v>705</v>
      </c>
      <c r="C61" s="150" t="s">
        <v>2930</v>
      </c>
      <c r="D61" s="150" t="s">
        <v>2850</v>
      </c>
      <c r="E61" s="150" t="s">
        <v>2987</v>
      </c>
      <c r="F61" s="150" t="s">
        <v>2994</v>
      </c>
      <c r="G61" s="150">
        <v>1</v>
      </c>
      <c r="H61" s="150"/>
      <c r="I61" s="150"/>
      <c r="J61" s="150"/>
      <c r="K61" s="150"/>
      <c r="L61" s="150"/>
      <c r="M61" s="150"/>
      <c r="N61" s="150"/>
      <c r="O61" s="150"/>
      <c r="P61" s="150"/>
      <c r="Q61" s="150" t="s">
        <v>2258</v>
      </c>
      <c r="U61" s="131" t="str">
        <f>IF(消費量クラス!$R$1="AS","defMeasures['"&amp;C61&amp;"'] = { "&amp;B$3&amp;":'"&amp;B61&amp;"',  "&amp;C$3&amp;":'"&amp;C61&amp;"',  "&amp;D$3&amp;":'"&amp;D61&amp;"',  "&amp;G$3&amp;":'"&amp;G61&amp;"',  "&amp;E$3&amp;":'"&amp;E61&amp;"',  "&amp;F$3&amp;":'"&amp;F61&amp;"', "&amp;H$3&amp;":'"&amp;H61&amp;"',  "&amp;I$3&amp;":'"&amp;I61&amp;"',  "&amp;J$3&amp;":'"&amp;J61&amp;"',  "&amp;K$3&amp;":'"&amp;K61&amp;"',  "&amp;L$3&amp;":'"&amp;L61&amp;"',  "&amp;M$3&amp;":'"&amp;M61&amp;"',  "&amp;N$3&amp;":'"&amp;N61&amp;"',  "&amp;O$3&amp;":'"&amp;O61&amp;"',   "&amp;P$3&amp;":'"&amp;P61&amp;"',   "&amp;Q$3&amp;":'"&amp;Q61&amp;"' };","$this-&gt;defMeasures['"&amp;C61&amp;"'] = [ '"&amp;B$3&amp;"'=&gt;'"&amp;B61&amp;"', '"&amp;C$3&amp;"'=&gt;'"&amp;C61&amp;"',  '"&amp;D$3&amp;"'=&gt;'"&amp;D61&amp;"',  '"&amp;G$3&amp;"'=&gt;'"&amp;G61&amp;"',  '"&amp;E$3&amp;"'=&gt;'"&amp;E61&amp;"',  '"&amp;F$3&amp;"'=&gt;'"&amp;F61&amp;"',  '"&amp;#REF!&amp;"'=&gt;'"&amp;#REF!&amp;"',  '"&amp;H$3&amp;"'=&gt;'"&amp;H61&amp;"',  '"&amp;I$3&amp;"'=&gt;'"&amp;I61&amp;"',  '"&amp;J$3&amp;"'=&gt;'"&amp;J61&amp;"',  '"&amp;K$3&amp;"'=&gt;'"&amp;K61&amp;"',  '"&amp;L$3&amp;"'=&gt;'"&amp;L61&amp;"',  '"&amp;M$3&amp;"'=&gt;'"&amp;M61&amp;"',  '"&amp;N$3&amp;"'=&gt;'"&amp;N61&amp;"',  '"&amp;O$3&amp;"'=&gt;'"&amp;O61&amp;"',   '"&amp;P$3&amp;"'=&gt;'"&amp;P61&amp;"',   '"&amp;Q$3&amp;"'=&gt;'"&amp;Q61&amp;"' ];")</f>
        <v>defMeasures['mRFflow'] = { mid:'705',  name:'mRFflow',  title:'冷気の吹き出し口、吸い込み口の清掃と吸い込み口の確保',  easyness:'1',  refCons:'consRFsum',  titleShort:'空気口の確保', level:'',  figNum:'',  lifeTime:'',  price:'',  roanShow:'',  standardType:'',  hojoGov:'',  advice:'',   lifestyle:'',   season:'wss' };</v>
      </c>
    </row>
    <row r="62" spans="2:21" ht="39" customHeight="1">
      <c r="B62" s="150">
        <v>706</v>
      </c>
      <c r="C62" s="150" t="s">
        <v>2931</v>
      </c>
      <c r="D62" s="150" t="s">
        <v>2851</v>
      </c>
      <c r="E62" s="150" t="s">
        <v>2987</v>
      </c>
      <c r="F62" s="150" t="s">
        <v>2992</v>
      </c>
      <c r="G62" s="150">
        <v>1</v>
      </c>
      <c r="H62" s="150"/>
      <c r="I62" s="150"/>
      <c r="J62" s="150">
        <v>5</v>
      </c>
      <c r="K62" s="150">
        <v>20000</v>
      </c>
      <c r="L62" s="150"/>
      <c r="M62" s="150"/>
      <c r="N62" s="150"/>
      <c r="O62" s="150"/>
      <c r="P62" s="150">
        <v>1</v>
      </c>
      <c r="Q62" s="150" t="s">
        <v>2258</v>
      </c>
      <c r="U62" s="131" t="str">
        <f>IF(消費量クラス!$R$1="AS","defMeasures['"&amp;C62&amp;"'] = { "&amp;B$3&amp;":'"&amp;B62&amp;"',  "&amp;C$3&amp;":'"&amp;C62&amp;"',  "&amp;D$3&amp;":'"&amp;D62&amp;"',  "&amp;G$3&amp;":'"&amp;G62&amp;"',  "&amp;E$3&amp;":'"&amp;E62&amp;"',  "&amp;F$3&amp;":'"&amp;F62&amp;"', "&amp;H$3&amp;":'"&amp;H62&amp;"',  "&amp;I$3&amp;":'"&amp;I62&amp;"',  "&amp;J$3&amp;":'"&amp;J62&amp;"',  "&amp;K$3&amp;":'"&amp;K62&amp;"',  "&amp;L$3&amp;":'"&amp;L62&amp;"',  "&amp;M$3&amp;":'"&amp;M62&amp;"',  "&amp;N$3&amp;":'"&amp;N62&amp;"',  "&amp;O$3&amp;":'"&amp;O62&amp;"',   "&amp;P$3&amp;":'"&amp;P62&amp;"',   "&amp;Q$3&amp;":'"&amp;Q62&amp;"' };","$this-&gt;defMeasures['"&amp;C62&amp;"'] = [ '"&amp;B$3&amp;"'=&gt;'"&amp;B62&amp;"', '"&amp;C$3&amp;"'=&gt;'"&amp;C62&amp;"',  '"&amp;D$3&amp;"'=&gt;'"&amp;D62&amp;"',  '"&amp;G$3&amp;"'=&gt;'"&amp;G62&amp;"',  '"&amp;E$3&amp;"'=&gt;'"&amp;E62&amp;"',  '"&amp;F$3&amp;"'=&gt;'"&amp;F62&amp;"',  '"&amp;#REF!&amp;"'=&gt;'"&amp;#REF!&amp;"',  '"&amp;H$3&amp;"'=&gt;'"&amp;H62&amp;"',  '"&amp;I$3&amp;"'=&gt;'"&amp;I62&amp;"',  '"&amp;J$3&amp;"'=&gt;'"&amp;J62&amp;"',  '"&amp;K$3&amp;"'=&gt;'"&amp;K62&amp;"',  '"&amp;L$3&amp;"'=&gt;'"&amp;L62&amp;"',  '"&amp;M$3&amp;"'=&gt;'"&amp;M62&amp;"',  '"&amp;N$3&amp;"'=&gt;'"&amp;N62&amp;"',  '"&amp;O$3&amp;"'=&gt;'"&amp;O62&amp;"',   '"&amp;P$3&amp;"'=&gt;'"&amp;P62&amp;"',   '"&amp;Q$3&amp;"'=&gt;'"&amp;Q62&amp;"' ];")</f>
        <v>defMeasures['mRFicecover'] = { mid:'706',  name:'mRFicecover',  title:'冷凍ナイトカバーの設置',  easyness:'1',  refCons:'consRFsum',  titleShort:'冷凍ナイトカバー', level:'',  figNum:'',  lifeTime:'5',  price:'20000',  roanShow:'',  standardType:'',  hojoGov:'',  advice:'',   lifestyle:'1',   season:'wss' };</v>
      </c>
    </row>
    <row r="63" spans="2:21" ht="39" customHeight="1">
      <c r="B63" s="150">
        <v>707</v>
      </c>
      <c r="C63" s="150" t="s">
        <v>2932</v>
      </c>
      <c r="D63" s="150" t="s">
        <v>2852</v>
      </c>
      <c r="E63" s="150" t="s">
        <v>2987</v>
      </c>
      <c r="F63" s="150" t="s">
        <v>2993</v>
      </c>
      <c r="G63" s="150">
        <v>1</v>
      </c>
      <c r="H63" s="150"/>
      <c r="I63" s="150"/>
      <c r="J63" s="150">
        <v>10</v>
      </c>
      <c r="K63" s="150">
        <v>400000</v>
      </c>
      <c r="L63" s="150"/>
      <c r="M63" s="150"/>
      <c r="N63" s="150"/>
      <c r="O63" s="150"/>
      <c r="P63" s="150">
        <v>1</v>
      </c>
      <c r="Q63" s="150" t="s">
        <v>2258</v>
      </c>
      <c r="U63" s="131" t="str">
        <f>IF(消費量クラス!$R$1="AS","defMeasures['"&amp;C63&amp;"'] = { "&amp;B$3&amp;":'"&amp;B63&amp;"',  "&amp;C$3&amp;":'"&amp;C63&amp;"',  "&amp;D$3&amp;":'"&amp;D63&amp;"',  "&amp;G$3&amp;":'"&amp;G63&amp;"',  "&amp;E$3&amp;":'"&amp;E63&amp;"',  "&amp;F$3&amp;":'"&amp;F63&amp;"', "&amp;H$3&amp;":'"&amp;H63&amp;"',  "&amp;I$3&amp;":'"&amp;I63&amp;"',  "&amp;J$3&amp;":'"&amp;J63&amp;"',  "&amp;K$3&amp;":'"&amp;K63&amp;"',  "&amp;L$3&amp;":'"&amp;L63&amp;"',  "&amp;M$3&amp;":'"&amp;M63&amp;"',  "&amp;N$3&amp;":'"&amp;N63&amp;"',  "&amp;O$3&amp;":'"&amp;O63&amp;"',   "&amp;P$3&amp;":'"&amp;P63&amp;"',   "&amp;Q$3&amp;":'"&amp;Q63&amp;"' };","$this-&gt;defMeasures['"&amp;C63&amp;"'] = [ '"&amp;B$3&amp;"'=&gt;'"&amp;B63&amp;"', '"&amp;C$3&amp;"'=&gt;'"&amp;C63&amp;"',  '"&amp;D$3&amp;"'=&gt;'"&amp;D63&amp;"',  '"&amp;G$3&amp;"'=&gt;'"&amp;G63&amp;"',  '"&amp;E$3&amp;"'=&gt;'"&amp;E63&amp;"',  '"&amp;F$3&amp;"'=&gt;'"&amp;F63&amp;"',  '"&amp;#REF!&amp;"'=&gt;'"&amp;#REF!&amp;"',  '"&amp;H$3&amp;"'=&gt;'"&amp;H63&amp;"',  '"&amp;I$3&amp;"'=&gt;'"&amp;I63&amp;"',  '"&amp;J$3&amp;"'=&gt;'"&amp;J63&amp;"',  '"&amp;K$3&amp;"'=&gt;'"&amp;K63&amp;"',  '"&amp;L$3&amp;"'=&gt;'"&amp;L63&amp;"',  '"&amp;M$3&amp;"'=&gt;'"&amp;M63&amp;"',  '"&amp;N$3&amp;"'=&gt;'"&amp;N63&amp;"',  '"&amp;O$3&amp;"'=&gt;'"&amp;O63&amp;"',   '"&amp;P$3&amp;"'=&gt;'"&amp;P63&amp;"',   '"&amp;Q$3&amp;"'=&gt;'"&amp;Q63&amp;"' ];")</f>
        <v>defMeasures['mRFiceflat'] = { mid:'707',  name:'mRFiceflat',  title:'冷凍ケースを平台型に変更',  easyness:'1',  refCons:'consRFsum',  titleShort:'冷凍平台', level:'',  figNum:'',  lifeTime:'10',  price:'400000',  roanShow:'',  standardType:'',  hojoGov:'',  advice:'',   lifestyle:'1',   season:'wss' };</v>
      </c>
    </row>
    <row r="64" spans="2:21" ht="39" customHeight="1">
      <c r="B64" s="150">
        <v>601</v>
      </c>
      <c r="C64" s="150" t="s">
        <v>2933</v>
      </c>
      <c r="D64" s="150" t="s">
        <v>2853</v>
      </c>
      <c r="E64" s="150" t="s">
        <v>2785</v>
      </c>
      <c r="F64" s="150" t="s">
        <v>2995</v>
      </c>
      <c r="G64" s="150">
        <v>1</v>
      </c>
      <c r="H64" s="150"/>
      <c r="I64" s="150"/>
      <c r="J64" s="150"/>
      <c r="K64" s="150"/>
      <c r="L64" s="150"/>
      <c r="M64" s="150"/>
      <c r="N64" s="150"/>
      <c r="O64" s="150" t="s">
        <v>3143</v>
      </c>
      <c r="P64" s="150">
        <v>1</v>
      </c>
      <c r="Q64" s="150" t="s">
        <v>2258</v>
      </c>
      <c r="U64" s="131" t="str">
        <f>IF(消費量クラス!$R$1="AS","defMeasures['"&amp;C64&amp;"'] = { "&amp;B$3&amp;":'"&amp;B64&amp;"',  "&amp;C$3&amp;":'"&amp;C64&amp;"',  "&amp;D$3&amp;":'"&amp;D64&amp;"',  "&amp;G$3&amp;":'"&amp;G64&amp;"',  "&amp;E$3&amp;":'"&amp;E64&amp;"',  "&amp;F$3&amp;":'"&amp;F64&amp;"', "&amp;H$3&amp;":'"&amp;H64&amp;"',  "&amp;I$3&amp;":'"&amp;I64&amp;"',  "&amp;J$3&amp;":'"&amp;J64&amp;"',  "&amp;K$3&amp;":'"&amp;K64&amp;"',  "&amp;L$3&amp;":'"&amp;L64&amp;"',  "&amp;M$3&amp;":'"&amp;M64&amp;"',  "&amp;N$3&amp;":'"&amp;N64&amp;"',  "&amp;O$3&amp;":'"&amp;O64&amp;"',   "&amp;P$3&amp;":'"&amp;P64&amp;"',   "&amp;Q$3&amp;":'"&amp;Q64&amp;"' };","$this-&gt;defMeasures['"&amp;C64&amp;"'] = [ '"&amp;B$3&amp;"'=&gt;'"&amp;B64&amp;"', '"&amp;C$3&amp;"'=&gt;'"&amp;C64&amp;"',  '"&amp;D$3&amp;"'=&gt;'"&amp;D64&amp;"',  '"&amp;G$3&amp;"'=&gt;'"&amp;G64&amp;"',  '"&amp;E$3&amp;"'=&gt;'"&amp;E64&amp;"',  '"&amp;F$3&amp;"'=&gt;'"&amp;F64&amp;"',  '"&amp;#REF!&amp;"'=&gt;'"&amp;#REF!&amp;"',  '"&amp;H$3&amp;"'=&gt;'"&amp;H64&amp;"',  '"&amp;I$3&amp;"'=&gt;'"&amp;I64&amp;"',  '"&amp;J$3&amp;"'=&gt;'"&amp;J64&amp;"',  '"&amp;K$3&amp;"'=&gt;'"&amp;K64&amp;"',  '"&amp;L$3&amp;"'=&gt;'"&amp;L64&amp;"',  '"&amp;M$3&amp;"'=&gt;'"&amp;M64&amp;"',  '"&amp;N$3&amp;"'=&gt;'"&amp;N64&amp;"',  '"&amp;O$3&amp;"'=&gt;'"&amp;O64&amp;"',   '"&amp;P$3&amp;"'=&gt;'"&amp;P64&amp;"',   '"&amp;Q$3&amp;"'=&gt;'"&amp;Q64&amp;"' ];")</f>
        <v>defMeasures['mOAstanby'] = { mid:'601',  name:'mOAstanby',  title:'長時間席を離れるときにはOA機器をスタンバイモードにする',  easyness:'1',  refCons:'consOAsum',  titleShort:'スタンバイモード', level:'',  figNum:'',  lifeTime:'',  price:'',  roanShow:'',  standardType:'',  hojoGov:'',  advice:'パソコンを動作状態や、画面ロック状態で動かしていると、多くの電気を消費します。すぐに復帰ができるスタンバイモードが充実してきており、少し離れるときには、スタンバイモードを活用するようにしてください。パソコンにログインした状態で席を離れると、セキュリティ的にも問題があるので、気をつけて下さい。',   lifestyle:'1',   season:'wss' };</v>
      </c>
    </row>
    <row r="65" spans="2:21" ht="39" customHeight="1">
      <c r="B65" s="150">
        <v>602</v>
      </c>
      <c r="C65" s="150" t="s">
        <v>2934</v>
      </c>
      <c r="D65" s="150" t="s">
        <v>3141</v>
      </c>
      <c r="E65" s="150" t="s">
        <v>2785</v>
      </c>
      <c r="F65" s="150" t="s">
        <v>2999</v>
      </c>
      <c r="G65" s="150">
        <v>1</v>
      </c>
      <c r="H65" s="150"/>
      <c r="I65" s="150"/>
      <c r="J65" s="150"/>
      <c r="K65" s="150"/>
      <c r="L65" s="150"/>
      <c r="M65" s="150"/>
      <c r="N65" s="150"/>
      <c r="O65" s="150" t="s">
        <v>3142</v>
      </c>
      <c r="P65" s="150"/>
      <c r="Q65" s="150" t="s">
        <v>2258</v>
      </c>
      <c r="U65" s="131" t="str">
        <f>IF(消費量クラス!$R$1="AS","defMeasures['"&amp;C65&amp;"'] = { "&amp;B$3&amp;":'"&amp;B65&amp;"',  "&amp;C$3&amp;":'"&amp;C65&amp;"',  "&amp;D$3&amp;":'"&amp;D65&amp;"',  "&amp;G$3&amp;":'"&amp;G65&amp;"',  "&amp;E$3&amp;":'"&amp;E65&amp;"',  "&amp;F$3&amp;":'"&amp;F65&amp;"', "&amp;H$3&amp;":'"&amp;H65&amp;"',  "&amp;I$3&amp;":'"&amp;I65&amp;"',  "&amp;J$3&amp;":'"&amp;J65&amp;"',  "&amp;K$3&amp;":'"&amp;K65&amp;"',  "&amp;L$3&amp;":'"&amp;L65&amp;"',  "&amp;M$3&amp;":'"&amp;M65&amp;"',  "&amp;N$3&amp;":'"&amp;N65&amp;"',  "&amp;O$3&amp;":'"&amp;O65&amp;"',   "&amp;P$3&amp;":'"&amp;P65&amp;"',   "&amp;Q$3&amp;":'"&amp;Q65&amp;"' };","$this-&gt;defMeasures['"&amp;C65&amp;"'] = [ '"&amp;B$3&amp;"'=&gt;'"&amp;B65&amp;"', '"&amp;C$3&amp;"'=&gt;'"&amp;C65&amp;"',  '"&amp;D$3&amp;"'=&gt;'"&amp;D65&amp;"',  '"&amp;G$3&amp;"'=&gt;'"&amp;G65&amp;"',  '"&amp;E$3&amp;"'=&gt;'"&amp;E65&amp;"',  '"&amp;F$3&amp;"'=&gt;'"&amp;F65&amp;"',  '"&amp;#REF!&amp;"'=&gt;'"&amp;#REF!&amp;"',  '"&amp;H$3&amp;"'=&gt;'"&amp;H65&amp;"',  '"&amp;I$3&amp;"'=&gt;'"&amp;I65&amp;"',  '"&amp;J$3&amp;"'=&gt;'"&amp;J65&amp;"',  '"&amp;K$3&amp;"'=&gt;'"&amp;K65&amp;"',  '"&amp;L$3&amp;"'=&gt;'"&amp;L65&amp;"',  '"&amp;M$3&amp;"'=&gt;'"&amp;M65&amp;"',  '"&amp;N$3&amp;"'=&gt;'"&amp;N65&amp;"',  '"&amp;O$3&amp;"'=&gt;'"&amp;O65&amp;"',   '"&amp;P$3&amp;"'=&gt;'"&amp;P65&amp;"',   '"&amp;Q$3&amp;"'=&gt;'"&amp;Q65&amp;"' ];")</f>
        <v>defMeasures['mOAsavemode'] = { mid:'602',  name:'mOAsavemode',  title:'コピー機やプリンタの節電モードを活用する',  easyness:'1',  refCons:'consOAsum',  titleShort:'コピー機節電モード', level:'',  figNum:'',  lifeTime:'',  price:'',  roanShow:'',  standardType:'',  hojoGov:'',  advice:'コピー機やプリンタは、待機時にも多くの電気を消費している場合があります。機種により、節電モードが設定できることがあり、活用をしてください。ただし、立ち上がりに多少時間がかかる場合があります。',   lifestyle:'',   season:'wss' };</v>
      </c>
    </row>
    <row r="66" spans="2:21" ht="39" customHeight="1">
      <c r="B66" s="150">
        <v>603</v>
      </c>
      <c r="C66" s="150" t="s">
        <v>2935</v>
      </c>
      <c r="D66" s="150" t="s">
        <v>2855</v>
      </c>
      <c r="E66" s="150" t="s">
        <v>2785</v>
      </c>
      <c r="F66" s="150" t="s">
        <v>3000</v>
      </c>
      <c r="G66" s="150">
        <v>1</v>
      </c>
      <c r="H66" s="150"/>
      <c r="I66" s="150"/>
      <c r="J66" s="150"/>
      <c r="K66" s="150"/>
      <c r="L66" s="150"/>
      <c r="M66" s="150"/>
      <c r="N66" s="150"/>
      <c r="O66" s="150"/>
      <c r="P66" s="150">
        <v>1</v>
      </c>
      <c r="Q66" s="150" t="s">
        <v>2258</v>
      </c>
      <c r="U66" s="131" t="str">
        <f>IF(消費量クラス!$R$1="AS","defMeasures['"&amp;C66&amp;"'] = { "&amp;B$3&amp;":'"&amp;B66&amp;"',  "&amp;C$3&amp;":'"&amp;C66&amp;"',  "&amp;D$3&amp;":'"&amp;D66&amp;"',  "&amp;G$3&amp;":'"&amp;G66&amp;"',  "&amp;E$3&amp;":'"&amp;E66&amp;"',  "&amp;F$3&amp;":'"&amp;F66&amp;"', "&amp;H$3&amp;":'"&amp;H66&amp;"',  "&amp;I$3&amp;":'"&amp;I66&amp;"',  "&amp;J$3&amp;":'"&amp;J66&amp;"',  "&amp;K$3&amp;":'"&amp;K66&amp;"',  "&amp;L$3&amp;":'"&amp;L66&amp;"',  "&amp;M$3&amp;":'"&amp;M66&amp;"',  "&amp;N$3&amp;":'"&amp;N66&amp;"',  "&amp;O$3&amp;":'"&amp;O66&amp;"',   "&amp;P$3&amp;":'"&amp;P66&amp;"',   "&amp;Q$3&amp;":'"&amp;Q66&amp;"' };","$this-&gt;defMeasures['"&amp;C66&amp;"'] = [ '"&amp;B$3&amp;"'=&gt;'"&amp;B66&amp;"', '"&amp;C$3&amp;"'=&gt;'"&amp;C66&amp;"',  '"&amp;D$3&amp;"'=&gt;'"&amp;D66&amp;"',  '"&amp;G$3&amp;"'=&gt;'"&amp;G66&amp;"',  '"&amp;E$3&amp;"'=&gt;'"&amp;E66&amp;"',  '"&amp;F$3&amp;"'=&gt;'"&amp;F66&amp;"',  '"&amp;#REF!&amp;"'=&gt;'"&amp;#REF!&amp;"',  '"&amp;H$3&amp;"'=&gt;'"&amp;H66&amp;"',  '"&amp;I$3&amp;"'=&gt;'"&amp;I66&amp;"',  '"&amp;J$3&amp;"'=&gt;'"&amp;J66&amp;"',  '"&amp;K$3&amp;"'=&gt;'"&amp;K66&amp;"',  '"&amp;L$3&amp;"'=&gt;'"&amp;L66&amp;"',  '"&amp;M$3&amp;"'=&gt;'"&amp;M66&amp;"',  '"&amp;N$3&amp;"'=&gt;'"&amp;N66&amp;"',  '"&amp;O$3&amp;"'=&gt;'"&amp;O66&amp;"',   '"&amp;P$3&amp;"'=&gt;'"&amp;P66&amp;"',   '"&amp;Q$3&amp;"'=&gt;'"&amp;Q66&amp;"' ];")</f>
        <v>defMeasures['mOAconsent'] = { mid:'603',  name:'mOAconsent',  title:'使っていない機器のコンセントから抜いておく',  easyness:'1',  refCons:'consOAsum',  titleShort:'コンセント抜く', level:'',  figNum:'',  lifeTime:'',  price:'',  roanShow:'',  standardType:'',  hojoGov:'',  advice:'',   lifestyle:'1',   season:'wss' };</v>
      </c>
    </row>
    <row r="67" spans="2:21" ht="39" customHeight="1">
      <c r="B67" s="150">
        <v>604</v>
      </c>
      <c r="C67" s="150" t="s">
        <v>2936</v>
      </c>
      <c r="D67" s="150" t="s">
        <v>2856</v>
      </c>
      <c r="E67" s="150" t="s">
        <v>2785</v>
      </c>
      <c r="F67" s="150" t="s">
        <v>3001</v>
      </c>
      <c r="G67" s="150">
        <v>1</v>
      </c>
      <c r="H67" s="150"/>
      <c r="I67" s="150"/>
      <c r="J67" s="150"/>
      <c r="K67" s="150"/>
      <c r="L67" s="150"/>
      <c r="M67" s="150"/>
      <c r="N67" s="150"/>
      <c r="O67" s="150"/>
      <c r="P67" s="150">
        <v>1</v>
      </c>
      <c r="Q67" s="150" t="s">
        <v>2258</v>
      </c>
      <c r="U67" s="131" t="str">
        <f>IF(消費量クラス!$R$1="AS","defMeasures['"&amp;C67&amp;"'] = { "&amp;B$3&amp;":'"&amp;B67&amp;"',  "&amp;C$3&amp;":'"&amp;C67&amp;"',  "&amp;D$3&amp;":'"&amp;D67&amp;"',  "&amp;G$3&amp;":'"&amp;G67&amp;"',  "&amp;E$3&amp;":'"&amp;E67&amp;"',  "&amp;F$3&amp;":'"&amp;F67&amp;"', "&amp;H$3&amp;":'"&amp;H67&amp;"',  "&amp;I$3&amp;":'"&amp;I67&amp;"',  "&amp;J$3&amp;":'"&amp;J67&amp;"',  "&amp;K$3&amp;":'"&amp;K67&amp;"',  "&amp;L$3&amp;":'"&amp;L67&amp;"',  "&amp;M$3&amp;":'"&amp;M67&amp;"',  "&amp;N$3&amp;":'"&amp;N67&amp;"',  "&amp;O$3&amp;":'"&amp;O67&amp;"',   "&amp;P$3&amp;":'"&amp;P67&amp;"',   "&amp;Q$3&amp;":'"&amp;Q67&amp;"' };","$this-&gt;defMeasures['"&amp;C67&amp;"'] = [ '"&amp;B$3&amp;"'=&gt;'"&amp;B67&amp;"', '"&amp;C$3&amp;"'=&gt;'"&amp;C67&amp;"',  '"&amp;D$3&amp;"'=&gt;'"&amp;D67&amp;"',  '"&amp;G$3&amp;"'=&gt;'"&amp;G67&amp;"',  '"&amp;E$3&amp;"'=&gt;'"&amp;E67&amp;"',  '"&amp;F$3&amp;"'=&gt;'"&amp;F67&amp;"',  '"&amp;#REF!&amp;"'=&gt;'"&amp;#REF!&amp;"',  '"&amp;H$3&amp;"'=&gt;'"&amp;H67&amp;"',  '"&amp;I$3&amp;"'=&gt;'"&amp;I67&amp;"',  '"&amp;J$3&amp;"'=&gt;'"&amp;J67&amp;"',  '"&amp;K$3&amp;"'=&gt;'"&amp;K67&amp;"',  '"&amp;L$3&amp;"'=&gt;'"&amp;L67&amp;"',  '"&amp;M$3&amp;"'=&gt;'"&amp;M67&amp;"',  '"&amp;N$3&amp;"'=&gt;'"&amp;N67&amp;"',  '"&amp;O$3&amp;"'=&gt;'"&amp;O67&amp;"',   '"&amp;P$3&amp;"'=&gt;'"&amp;P67&amp;"',   '"&amp;Q$3&amp;"'=&gt;'"&amp;Q67&amp;"' ];")</f>
        <v>defMeasures['mOAtoilettemplature'] = { mid:'604',  name:'mOAtoilettemplature',  title:'温水便座の温度設定を控えめにする',  easyness:'1',  refCons:'consOAsum',  titleShort:'便座温度設定', level:'',  figNum:'',  lifeTime:'',  price:'',  roanShow:'',  standardType:'',  hojoGov:'',  advice:'',   lifestyle:'1',   season:'wss' };</v>
      </c>
    </row>
    <row r="68" spans="2:21" ht="39" customHeight="1">
      <c r="B68" s="150">
        <v>605</v>
      </c>
      <c r="C68" s="150" t="s">
        <v>2937</v>
      </c>
      <c r="D68" s="150" t="s">
        <v>2857</v>
      </c>
      <c r="E68" s="150" t="s">
        <v>2785</v>
      </c>
      <c r="F68" s="150" t="s">
        <v>3002</v>
      </c>
      <c r="G68" s="150">
        <v>1</v>
      </c>
      <c r="H68" s="150"/>
      <c r="I68" s="150"/>
      <c r="J68" s="150"/>
      <c r="K68" s="150"/>
      <c r="L68" s="150"/>
      <c r="M68" s="150"/>
      <c r="N68" s="150"/>
      <c r="O68" s="150"/>
      <c r="P68" s="150">
        <v>1</v>
      </c>
      <c r="Q68" s="150" t="s">
        <v>2258</v>
      </c>
      <c r="U68" s="131" t="str">
        <f>IF(消費量クラス!$R$1="AS","defMeasures['"&amp;C68&amp;"'] = { "&amp;B$3&amp;":'"&amp;B68&amp;"',  "&amp;C$3&amp;":'"&amp;C68&amp;"',  "&amp;D$3&amp;":'"&amp;D68&amp;"',  "&amp;G$3&amp;":'"&amp;G68&amp;"',  "&amp;E$3&amp;":'"&amp;E68&amp;"',  "&amp;F$3&amp;":'"&amp;F68&amp;"', "&amp;H$3&amp;":'"&amp;H68&amp;"',  "&amp;I$3&amp;":'"&amp;I68&amp;"',  "&amp;J$3&amp;":'"&amp;J68&amp;"',  "&amp;K$3&amp;":'"&amp;K68&amp;"',  "&amp;L$3&amp;":'"&amp;L68&amp;"',  "&amp;M$3&amp;":'"&amp;M68&amp;"',  "&amp;N$3&amp;":'"&amp;N68&amp;"',  "&amp;O$3&amp;":'"&amp;O68&amp;"',   "&amp;P$3&amp;":'"&amp;P68&amp;"',   "&amp;Q$3&amp;":'"&amp;Q68&amp;"' };","$this-&gt;defMeasures['"&amp;C68&amp;"'] = [ '"&amp;B$3&amp;"'=&gt;'"&amp;B68&amp;"', '"&amp;C$3&amp;"'=&gt;'"&amp;C68&amp;"',  '"&amp;D$3&amp;"'=&gt;'"&amp;D68&amp;"',  '"&amp;G$3&amp;"'=&gt;'"&amp;G68&amp;"',  '"&amp;E$3&amp;"'=&gt;'"&amp;E68&amp;"',  '"&amp;F$3&amp;"'=&gt;'"&amp;F68&amp;"',  '"&amp;#REF!&amp;"'=&gt;'"&amp;#REF!&amp;"',  '"&amp;H$3&amp;"'=&gt;'"&amp;H68&amp;"',  '"&amp;I$3&amp;"'=&gt;'"&amp;I68&amp;"',  '"&amp;J$3&amp;"'=&gt;'"&amp;J68&amp;"',  '"&amp;K$3&amp;"'=&gt;'"&amp;K68&amp;"',  '"&amp;L$3&amp;"'=&gt;'"&amp;L68&amp;"',  '"&amp;M$3&amp;"'=&gt;'"&amp;M68&amp;"',  '"&amp;N$3&amp;"'=&gt;'"&amp;N68&amp;"',  '"&amp;O$3&amp;"'=&gt;'"&amp;O68&amp;"',   '"&amp;P$3&amp;"'=&gt;'"&amp;P68&amp;"',   '"&amp;Q$3&amp;"'=&gt;'"&amp;Q68&amp;"' ];")</f>
        <v>defMeasures['mOAtoiletcover'] = { mid:'605',  name:'mOAtoiletcover',  title:'温水便座の不使用時はふたを閉める',  easyness:'1',  refCons:'consOAsum',  titleShort:'便座ふた', level:'',  figNum:'',  lifeTime:'',  price:'',  roanShow:'',  standardType:'',  hojoGov:'',  advice:'',   lifestyle:'1',   season:'wss' };</v>
      </c>
    </row>
    <row r="69" spans="2:21" ht="39" customHeight="1">
      <c r="B69" s="150">
        <v>801</v>
      </c>
      <c r="C69" s="150" t="s">
        <v>2938</v>
      </c>
      <c r="D69" s="150" t="s">
        <v>2858</v>
      </c>
      <c r="E69" s="150" t="s">
        <v>3004</v>
      </c>
      <c r="F69" s="150" t="s">
        <v>3003</v>
      </c>
      <c r="G69" s="150">
        <v>1</v>
      </c>
      <c r="H69" s="150"/>
      <c r="I69" s="150"/>
      <c r="J69" s="150"/>
      <c r="K69" s="150"/>
      <c r="L69" s="150"/>
      <c r="M69" s="150"/>
      <c r="N69" s="150"/>
      <c r="O69" s="150" t="s">
        <v>3140</v>
      </c>
      <c r="P69" s="150"/>
      <c r="Q69" s="150" t="s">
        <v>2258</v>
      </c>
      <c r="U69" s="131" t="str">
        <f>IF(消費量クラス!$R$1="AS","defMeasures['"&amp;C69&amp;"'] = { "&amp;B$3&amp;":'"&amp;B69&amp;"',  "&amp;C$3&amp;":'"&amp;C69&amp;"',  "&amp;D$3&amp;":'"&amp;D69&amp;"',  "&amp;G$3&amp;":'"&amp;G69&amp;"',  "&amp;E$3&amp;":'"&amp;E69&amp;"',  "&amp;F$3&amp;":'"&amp;F69&amp;"', "&amp;H$3&amp;":'"&amp;H69&amp;"',  "&amp;I$3&amp;":'"&amp;I69&amp;"',  "&amp;J$3&amp;":'"&amp;J69&amp;"',  "&amp;K$3&amp;":'"&amp;K69&amp;"',  "&amp;L$3&amp;":'"&amp;L69&amp;"',  "&amp;M$3&amp;":'"&amp;M69&amp;"',  "&amp;N$3&amp;":'"&amp;N69&amp;"',  "&amp;O$3&amp;":'"&amp;O69&amp;"',   "&amp;P$3&amp;":'"&amp;P69&amp;"',   "&amp;Q$3&amp;":'"&amp;Q69&amp;"' };","$this-&gt;defMeasures['"&amp;C69&amp;"'] = [ '"&amp;B$3&amp;"'=&gt;'"&amp;B69&amp;"', '"&amp;C$3&amp;"'=&gt;'"&amp;C69&amp;"',  '"&amp;D$3&amp;"'=&gt;'"&amp;D69&amp;"',  '"&amp;G$3&amp;"'=&gt;'"&amp;G69&amp;"',  '"&amp;E$3&amp;"'=&gt;'"&amp;E69&amp;"',  '"&amp;F$3&amp;"'=&gt;'"&amp;F69&amp;"',  '"&amp;#REF!&amp;"'=&gt;'"&amp;#REF!&amp;"',  '"&amp;H$3&amp;"'=&gt;'"&amp;H69&amp;"',  '"&amp;I$3&amp;"'=&gt;'"&amp;I69&amp;"',  '"&amp;J$3&amp;"'=&gt;'"&amp;J69&amp;"',  '"&amp;K$3&amp;"'=&gt;'"&amp;K69&amp;"',  '"&amp;L$3&amp;"'=&gt;'"&amp;L69&amp;"',  '"&amp;M$3&amp;"'=&gt;'"&amp;M69&amp;"',  '"&amp;N$3&amp;"'=&gt;'"&amp;N69&amp;"',  '"&amp;O$3&amp;"'=&gt;'"&amp;O69&amp;"',   '"&amp;P$3&amp;"'=&gt;'"&amp;P69&amp;"',   '"&amp;Q$3&amp;"'=&gt;'"&amp;Q69&amp;"' ];")</f>
        <v>defMeasures['mCRecodrive'] = { mid:'801',  name:'mCRecodrive',  title:'エコドライブを実践する',  easyness:'1',  refCons:'consCRsum',  titleShort:'エコドライブ', level:'',  figNum:'',  lifeTime:'',  price:'',  roanShow:'',  standardType:'',  hojoGov:'',  advice:'停車中はなるべくアイドリングストップをしたり、発進時にふんわりスタートする（5秒間かけて時速20km程度まで加速する）ことにより、燃費を1割程度向上させることができます。まわりの車を見ながら、加減速の少ない運転するなどエコドライブをすることで、安全運転にもつながります。',   lifestyle:'',   season:'wss' };</v>
      </c>
    </row>
    <row r="70" spans="2:21" ht="39" customHeight="1">
      <c r="B70" s="150">
        <v>802</v>
      </c>
      <c r="C70" s="150" t="s">
        <v>3342</v>
      </c>
      <c r="D70" s="150" t="s">
        <v>3343</v>
      </c>
      <c r="E70" s="150" t="s">
        <v>3344</v>
      </c>
      <c r="F70" s="150" t="s">
        <v>3345</v>
      </c>
      <c r="G70" s="150">
        <v>2</v>
      </c>
      <c r="H70" s="150"/>
      <c r="I70" s="150">
        <v>21</v>
      </c>
      <c r="J70" s="150">
        <v>8</v>
      </c>
      <c r="K70" s="150">
        <v>1800000</v>
      </c>
      <c r="L70" s="150"/>
      <c r="M70" s="150" t="s">
        <v>3346</v>
      </c>
      <c r="N70" s="150" t="s">
        <v>3347</v>
      </c>
      <c r="O70" s="150" t="s">
        <v>3348</v>
      </c>
      <c r="P70" s="150"/>
      <c r="Q70" s="150" t="s">
        <v>3349</v>
      </c>
      <c r="U70" s="131" t="str">
        <f>IF(消費量クラス!$R$1="AS","defMeasures['"&amp;C70&amp;"'] = { "&amp;B$3&amp;":'"&amp;B70&amp;"',  "&amp;C$3&amp;":'"&amp;C70&amp;"',  "&amp;D$3&amp;":'"&amp;D70&amp;"',  "&amp;G$3&amp;":'"&amp;G70&amp;"',  "&amp;E$3&amp;":'"&amp;E70&amp;"',  "&amp;F$3&amp;":'"&amp;F70&amp;"', "&amp;H$3&amp;":'"&amp;H70&amp;"',  "&amp;I$3&amp;":'"&amp;I70&amp;"',  "&amp;J$3&amp;":'"&amp;J70&amp;"',  "&amp;K$3&amp;":'"&amp;K70&amp;"',  "&amp;L$3&amp;":'"&amp;L70&amp;"',  "&amp;M$3&amp;":'"&amp;M70&amp;"',  "&amp;N$3&amp;":'"&amp;N70&amp;"',  "&amp;O$3&amp;":'"&amp;O70&amp;"',   "&amp;P$3&amp;":'"&amp;P70&amp;"',   "&amp;Q$3&amp;":'"&amp;Q70&amp;"' };","$this-&gt;defMeasures['"&amp;C70&amp;"'] = [ '"&amp;B$3&amp;"'=&gt;'"&amp;B70&amp;"', '"&amp;C$3&amp;"'=&gt;'"&amp;C70&amp;"',  '"&amp;D$3&amp;"'=&gt;'"&amp;D70&amp;"',  '"&amp;G$3&amp;"'=&gt;'"&amp;G70&amp;"',  '"&amp;E$3&amp;"'=&gt;'"&amp;E70&amp;"',  '"&amp;F$3&amp;"'=&gt;'"&amp;F70&amp;"',  '"&amp;#REF!&amp;"'=&gt;'"&amp;#REF!&amp;"',  '"&amp;H$3&amp;"'=&gt;'"&amp;H70&amp;"',  '"&amp;I$3&amp;"'=&gt;'"&amp;I70&amp;"',  '"&amp;J$3&amp;"'=&gt;'"&amp;J70&amp;"',  '"&amp;K$3&amp;"'=&gt;'"&amp;K70&amp;"',  '"&amp;L$3&amp;"'=&gt;'"&amp;L70&amp;"',  '"&amp;M$3&amp;"'=&gt;'"&amp;M70&amp;"',  '"&amp;N$3&amp;"'=&gt;'"&amp;N70&amp;"',  '"&amp;O$3&amp;"'=&gt;'"&amp;O70&amp;"',   '"&amp;P$3&amp;"'=&gt;'"&amp;P70&amp;"',   '"&amp;Q$3&amp;"'=&gt;'"&amp;Q70&amp;"' ];")</f>
        <v>defMeasures['mCRreplace'] = { mid:'802',  name:'mCRreplace',  title:'エコカーに買い替える',  easyness:'2',  refCons:'consCR',  titleShort:'車買い替え', level:'',  figNum:'21',  lifeTime:'8',  price:'1800000',  roanShow:'',  standardType:'普及型',  hojoGov:'エコカーの導入にあたっては、「減税」のメリットが得られます。',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 };</v>
      </c>
    </row>
    <row r="71" spans="2:21" ht="39" customHeight="1">
      <c r="B71" s="150">
        <v>803</v>
      </c>
      <c r="C71" s="150" t="s">
        <v>3350</v>
      </c>
      <c r="D71" s="150" t="s">
        <v>3351</v>
      </c>
      <c r="E71" s="150" t="s">
        <v>3344</v>
      </c>
      <c r="F71" s="150" t="s">
        <v>3258</v>
      </c>
      <c r="G71" s="150">
        <v>1</v>
      </c>
      <c r="H71" s="150"/>
      <c r="I71" s="150"/>
      <c r="J71" s="150">
        <v>7</v>
      </c>
      <c r="K71" s="150">
        <v>3000000</v>
      </c>
      <c r="L71" s="150"/>
      <c r="M71" s="150"/>
      <c r="N71" s="150"/>
      <c r="O71" s="150" t="s">
        <v>3352</v>
      </c>
      <c r="P71" s="150"/>
      <c r="Q71" s="150" t="s">
        <v>3349</v>
      </c>
      <c r="U71" s="131" t="str">
        <f>IF(消費量クラス!$R$1="AS","defMeasures['"&amp;C71&amp;"'] = { "&amp;B$3&amp;":'"&amp;B71&amp;"',  "&amp;C$3&amp;":'"&amp;C71&amp;"',  "&amp;D$3&amp;":'"&amp;D71&amp;"',  "&amp;G$3&amp;":'"&amp;G71&amp;"',  "&amp;E$3&amp;":'"&amp;E71&amp;"',  "&amp;F$3&amp;":'"&amp;F71&amp;"', "&amp;H$3&amp;":'"&amp;H71&amp;"',  "&amp;I$3&amp;":'"&amp;I71&amp;"',  "&amp;J$3&amp;":'"&amp;J71&amp;"',  "&amp;K$3&amp;":'"&amp;K71&amp;"',  "&amp;L$3&amp;":'"&amp;L71&amp;"',  "&amp;M$3&amp;":'"&amp;M71&amp;"',  "&amp;N$3&amp;":'"&amp;N71&amp;"',  "&amp;O$3&amp;":'"&amp;O71&amp;"',   "&amp;P$3&amp;":'"&amp;P71&amp;"',   "&amp;Q$3&amp;":'"&amp;Q71&amp;"' };","$this-&gt;defMeasures['"&amp;C71&amp;"'] = [ '"&amp;B$3&amp;"'=&gt;'"&amp;B71&amp;"', '"&amp;C$3&amp;"'=&gt;'"&amp;C71&amp;"',  '"&amp;D$3&amp;"'=&gt;'"&amp;D71&amp;"',  '"&amp;G$3&amp;"'=&gt;'"&amp;G71&amp;"',  '"&amp;E$3&amp;"'=&gt;'"&amp;E71&amp;"',  '"&amp;F$3&amp;"'=&gt;'"&amp;F71&amp;"',  '"&amp;#REF!&amp;"'=&gt;'"&amp;#REF!&amp;"',  '"&amp;H$3&amp;"'=&gt;'"&amp;H71&amp;"',  '"&amp;I$3&amp;"'=&gt;'"&amp;I71&amp;"',  '"&amp;J$3&amp;"'=&gt;'"&amp;J71&amp;"',  '"&amp;K$3&amp;"'=&gt;'"&amp;K71&amp;"',  '"&amp;L$3&amp;"'=&gt;'"&amp;L71&amp;"',  '"&amp;M$3&amp;"'=&gt;'"&amp;M71&amp;"',  '"&amp;N$3&amp;"'=&gt;'"&amp;N71&amp;"',  '"&amp;O$3&amp;"'=&gt;'"&amp;O71&amp;"',   '"&amp;P$3&amp;"'=&gt;'"&amp;P71&amp;"',   '"&amp;Q$3&amp;"'=&gt;'"&amp;Q71&amp;"' ];")</f>
        <v>defMeasures['mCRreplaceElec'] = { mid:'803',  name:'mCRreplaceElec',  title:'電気自動車を導入する',  easyness:'1',  refCons:'consCR',  titleShort:'電気自動車', level:'',  figNum:'',  lifeTime:'7',  price:'3000000',  roanShow:'',  standardType:'',  hojoGov:'',  advice:'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   lifestyle:'',   season:'wss' };</v>
      </c>
    </row>
    <row r="72" spans="2:21" ht="39" customHeight="1">
      <c r="B72" s="131" t="s">
        <v>161</v>
      </c>
    </row>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6"/>
  <sheetViews>
    <sheetView zoomScale="80" zoomScaleNormal="80" workbookViewId="0">
      <selection activeCell="L6" sqref="L6"/>
    </sheetView>
  </sheetViews>
  <sheetFormatPr defaultRowHeight="13.5"/>
  <cols>
    <col min="1" max="1" width="5.75" customWidth="1"/>
    <col min="2" max="2" width="8.625" style="127" customWidth="1"/>
    <col min="3" max="3" width="17.125" style="127" customWidth="1"/>
    <col min="4" max="4" width="6" style="127" customWidth="1"/>
    <col min="5" max="5" width="6.75" style="127" customWidth="1"/>
    <col min="6" max="6" width="27.375" style="127" customWidth="1"/>
    <col min="7" max="7" width="10" style="127" customWidth="1"/>
    <col min="8" max="9" width="4.875" style="127" customWidth="1"/>
    <col min="10" max="10" width="6.75" style="127" customWidth="1"/>
    <col min="11" max="11" width="7.25" style="127" customWidth="1"/>
    <col min="12" max="12" width="5.125" style="127" customWidth="1"/>
    <col min="13" max="13" width="5" style="127" customWidth="1"/>
    <col min="14" max="14" width="4.375" style="127" customWidth="1"/>
    <col min="15" max="16" width="3.75" style="127" customWidth="1"/>
    <col min="17" max="17" width="9" style="127"/>
    <col min="18" max="33" width="6.75" style="127" customWidth="1"/>
    <col min="34" max="49" width="5.875" style="127" customWidth="1"/>
    <col min="50" max="52" width="9" style="127"/>
    <col min="53" max="54" width="1.75" style="127" customWidth="1"/>
    <col min="55" max="55" width="14.125" style="127" customWidth="1"/>
    <col min="56" max="57" width="1.75" style="127" customWidth="1"/>
    <col min="58" max="58" width="11.625" style="127" customWidth="1"/>
    <col min="59" max="60" width="1.75" style="127" customWidth="1"/>
    <col min="61" max="61" width="13.625" style="127" customWidth="1"/>
    <col min="62" max="16384" width="9" style="127"/>
  </cols>
  <sheetData>
    <row r="1" spans="1:61" ht="12" customHeight="1">
      <c r="A1" s="127"/>
      <c r="B1" s="133"/>
      <c r="C1" s="133"/>
      <c r="E1" s="133"/>
      <c r="F1" s="133" t="s">
        <v>1792</v>
      </c>
      <c r="K1" s="156" t="s">
        <v>1791</v>
      </c>
      <c r="L1" s="156" t="s">
        <v>1790</v>
      </c>
      <c r="M1" s="156" t="s">
        <v>1793</v>
      </c>
    </row>
    <row r="2" spans="1:61" ht="18" customHeight="1">
      <c r="A2" s="127"/>
      <c r="B2" s="134" t="s">
        <v>2114</v>
      </c>
      <c r="C2" s="134" t="s">
        <v>2115</v>
      </c>
      <c r="D2" s="135" t="s">
        <v>1731</v>
      </c>
      <c r="E2" s="134" t="s">
        <v>2127</v>
      </c>
      <c r="F2" s="134" t="s">
        <v>395</v>
      </c>
      <c r="G2" s="135" t="s">
        <v>1794</v>
      </c>
      <c r="H2" s="135" t="s">
        <v>1795</v>
      </c>
      <c r="I2" s="135" t="s">
        <v>1796</v>
      </c>
      <c r="J2" s="135" t="s">
        <v>3452</v>
      </c>
      <c r="K2" s="135" t="s">
        <v>2649</v>
      </c>
      <c r="L2" s="135" t="s">
        <v>1799</v>
      </c>
      <c r="M2" s="135" t="s">
        <v>1800</v>
      </c>
      <c r="N2" s="135" t="s">
        <v>2252</v>
      </c>
    </row>
    <row r="3" spans="1:61" ht="12">
      <c r="A3" s="127"/>
      <c r="B3" s="133"/>
      <c r="C3" s="133">
        <v>1</v>
      </c>
      <c r="D3" s="127">
        <v>0</v>
      </c>
      <c r="E3" s="133">
        <v>2</v>
      </c>
      <c r="F3" s="133">
        <v>3</v>
      </c>
      <c r="G3" s="127">
        <v>4</v>
      </c>
      <c r="H3" s="127">
        <v>5</v>
      </c>
      <c r="I3" s="127">
        <v>6</v>
      </c>
      <c r="J3" s="127">
        <v>7</v>
      </c>
      <c r="K3" s="127">
        <v>8</v>
      </c>
      <c r="L3" s="127">
        <v>9</v>
      </c>
      <c r="M3" s="127">
        <v>10</v>
      </c>
      <c r="N3" s="127">
        <v>11</v>
      </c>
    </row>
    <row r="4" spans="1:61" ht="44.25" customHeight="1">
      <c r="A4" s="127"/>
      <c r="B4" s="137"/>
      <c r="C4" s="137"/>
      <c r="D4" s="137"/>
      <c r="E4" s="137"/>
      <c r="F4" s="138"/>
      <c r="G4" s="137"/>
      <c r="H4" s="137" t="s">
        <v>1806</v>
      </c>
      <c r="I4" s="137" t="s">
        <v>1807</v>
      </c>
      <c r="J4" s="137" t="s">
        <v>3451</v>
      </c>
      <c r="K4" s="137" t="s">
        <v>1808</v>
      </c>
      <c r="L4" s="139" t="s">
        <v>1809</v>
      </c>
      <c r="M4" s="139"/>
      <c r="N4" s="139"/>
      <c r="P4" s="131"/>
      <c r="Q4" s="178" t="s">
        <v>1902</v>
      </c>
      <c r="R4" s="179" t="s">
        <v>1903</v>
      </c>
      <c r="S4" s="180"/>
      <c r="T4" s="180"/>
      <c r="U4" s="180"/>
      <c r="V4" s="180"/>
      <c r="W4" s="180"/>
      <c r="X4" s="180"/>
      <c r="Y4" s="180"/>
      <c r="Z4" s="180"/>
      <c r="AA4" s="180"/>
      <c r="AB4" s="180"/>
      <c r="AC4" s="180"/>
      <c r="AD4" s="180"/>
      <c r="AE4" s="180"/>
      <c r="AF4" s="180"/>
      <c r="AG4" s="181" t="s">
        <v>2521</v>
      </c>
      <c r="AH4" s="182" t="s">
        <v>1904</v>
      </c>
      <c r="AI4" s="183"/>
      <c r="AJ4" s="183"/>
      <c r="AK4" s="183"/>
      <c r="AL4" s="183"/>
      <c r="AM4" s="183"/>
      <c r="AN4" s="183"/>
      <c r="AO4" s="183"/>
      <c r="AP4" s="183"/>
      <c r="AQ4" s="183"/>
      <c r="AR4" s="183"/>
      <c r="AS4" s="183"/>
      <c r="AT4" s="183"/>
      <c r="AU4" s="183"/>
      <c r="AV4" s="183"/>
      <c r="AW4" s="184" t="s">
        <v>2520</v>
      </c>
      <c r="BA4" s="136"/>
      <c r="BB4" s="136"/>
      <c r="BC4" s="136" t="s">
        <v>1801</v>
      </c>
      <c r="BD4" s="135"/>
      <c r="BE4" s="135"/>
      <c r="BF4" s="135"/>
      <c r="BG4" s="135"/>
      <c r="BH4" s="135"/>
      <c r="BI4" s="135"/>
    </row>
    <row r="5" spans="1:61" ht="63.75" customHeight="1">
      <c r="A5" s="127"/>
      <c r="B5" s="190" t="s">
        <v>1811</v>
      </c>
      <c r="C5" s="190" t="s">
        <v>1812</v>
      </c>
      <c r="D5" s="190" t="s">
        <v>1810</v>
      </c>
      <c r="E5" s="190" t="s">
        <v>1813</v>
      </c>
      <c r="F5" s="190" t="s">
        <v>1804</v>
      </c>
      <c r="G5" s="190" t="s">
        <v>1814</v>
      </c>
      <c r="H5" s="190" t="s">
        <v>1815</v>
      </c>
      <c r="I5" s="190" t="s">
        <v>1816</v>
      </c>
      <c r="J5" s="190" t="s">
        <v>3453</v>
      </c>
      <c r="K5" s="190" t="s">
        <v>1818</v>
      </c>
      <c r="L5" s="190" t="s">
        <v>1826</v>
      </c>
      <c r="M5" s="190" t="s">
        <v>1827</v>
      </c>
      <c r="N5" s="190" t="s">
        <v>1819</v>
      </c>
      <c r="P5" s="131"/>
      <c r="Q5" s="185" t="s">
        <v>3463</v>
      </c>
      <c r="R5" s="186">
        <v>0</v>
      </c>
      <c r="S5" s="187">
        <v>1</v>
      </c>
      <c r="T5" s="187">
        <v>2</v>
      </c>
      <c r="U5" s="187">
        <v>3</v>
      </c>
      <c r="V5" s="187">
        <v>4</v>
      </c>
      <c r="W5" s="187">
        <v>5</v>
      </c>
      <c r="X5" s="187">
        <v>6</v>
      </c>
      <c r="Y5" s="187">
        <v>7</v>
      </c>
      <c r="Z5" s="187">
        <v>8</v>
      </c>
      <c r="AA5" s="187">
        <v>9</v>
      </c>
      <c r="AB5" s="187">
        <v>10</v>
      </c>
      <c r="AC5" s="187">
        <v>11</v>
      </c>
      <c r="AD5" s="187">
        <v>12</v>
      </c>
      <c r="AE5" s="187">
        <v>13</v>
      </c>
      <c r="AF5" s="187">
        <v>14</v>
      </c>
      <c r="AG5" s="188">
        <v>15</v>
      </c>
      <c r="AH5" s="189">
        <v>0</v>
      </c>
      <c r="AI5" s="189">
        <v>1</v>
      </c>
      <c r="AJ5" s="189">
        <v>2</v>
      </c>
      <c r="AK5" s="189">
        <v>3</v>
      </c>
      <c r="AL5" s="189">
        <v>4</v>
      </c>
      <c r="AM5" s="189">
        <v>5</v>
      </c>
      <c r="AN5" s="189">
        <v>6</v>
      </c>
      <c r="AO5" s="189">
        <v>7</v>
      </c>
      <c r="AP5" s="189">
        <v>8</v>
      </c>
      <c r="AQ5" s="189">
        <v>9</v>
      </c>
      <c r="AR5" s="189">
        <v>10</v>
      </c>
      <c r="AS5" s="189">
        <v>11</v>
      </c>
      <c r="AT5" s="189">
        <v>12</v>
      </c>
      <c r="AU5" s="189">
        <v>13</v>
      </c>
      <c r="AV5" s="189">
        <v>14</v>
      </c>
      <c r="AW5" s="189">
        <v>15</v>
      </c>
      <c r="BA5" s="126"/>
      <c r="BB5" s="126"/>
      <c r="BC5" s="126" t="s">
        <v>2608</v>
      </c>
      <c r="BD5" s="140"/>
      <c r="BE5" s="141"/>
      <c r="BF5" s="142" t="s">
        <v>1900</v>
      </c>
      <c r="BG5" s="143"/>
      <c r="BH5" s="144"/>
      <c r="BI5" s="145" t="s">
        <v>1901</v>
      </c>
    </row>
    <row r="6" spans="1:61" ht="43.5" customHeight="1">
      <c r="A6" s="127"/>
      <c r="B6" s="150" t="s">
        <v>3171</v>
      </c>
      <c r="C6" s="150" t="s">
        <v>3164</v>
      </c>
      <c r="D6" s="150" t="s">
        <v>1831</v>
      </c>
      <c r="E6" s="150"/>
      <c r="F6" s="150" t="s">
        <v>3165</v>
      </c>
      <c r="G6" s="192" t="str">
        <f>"sel"&amp;MID(B6,2,5)</f>
        <v>sel012</v>
      </c>
      <c r="H6" s="191"/>
      <c r="I6" s="191"/>
      <c r="J6" s="191"/>
      <c r="K6" s="150" t="s">
        <v>1791</v>
      </c>
      <c r="L6" s="191"/>
      <c r="M6" s="191"/>
      <c r="N6" s="150">
        <v>-1</v>
      </c>
      <c r="O6" s="156"/>
      <c r="P6" s="157"/>
      <c r="Q6" s="149" t="str">
        <f>G6</f>
        <v>sel012</v>
      </c>
      <c r="R6" s="150" t="s">
        <v>3166</v>
      </c>
      <c r="S6" s="150" t="s">
        <v>3167</v>
      </c>
      <c r="T6" s="150" t="s">
        <v>3168</v>
      </c>
      <c r="U6" s="150" t="s">
        <v>3169</v>
      </c>
      <c r="V6" s="150" t="s">
        <v>3170</v>
      </c>
      <c r="W6" s="150"/>
      <c r="X6" s="150"/>
      <c r="Y6" s="150"/>
      <c r="Z6" s="150"/>
      <c r="AA6" s="150"/>
      <c r="AB6" s="150"/>
      <c r="AC6" s="150"/>
      <c r="AD6" s="150"/>
      <c r="AE6" s="150"/>
      <c r="AF6" s="150"/>
      <c r="AG6" s="150"/>
      <c r="AH6" s="150">
        <v>-1</v>
      </c>
      <c r="AI6" s="150">
        <v>1</v>
      </c>
      <c r="AJ6" s="150">
        <v>2</v>
      </c>
      <c r="AK6" s="150">
        <v>3</v>
      </c>
      <c r="AL6" s="150">
        <v>4</v>
      </c>
      <c r="AM6" s="150"/>
      <c r="AN6" s="150"/>
      <c r="AO6" s="150"/>
      <c r="AP6" s="150"/>
      <c r="AQ6" s="150"/>
      <c r="AR6" s="150"/>
      <c r="AS6" s="150"/>
      <c r="AT6" s="150"/>
      <c r="AU6" s="150"/>
      <c r="AV6" s="150"/>
      <c r="AW6" s="150"/>
      <c r="AZ6" s="127" t="str">
        <f>IF(B6&lt;&gt;"","'"&amp;B6&amp;"',","")</f>
        <v>'i012',</v>
      </c>
      <c r="BA6" s="154"/>
      <c r="BB6" s="154"/>
      <c r="BC6" s="128" t="str">
        <f>IF(消費量クラス!$R$1="AS","defInput['"&amp;B6&amp;"'] = {  "&amp;D$2&amp;":'"&amp;D6&amp;"',  "&amp;C$2&amp;":'"&amp;C6&amp;"',  "&amp;E$2&amp;":'"&amp;E6&amp;"',  "&amp;F$2&amp;":'"&amp;F6&amp;"', "&amp;G$2&amp;":'"&amp;G6&amp;"', "&amp;H$2&amp;":'"&amp;H6&amp;"', "&amp;I$2&amp;":'"&amp;I6&amp;"', "&amp;J$2&amp;":'"&amp;J6&amp;"', "&amp;K$2&amp;":'"&amp;K6&amp;"', "&amp;L$2&amp;":'"&amp;L6&amp;"', "&amp;M$2&amp;":'"&amp;M6&amp;"', "&amp;N$2&amp;":'"&amp;N6&amp;"'}; ","$this-&gt;defInput['"&amp;B6&amp;"'] = [  '"&amp;D$2&amp;"'=&gt;'"&amp;D6&amp;"',  '"&amp;C$2&amp;"'=&gt;'"&amp;C6&amp;"',  '"&amp;E$2&amp;"'=&gt;'"&amp;E6&amp;"',  '"&amp;F$2&amp;"'=&gt;'"&amp;F6&amp;"', '"&amp;G$2&amp;"'=&gt;'"&amp;G6&amp;"', '"&amp;H$2&amp;"'=&gt;'"&amp;H6&amp;"', '"&amp;I$2&amp;"'=&gt;'"&amp;I6&amp;"', '"&amp;J$2&amp;"'=&gt;'"&amp;J6&amp;"', '"&amp;K$2&amp;"'=&gt;'"&amp;K6&amp;"', '"&amp;L$2&amp;"'=&gt;'"&amp;L6&amp;"', '"&amp;M$2&amp;"'=&gt;'"&amp;M6&amp;"', '"&amp;N$2&amp;"'=&gt;'"&amp;N6&amp;"']; ")</f>
        <v xml:space="preserve">defInput['i012'] = {  cons:'consTotal',  title:'対策として重視する視点',  unit:'',  text:'どんな対策を優先的に表示しますか', inputType:'sel012', right:'', postfix:'', demand:'', varType:'Number', min:'', max:'', defaultValue:'-1'}; </v>
      </c>
      <c r="BD6" s="155"/>
      <c r="BE6" s="155"/>
      <c r="BF6" s="129" t="str">
        <f>IF(消費量クラス!$R$1="AS","","$this-&gt;")&amp;"defSelectValue['"&amp;Q6&amp;"']= [ '"&amp;R6&amp;"', '"&amp;S6&amp;"', '"&amp;T6&amp;"', '"&amp;U6&amp;"', '"&amp;V6&amp;"', '"&amp;W6&amp;"', '"&amp;X6&amp;"', '"&amp;Y6&amp;"', '"&amp;Z6&amp;"', '"&amp;AA6&amp;"', '"&amp;AB6&amp;"', '"&amp;AC6&amp;"', '"&amp;AD6&amp;"', '"&amp;AE6&amp;"', '"&amp;AF6&amp;"', '"&amp;AG6&amp;"' ]; "</f>
        <v xml:space="preserve">defSelectValue['sel012']= [ '選んで下さい', 'CO2削減優先', '光熱費削減優先', '取り組みやすさ考慮', '取り組みやすさ優先', '', '', '', '', '', '', '', '', '', '', '' ]; </v>
      </c>
      <c r="BG6" s="130"/>
      <c r="BH6" s="130"/>
      <c r="BI6" s="130" t="str">
        <f>IF(消費量クラス!$R$1="AS","","$this-&gt;")&amp;"defSelectData['"&amp;Q6&amp;"']= [ '"&amp;AH6&amp;"', '"&amp;AI6&amp;"', '"&amp;AJ6&amp;"', '"&amp;AK6&amp;"', '"&amp;AL6&amp;"', '"&amp;AM6&amp;"', '"&amp;AN6&amp;"', '"&amp;AO6&amp;"', '"&amp;AP6&amp;"', '"&amp;AQ6&amp;"', '"&amp;AR6&amp;"', '"&amp;AS6&amp;"', '"&amp;AT6&amp;"', '"&amp;AU6&amp;"', '"&amp;AV6&amp;"', '"&amp;AW6&amp;"' ]; "</f>
        <v xml:space="preserve">defSelectData['sel012']= [ '-1', '1', '2', '3', '4', '', '', '', '', '', '', '', '', '', '', '' ]; </v>
      </c>
    </row>
    <row r="7" spans="1:61" ht="43.5" customHeight="1">
      <c r="A7" s="127"/>
      <c r="B7" s="150" t="s">
        <v>1832</v>
      </c>
      <c r="C7" s="150" t="s">
        <v>2652</v>
      </c>
      <c r="D7" s="150" t="s">
        <v>1831</v>
      </c>
      <c r="E7" s="150"/>
      <c r="F7" s="150" t="s">
        <v>2653</v>
      </c>
      <c r="G7" s="192" t="str">
        <f t="shared" ref="G7:G15" si="0">"sel"&amp;MID(B7,2,5)</f>
        <v>sel001</v>
      </c>
      <c r="H7" s="150"/>
      <c r="I7" s="150"/>
      <c r="J7" s="150"/>
      <c r="K7" s="150" t="s">
        <v>1791</v>
      </c>
      <c r="L7" s="150"/>
      <c r="M7" s="150"/>
      <c r="N7" s="150">
        <v>-1</v>
      </c>
      <c r="P7" s="131"/>
      <c r="Q7" s="149" t="str">
        <f>G7</f>
        <v>sel001</v>
      </c>
      <c r="R7" s="150" t="s">
        <v>2251</v>
      </c>
      <c r="S7" s="150" t="s">
        <v>2654</v>
      </c>
      <c r="T7" s="150" t="s">
        <v>2655</v>
      </c>
      <c r="U7" s="150" t="s">
        <v>2656</v>
      </c>
      <c r="V7" s="150" t="s">
        <v>2657</v>
      </c>
      <c r="W7" s="150" t="s">
        <v>2658</v>
      </c>
      <c r="X7" s="150" t="s">
        <v>2659</v>
      </c>
      <c r="Y7" s="150" t="s">
        <v>2660</v>
      </c>
      <c r="Z7" s="150" t="s">
        <v>2661</v>
      </c>
      <c r="AA7" s="150" t="s">
        <v>2662</v>
      </c>
      <c r="AB7" s="150" t="s">
        <v>2663</v>
      </c>
      <c r="AC7" s="150"/>
      <c r="AD7" s="150"/>
      <c r="AE7" s="150"/>
      <c r="AF7" s="150"/>
      <c r="AG7" s="150"/>
      <c r="AH7" s="150">
        <v>-1</v>
      </c>
      <c r="AI7" s="150">
        <v>1</v>
      </c>
      <c r="AJ7" s="150">
        <v>2</v>
      </c>
      <c r="AK7" s="150">
        <v>3</v>
      </c>
      <c r="AL7" s="150">
        <v>4</v>
      </c>
      <c r="AM7" s="150">
        <v>5</v>
      </c>
      <c r="AN7" s="150">
        <v>6</v>
      </c>
      <c r="AO7" s="150">
        <v>7</v>
      </c>
      <c r="AP7" s="150">
        <v>8</v>
      </c>
      <c r="AQ7" s="150">
        <v>9</v>
      </c>
      <c r="AR7" s="150">
        <v>10</v>
      </c>
      <c r="AS7" s="150"/>
      <c r="AT7" s="150"/>
      <c r="AU7" s="150"/>
      <c r="AV7" s="150"/>
      <c r="AW7" s="150"/>
      <c r="BA7" s="128"/>
      <c r="BB7" s="128"/>
      <c r="BC7" s="128" t="str">
        <f>IF(消費量クラス!$R$1="AS","defInput['"&amp;B7&amp;"'] = {  "&amp;D$2&amp;":'"&amp;D7&amp;"',  "&amp;C$2&amp;":'"&amp;C7&amp;"',  "&amp;E$2&amp;":'"&amp;E7&amp;"',  "&amp;F$2&amp;":'"&amp;F7&amp;"', "&amp;G$2&amp;":'"&amp;G7&amp;"', "&amp;H$2&amp;":'"&amp;H7&amp;"', "&amp;I$2&amp;":'"&amp;I7&amp;"', "&amp;J$2&amp;":'"&amp;J7&amp;"', "&amp;K$2&amp;":'"&amp;K7&amp;"', "&amp;L$2&amp;":'"&amp;L7&amp;"', "&amp;M$2&amp;":'"&amp;M7&amp;"', "&amp;N$2&amp;":'"&amp;N7&amp;"'}; ","$this-&gt;defInput['"&amp;B7&amp;"'] = [  '"&amp;D$2&amp;"'=&gt;'"&amp;D7&amp;"',  '"&amp;C$2&amp;"'=&gt;'"&amp;C7&amp;"',  '"&amp;E$2&amp;"'=&gt;'"&amp;E7&amp;"',  '"&amp;F$2&amp;"'=&gt;'"&amp;F7&amp;"', '"&amp;G$2&amp;"'=&gt;'"&amp;G7&amp;"', '"&amp;H$2&amp;"'=&gt;'"&amp;H7&amp;"', '"&amp;I$2&amp;"'=&gt;'"&amp;I7&amp;"', '"&amp;J$2&amp;"'=&gt;'"&amp;J7&amp;"', '"&amp;K$2&amp;"'=&gt;'"&amp;K7&amp;"', '"&amp;L$2&amp;"'=&gt;'"&amp;L7&amp;"', '"&amp;M$2&amp;"'=&gt;'"&amp;M7&amp;"', '"&amp;N$2&amp;"'=&gt;'"&amp;N7&amp;"']; ")</f>
        <v xml:space="preserve">defInput['i001'] = {  cons:'consTotal',  title:'業種',  unit:'',  text:'業種を選んで下さい', inputType:'sel001', right:'', postfix:'', demand:'', varType:'Number', min:'', max:'', defaultValue:'-1'}; </v>
      </c>
      <c r="BD7" s="129"/>
      <c r="BE7" s="129"/>
      <c r="BF7" s="129" t="str">
        <f>IF(消費量クラス!$R$1="AS","","$this-&gt;")&amp;"defSelectValue['"&amp;G7&amp;"']= [ '"&amp;R7&amp;"', '"&amp;S7&amp;"', '"&amp;T7&amp;"', '"&amp;U7&amp;"', '"&amp;V7&amp;"', '"&amp;W7&amp;"', '"&amp;X7&amp;"', '"&amp;Y7&amp;"', '"&amp;Z7&amp;"', '"&amp;AA7&amp;"', '"&amp;AB7&amp;"', '"&amp;AC7&amp;"', '"&amp;AD7&amp;"', '"&amp;AE7&amp;"', '"&amp;AF7&amp;"', '"&amp;AG7&amp;"' ]; "</f>
        <v xml:space="preserve">defSelectValue['sel001']= [ '選んで下さい', '事務所', 'スーパー', 'コンビニエンスストア', 'ほか小売・卸業', '飲食店', '旅館・ホテル', '学校', '病院', '工場', 'その他', '', '', '', '', '' ]; </v>
      </c>
      <c r="BG7" s="130"/>
      <c r="BH7" s="130"/>
      <c r="BI7" s="130" t="str">
        <f>IF(消費量クラス!$R$1="AS","","$this-&gt;")&amp;"defSelectData['"&amp;G7&amp;"']= [ '"&amp;AH7&amp;"', '"&amp;AI7&amp;"', '"&amp;AJ7&amp;"', '"&amp;AK7&amp;"', '"&amp;AL7&amp;"', '"&amp;AM7&amp;"', '"&amp;AN7&amp;"', '"&amp;AO7&amp;"', '"&amp;AP7&amp;"', '"&amp;AQ7&amp;"', '"&amp;AR7&amp;"', '"&amp;AS7&amp;"', '"&amp;AT7&amp;"', '"&amp;AU7&amp;"', '"&amp;AV7&amp;"', '"&amp;AW7&amp;"' ]; "</f>
        <v xml:space="preserve">defSelectData['sel001']= [ '-1', '1', '2', '3', '4', '5', '6', '7', '8', '9', '10', '', '', '', '', '' ]; </v>
      </c>
    </row>
    <row r="8" spans="1:61" ht="43.5" customHeight="1">
      <c r="A8" s="127"/>
      <c r="B8" s="150" t="s">
        <v>3017</v>
      </c>
      <c r="C8" s="150" t="s">
        <v>2664</v>
      </c>
      <c r="D8" s="150" t="s">
        <v>1831</v>
      </c>
      <c r="E8" s="150" t="s">
        <v>798</v>
      </c>
      <c r="F8" s="150" t="s">
        <v>2665</v>
      </c>
      <c r="G8" s="192" t="str">
        <f t="shared" si="0"/>
        <v>sel002</v>
      </c>
      <c r="H8" s="150"/>
      <c r="I8" s="150"/>
      <c r="J8" s="150"/>
      <c r="K8" s="150" t="s">
        <v>1791</v>
      </c>
      <c r="L8" s="150"/>
      <c r="M8" s="150"/>
      <c r="N8" s="150">
        <v>-1</v>
      </c>
      <c r="P8" s="131"/>
      <c r="Q8" s="149" t="str">
        <f>G8</f>
        <v>sel002</v>
      </c>
      <c r="R8" s="150" t="s">
        <v>2251</v>
      </c>
      <c r="S8" s="150" t="s">
        <v>2617</v>
      </c>
      <c r="T8" s="150" t="s">
        <v>2666</v>
      </c>
      <c r="U8" s="150" t="s">
        <v>2667</v>
      </c>
      <c r="V8" s="150" t="s">
        <v>2618</v>
      </c>
      <c r="W8" s="150" t="s">
        <v>2668</v>
      </c>
      <c r="X8" s="150" t="s">
        <v>2669</v>
      </c>
      <c r="Y8" s="150" t="s">
        <v>2670</v>
      </c>
      <c r="Z8" s="150" t="s">
        <v>2671</v>
      </c>
      <c r="AA8" s="150" t="s">
        <v>2672</v>
      </c>
      <c r="AB8" s="150" t="s">
        <v>2619</v>
      </c>
      <c r="AC8" s="150" t="s">
        <v>2673</v>
      </c>
      <c r="AD8" s="150" t="s">
        <v>2674</v>
      </c>
      <c r="AE8" s="150" t="s">
        <v>2620</v>
      </c>
      <c r="AF8" s="150"/>
      <c r="AG8" s="150"/>
      <c r="AH8" s="150">
        <v>-1</v>
      </c>
      <c r="AI8" s="150">
        <v>6</v>
      </c>
      <c r="AJ8" s="150">
        <v>8</v>
      </c>
      <c r="AK8" s="150">
        <v>9</v>
      </c>
      <c r="AL8" s="150">
        <v>10</v>
      </c>
      <c r="AM8" s="150">
        <v>11</v>
      </c>
      <c r="AN8" s="150">
        <v>12</v>
      </c>
      <c r="AO8" s="150">
        <v>13</v>
      </c>
      <c r="AP8" s="150">
        <v>14</v>
      </c>
      <c r="AQ8" s="150">
        <v>15</v>
      </c>
      <c r="AR8" s="150">
        <v>16</v>
      </c>
      <c r="AS8" s="150">
        <v>18</v>
      </c>
      <c r="AT8" s="150">
        <v>20</v>
      </c>
      <c r="AU8" s="150">
        <v>24</v>
      </c>
      <c r="AV8" s="150"/>
      <c r="AW8" s="150"/>
      <c r="BA8" s="128"/>
      <c r="BB8" s="128"/>
      <c r="BC8" s="128" t="str">
        <f>IF(消費量クラス!$R$1="AS","defInput['"&amp;B8&amp;"'] = {  "&amp;D$2&amp;":'"&amp;D8&amp;"',  "&amp;C$2&amp;":'"&amp;C8&amp;"',  "&amp;E$2&amp;":'"&amp;E8&amp;"',  "&amp;F$2&amp;":'"&amp;F8&amp;"', "&amp;G$2&amp;":'"&amp;G8&amp;"', "&amp;H$2&amp;":'"&amp;H8&amp;"', "&amp;I$2&amp;":'"&amp;I8&amp;"', "&amp;J$2&amp;":'"&amp;J8&amp;"', "&amp;K$2&amp;":'"&amp;K8&amp;"', "&amp;L$2&amp;":'"&amp;L8&amp;"', "&amp;M$2&amp;":'"&amp;M8&amp;"', "&amp;N$2&amp;":'"&amp;N8&amp;"'}; ","$this-&gt;defInput['"&amp;B8&amp;"'] = [  '"&amp;D$2&amp;"'=&gt;'"&amp;D8&amp;"',  '"&amp;C$2&amp;"'=&gt;'"&amp;C8&amp;"',  '"&amp;E$2&amp;"'=&gt;'"&amp;E8&amp;"',  '"&amp;F$2&amp;"'=&gt;'"&amp;F8&amp;"', '"&amp;G$2&amp;"'=&gt;'"&amp;G8&amp;"', '"&amp;H$2&amp;"'=&gt;'"&amp;H8&amp;"', '"&amp;I$2&amp;"'=&gt;'"&amp;I8&amp;"', '"&amp;J$2&amp;"'=&gt;'"&amp;J8&amp;"', '"&amp;K$2&amp;"'=&gt;'"&amp;K8&amp;"', '"&amp;L$2&amp;"'=&gt;'"&amp;L8&amp;"', '"&amp;M$2&amp;"'=&gt;'"&amp;M8&amp;"', '"&amp;N$2&amp;"'=&gt;'"&amp;N8&amp;"']; ")</f>
        <v xml:space="preserve">defInput['i002'] = {  cons:'consTotal',  title:'営業時間',  unit:'時間/日',  text:'営業日の営業時間を選んで下さい', inputType:'sel002', right:'', postfix:'', demand:'', varType:'Number', min:'', max:'', defaultValue:'-1'}; </v>
      </c>
      <c r="BD8" s="129"/>
      <c r="BE8" s="129"/>
      <c r="BF8" s="129" t="str">
        <f>IF(消費量クラス!$R$1="AS","","$this-&gt;")&amp;"defSelectValue['"&amp;G8&amp;"']= [ '"&amp;R8&amp;"', '"&amp;S8&amp;"', '"&amp;T8&amp;"', '"&amp;U8&amp;"', '"&amp;V8&amp;"', '"&amp;W8&amp;"', '"&amp;X8&amp;"', '"&amp;Y8&amp;"', '"&amp;Z8&amp;"', '"&amp;AA8&amp;"', '"&amp;AB8&amp;"', '"&amp;AC8&amp;"', '"&amp;AD8&amp;"', '"&amp;AE8&amp;"', '"&amp;AF8&amp;"', '"&amp;AG8&amp;"' ]; "</f>
        <v xml:space="preserve">defSelectValue['sel002']= [ '選んで下さい', '6時間', '8時間', '9時間', '10時間', '11時間', '12時間', '13時間', '14時間', '15時間', '16時間', '18時間', '20時間', '24時間', '', '' ]; </v>
      </c>
      <c r="BG8" s="130"/>
      <c r="BH8" s="130"/>
      <c r="BI8" s="130" t="str">
        <f>IF(消費量クラス!$R$1="AS","","$this-&gt;")&amp;"defSelectData['"&amp;G8&amp;"']= [ '"&amp;AH8&amp;"', '"&amp;AI8&amp;"', '"&amp;AJ8&amp;"', '"&amp;AK8&amp;"', '"&amp;AL8&amp;"', '"&amp;AM8&amp;"', '"&amp;AN8&amp;"', '"&amp;AO8&amp;"', '"&amp;AP8&amp;"', '"&amp;AQ8&amp;"', '"&amp;AR8&amp;"', '"&amp;AS8&amp;"', '"&amp;AT8&amp;"', '"&amp;AU8&amp;"', '"&amp;AV8&amp;"', '"&amp;AW8&amp;"' ]; "</f>
        <v xml:space="preserve">defSelectData['sel002']= [ '-1', '6', '8', '9', '10', '11', '12', '13', '14', '15', '16', '18', '20', '24', '', '' ]; </v>
      </c>
    </row>
    <row r="9" spans="1:61" ht="43.5" customHeight="1">
      <c r="A9" s="127"/>
      <c r="B9" s="150" t="s">
        <v>1837</v>
      </c>
      <c r="C9" s="150" t="s">
        <v>2681</v>
      </c>
      <c r="D9" s="150" t="s">
        <v>1831</v>
      </c>
      <c r="E9" s="150" t="s">
        <v>2682</v>
      </c>
      <c r="F9" s="150" t="s">
        <v>2683</v>
      </c>
      <c r="G9" s="192" t="str">
        <f t="shared" si="0"/>
        <v>sel003</v>
      </c>
      <c r="H9" s="150"/>
      <c r="I9" s="150"/>
      <c r="J9" s="150"/>
      <c r="K9" s="150" t="s">
        <v>1791</v>
      </c>
      <c r="L9" s="150"/>
      <c r="M9" s="150"/>
      <c r="N9" s="150">
        <v>-1</v>
      </c>
      <c r="P9" s="131"/>
      <c r="Q9" s="149" t="str">
        <f>G9</f>
        <v>sel003</v>
      </c>
      <c r="R9" s="150" t="s">
        <v>2251</v>
      </c>
      <c r="S9" s="150" t="s">
        <v>2687</v>
      </c>
      <c r="T9" s="150" t="s">
        <v>2688</v>
      </c>
      <c r="U9" s="150" t="s">
        <v>2684</v>
      </c>
      <c r="V9" s="150" t="s">
        <v>2685</v>
      </c>
      <c r="W9" s="150" t="s">
        <v>2686</v>
      </c>
      <c r="X9" s="150"/>
      <c r="Y9" s="150"/>
      <c r="Z9" s="150"/>
      <c r="AA9" s="150"/>
      <c r="AB9" s="150"/>
      <c r="AC9" s="150"/>
      <c r="AD9" s="150"/>
      <c r="AE9" s="150"/>
      <c r="AF9" s="150"/>
      <c r="AG9" s="150"/>
      <c r="AH9" s="150">
        <v>-1</v>
      </c>
      <c r="AI9" s="150">
        <v>3</v>
      </c>
      <c r="AJ9" s="150">
        <v>4</v>
      </c>
      <c r="AK9" s="150">
        <v>5</v>
      </c>
      <c r="AL9" s="150">
        <v>6</v>
      </c>
      <c r="AM9" s="150">
        <v>7</v>
      </c>
      <c r="AN9" s="150"/>
      <c r="AO9" s="150"/>
      <c r="AP9" s="150"/>
      <c r="AQ9" s="150"/>
      <c r="AR9" s="150"/>
      <c r="AS9" s="150"/>
      <c r="AT9" s="150"/>
      <c r="AU9" s="150"/>
      <c r="AV9" s="150"/>
      <c r="AW9" s="150"/>
      <c r="BA9" s="128"/>
      <c r="BB9" s="128"/>
      <c r="BC9" s="128" t="str">
        <f>IF(消費量クラス!$R$1="AS","defInput['"&amp;B9&amp;"'] = {  "&amp;D$2&amp;":'"&amp;D9&amp;"',  "&amp;C$2&amp;":'"&amp;C9&amp;"',  "&amp;E$2&amp;":'"&amp;E9&amp;"',  "&amp;F$2&amp;":'"&amp;F9&amp;"', "&amp;G$2&amp;":'"&amp;G9&amp;"', "&amp;H$2&amp;":'"&amp;H9&amp;"', "&amp;I$2&amp;":'"&amp;I9&amp;"', "&amp;J$2&amp;":'"&amp;J9&amp;"', "&amp;K$2&amp;":'"&amp;K9&amp;"', "&amp;L$2&amp;":'"&amp;L9&amp;"', "&amp;M$2&amp;":'"&amp;M9&amp;"', "&amp;N$2&amp;":'"&amp;N9&amp;"'}; ","$this-&gt;defInput['"&amp;B9&amp;"'] = [  '"&amp;D$2&amp;"'=&gt;'"&amp;D9&amp;"',  '"&amp;C$2&amp;"'=&gt;'"&amp;C9&amp;"',  '"&amp;E$2&amp;"'=&gt;'"&amp;E9&amp;"',  '"&amp;F$2&amp;"'=&gt;'"&amp;F9&amp;"', '"&amp;G$2&amp;"'=&gt;'"&amp;G9&amp;"', '"&amp;H$2&amp;"'=&gt;'"&amp;H9&amp;"', '"&amp;I$2&amp;"'=&gt;'"&amp;I9&amp;"', '"&amp;J$2&amp;"'=&gt;'"&amp;J9&amp;"', '"&amp;K$2&amp;"'=&gt;'"&amp;K9&amp;"', '"&amp;L$2&amp;"'=&gt;'"&amp;L9&amp;"', '"&amp;M$2&amp;"'=&gt;'"&amp;M9&amp;"', '"&amp;N$2&amp;"'=&gt;'"&amp;N9&amp;"']; ")</f>
        <v xml:space="preserve">defInput['i003'] = {  cons:'consTotal',  title:'週営業日',  unit:'日/週',  text:'週の営業日を選んで下さい', inputType:'sel003', right:'', postfix:'', demand:'', varType:'Number', min:'', max:'', defaultValue:'-1'}; </v>
      </c>
      <c r="BD9" s="129"/>
      <c r="BE9" s="129"/>
      <c r="BF9" s="129" t="str">
        <f>IF(消費量クラス!$R$1="AS","","$this-&gt;")&amp;"defSelectValue['"&amp;G9&amp;"']= [ '"&amp;R9&amp;"', '"&amp;S9&amp;"', '"&amp;T9&amp;"', '"&amp;U9&amp;"', '"&amp;V9&amp;"', '"&amp;W9&amp;"', '"&amp;X9&amp;"', '"&amp;Y9&amp;"', '"&amp;Z9&amp;"', '"&amp;AA9&amp;"', '"&amp;AB9&amp;"', '"&amp;AC9&amp;"', '"&amp;AD9&amp;"', '"&amp;AE9&amp;"', '"&amp;AF9&amp;"', '"&amp;AG9&amp;"' ]; "</f>
        <v xml:space="preserve">defSelectValue['sel003']= [ '選んで下さい', '3日', '4日', '5日', '6日', '7日', '', '', '', '', '', '', '', '', '', '' ]; </v>
      </c>
      <c r="BG9" s="130"/>
      <c r="BH9" s="130"/>
      <c r="BI9" s="130" t="str">
        <f>IF(消費量クラス!$R$1="AS","","$this-&gt;")&amp;"defSelectData['"&amp;G9&amp;"']= [ '"&amp;AH9&amp;"', '"&amp;AI9&amp;"', '"&amp;AJ9&amp;"', '"&amp;AK9&amp;"', '"&amp;AL9&amp;"', '"&amp;AM9&amp;"', '"&amp;AN9&amp;"', '"&amp;AO9&amp;"', '"&amp;AP9&amp;"', '"&amp;AQ9&amp;"', '"&amp;AR9&amp;"', '"&amp;AS9&amp;"', '"&amp;AT9&amp;"', '"&amp;AU9&amp;"', '"&amp;AV9&amp;"', '"&amp;AW9&amp;"' ]; "</f>
        <v xml:space="preserve">defSelectData['sel003']= [ '-1', '3', '4', '5', '6', '7', '', '', '', '', '', '', '', '', '', '' ]; </v>
      </c>
    </row>
    <row r="10" spans="1:61" ht="43.5" customHeight="1">
      <c r="A10" s="127"/>
      <c r="B10" s="150" t="s">
        <v>3016</v>
      </c>
      <c r="C10" s="150" t="s">
        <v>2675</v>
      </c>
      <c r="D10" s="150" t="s">
        <v>1831</v>
      </c>
      <c r="E10" s="150"/>
      <c r="F10" s="150" t="s">
        <v>2676</v>
      </c>
      <c r="G10" s="192" t="str">
        <f t="shared" si="0"/>
        <v>sel004</v>
      </c>
      <c r="H10" s="150"/>
      <c r="I10" s="150"/>
      <c r="J10" s="150"/>
      <c r="K10" s="150" t="s">
        <v>1791</v>
      </c>
      <c r="L10" s="150"/>
      <c r="M10" s="150"/>
      <c r="N10" s="150">
        <v>-1</v>
      </c>
      <c r="P10" s="131"/>
      <c r="Q10" s="149" t="str">
        <f>G10</f>
        <v>sel004</v>
      </c>
      <c r="R10" s="150" t="s">
        <v>2251</v>
      </c>
      <c r="S10" s="150" t="s">
        <v>2677</v>
      </c>
      <c r="T10" s="150" t="s">
        <v>2678</v>
      </c>
      <c r="U10" s="150"/>
      <c r="V10" s="150"/>
      <c r="W10" s="150"/>
      <c r="X10" s="150"/>
      <c r="Y10" s="150"/>
      <c r="Z10" s="150"/>
      <c r="AA10" s="150"/>
      <c r="AB10" s="150"/>
      <c r="AC10" s="150"/>
      <c r="AD10" s="150"/>
      <c r="AE10" s="150"/>
      <c r="AF10" s="150"/>
      <c r="AG10" s="150"/>
      <c r="AH10" s="150">
        <v>-1</v>
      </c>
      <c r="AI10" s="150">
        <v>1</v>
      </c>
      <c r="AJ10" s="150">
        <v>2</v>
      </c>
      <c r="AK10" s="150"/>
      <c r="AL10" s="150"/>
      <c r="AM10" s="150"/>
      <c r="AN10" s="150"/>
      <c r="AO10" s="150"/>
      <c r="AP10" s="150"/>
      <c r="AQ10" s="150"/>
      <c r="AR10" s="150"/>
      <c r="AS10" s="150"/>
      <c r="AT10" s="150"/>
      <c r="AU10" s="150"/>
      <c r="AV10" s="150"/>
      <c r="AW10" s="150"/>
      <c r="BA10" s="128"/>
      <c r="BB10" s="128"/>
      <c r="BC10" s="128" t="str">
        <f>IF(消費量クラス!$R$1="AS","defInput['"&amp;B10&amp;"'] = {  "&amp;D$2&amp;":'"&amp;D10&amp;"',  "&amp;C$2&amp;":'"&amp;C10&amp;"',  "&amp;E$2&amp;":'"&amp;E10&amp;"',  "&amp;F$2&amp;":'"&amp;F10&amp;"', "&amp;G$2&amp;":'"&amp;G10&amp;"', "&amp;H$2&amp;":'"&amp;H10&amp;"', "&amp;I$2&amp;":'"&amp;I10&amp;"', "&amp;J$2&amp;":'"&amp;J10&amp;"', "&amp;K$2&amp;":'"&amp;K10&amp;"', "&amp;L$2&amp;":'"&amp;L10&amp;"', "&amp;M$2&amp;":'"&amp;M10&amp;"', "&amp;N$2&amp;":'"&amp;N10&amp;"'}; ","$this-&gt;defInput['"&amp;B10&amp;"'] = [  '"&amp;D$2&amp;"'=&gt;'"&amp;D10&amp;"',  '"&amp;C$2&amp;"'=&gt;'"&amp;C10&amp;"',  '"&amp;E$2&amp;"'=&gt;'"&amp;E10&amp;"',  '"&amp;F$2&amp;"'=&gt;'"&amp;F10&amp;"', '"&amp;G$2&amp;"'=&gt;'"&amp;G10&amp;"', '"&amp;H$2&amp;"'=&gt;'"&amp;H10&amp;"', '"&amp;I$2&amp;"'=&gt;'"&amp;I10&amp;"', '"&amp;J$2&amp;"'=&gt;'"&amp;J10&amp;"', '"&amp;K$2&amp;"'=&gt;'"&amp;K10&amp;"', '"&amp;L$2&amp;"'=&gt;'"&amp;L10&amp;"', '"&amp;M$2&amp;"'=&gt;'"&amp;M10&amp;"', '"&amp;N$2&amp;"'=&gt;'"&amp;N10&amp;"']; ")</f>
        <v xml:space="preserve">defInput['i004'] = {  cons:'consTotal',  title:'建物の構造',  unit:'',  text:'木造ですか鉄骨・鉄筋ですか', inputType:'sel004', right:'', postfix:'', demand:'', varType:'Number', min:'', max:'', defaultValue:'-1'}; </v>
      </c>
      <c r="BD10" s="129"/>
      <c r="BE10" s="129"/>
      <c r="BF10" s="129" t="str">
        <f>IF(消費量クラス!$R$1="AS","","$this-&gt;")&amp;"defSelectValue['"&amp;G10&amp;"']= [ '"&amp;R10&amp;"', '"&amp;S10&amp;"', '"&amp;T10&amp;"', '"&amp;U10&amp;"', '"&amp;V10&amp;"', '"&amp;W10&amp;"', '"&amp;X10&amp;"', '"&amp;Y10&amp;"', '"&amp;Z10&amp;"', '"&amp;AA10&amp;"', '"&amp;AB10&amp;"', '"&amp;AC10&amp;"', '"&amp;AD10&amp;"', '"&amp;AE10&amp;"', '"&amp;AF10&amp;"', '"&amp;AG10&amp;"' ]; "</f>
        <v xml:space="preserve">defSelectValue['sel004']= [ '選んで下さい', '木造', '鉄骨・鉄筋', '', '', '', '', '', '', '', '', '', '', '', '', '' ]; </v>
      </c>
      <c r="BG10" s="130"/>
      <c r="BH10" s="130"/>
      <c r="BI10" s="130" t="str">
        <f>IF(消費量クラス!$R$1="AS","","$this-&gt;")&amp;"defSelectData['"&amp;G10&amp;"']= [ '"&amp;AH10&amp;"', '"&amp;AI10&amp;"', '"&amp;AJ10&amp;"', '"&amp;AK10&amp;"', '"&amp;AL10&amp;"', '"&amp;AM10&amp;"', '"&amp;AN10&amp;"', '"&amp;AO10&amp;"', '"&amp;AP10&amp;"', '"&amp;AQ10&amp;"', '"&amp;AR10&amp;"', '"&amp;AS10&amp;"', '"&amp;AT10&amp;"', '"&amp;AU10&amp;"', '"&amp;AV10&amp;"', '"&amp;AW10&amp;"' ]; "</f>
        <v xml:space="preserve">defSelectData['sel004']= [ '-1', '1', '2', '', '', '', '', '', '', '', '', '', '', '', '', '' ]; </v>
      </c>
    </row>
    <row r="11" spans="1:61" ht="43.5" customHeight="1">
      <c r="A11" s="127"/>
      <c r="B11" s="150" t="s">
        <v>1895</v>
      </c>
      <c r="C11" s="150" t="s">
        <v>2679</v>
      </c>
      <c r="D11" s="150" t="s">
        <v>1831</v>
      </c>
      <c r="E11" s="150" t="s">
        <v>1839</v>
      </c>
      <c r="F11" s="150" t="s">
        <v>2680</v>
      </c>
      <c r="G11" s="192" t="str">
        <f t="shared" si="0"/>
        <v>sel005</v>
      </c>
      <c r="H11" s="150"/>
      <c r="I11" s="150"/>
      <c r="J11" s="150"/>
      <c r="K11" s="150" t="s">
        <v>1791</v>
      </c>
      <c r="L11" s="150"/>
      <c r="M11" s="150"/>
      <c r="N11" s="150">
        <v>-1</v>
      </c>
      <c r="P11" s="131"/>
      <c r="Q11" s="149"/>
      <c r="R11" s="150"/>
      <c r="S11" s="150"/>
      <c r="T11" s="150"/>
      <c r="U11" s="150"/>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BA11" s="128"/>
      <c r="BB11" s="128"/>
      <c r="BC11" s="128" t="str">
        <f>IF(消費量クラス!$R$1="AS","defInput['"&amp;B11&amp;"'] = {  "&amp;D$2&amp;":'"&amp;D11&amp;"',  "&amp;C$2&amp;":'"&amp;C11&amp;"',  "&amp;E$2&amp;":'"&amp;E11&amp;"',  "&amp;F$2&amp;":'"&amp;F11&amp;"', "&amp;G$2&amp;":'"&amp;G11&amp;"', "&amp;H$2&amp;":'"&amp;H11&amp;"', "&amp;I$2&amp;":'"&amp;I11&amp;"', "&amp;J$2&amp;":'"&amp;J11&amp;"', "&amp;K$2&amp;":'"&amp;K11&amp;"', "&amp;L$2&amp;":'"&amp;L11&amp;"', "&amp;M$2&amp;":'"&amp;M11&amp;"', "&amp;N$2&amp;":'"&amp;N11&amp;"'}; ","$this-&gt;defInput['"&amp;B11&amp;"'] = [  '"&amp;D$2&amp;"'=&gt;'"&amp;D11&amp;"',  '"&amp;C$2&amp;"'=&gt;'"&amp;C11&amp;"',  '"&amp;E$2&amp;"'=&gt;'"&amp;E11&amp;"',  '"&amp;F$2&amp;"'=&gt;'"&amp;F11&amp;"', '"&amp;G$2&amp;"'=&gt;'"&amp;G11&amp;"', '"&amp;H$2&amp;"'=&gt;'"&amp;H11&amp;"', '"&amp;I$2&amp;"'=&gt;'"&amp;I11&amp;"', '"&amp;J$2&amp;"'=&gt;'"&amp;J11&amp;"', '"&amp;K$2&amp;"'=&gt;'"&amp;K11&amp;"', '"&amp;L$2&amp;"'=&gt;'"&amp;L11&amp;"', '"&amp;M$2&amp;"'=&gt;'"&amp;M11&amp;"', '"&amp;N$2&amp;"'=&gt;'"&amp;N11&amp;"']; ")</f>
        <v xml:space="preserve">defInput['i005'] = {  cons:'consTotal',  title:'延床面積',  unit:'m2',  text:'延床面積をお答え下さい', inputType:'sel005', right:'', postfix:'', demand:'', varType:'Number', min:'', max:'', defaultValue:'-1'}; </v>
      </c>
      <c r="BD11" s="129"/>
      <c r="BE11" s="129"/>
      <c r="BF11" s="129" t="str">
        <f>IF(消費量クラス!$R$1="AS","","$this-&gt;")&amp;"defSelectValue['"&amp;G11&amp;"']= [ '"&amp;R11&amp;"', '"&amp;S11&amp;"', '"&amp;T11&amp;"', '"&amp;U11&amp;"', '"&amp;V11&amp;"', '"&amp;W11&amp;"', '"&amp;X11&amp;"', '"&amp;Y11&amp;"', '"&amp;Z11&amp;"', '"&amp;AA11&amp;"', '"&amp;AB11&amp;"', '"&amp;AC11&amp;"', '"&amp;AD11&amp;"', '"&amp;AE11&amp;"', '"&amp;AF11&amp;"', '"&amp;AG11&amp;"' ]; "</f>
        <v xml:space="preserve">defSelectValue['sel005']= [ '', '', '', '', '', '', '', '', '', '', '', '', '', '', '', '' ]; </v>
      </c>
      <c r="BG11" s="130"/>
      <c r="BH11" s="130"/>
      <c r="BI11" s="130" t="str">
        <f>IF(消費量クラス!$R$1="AS","","$this-&gt;")&amp;"defSelectData['"&amp;G11&amp;"']= [ '"&amp;AH11&amp;"', '"&amp;AI11&amp;"', '"&amp;AJ11&amp;"', '"&amp;AK11&amp;"', '"&amp;AL11&amp;"', '"&amp;AM11&amp;"', '"&amp;AN11&amp;"', '"&amp;AO11&amp;"', '"&amp;AP11&amp;"', '"&amp;AQ11&amp;"', '"&amp;AR11&amp;"', '"&amp;AS11&amp;"', '"&amp;AT11&amp;"', '"&amp;AU11&amp;"', '"&amp;AV11&amp;"', '"&amp;AW11&amp;"' ]; "</f>
        <v xml:space="preserve">defSelectData['sel005']= [ '', '', '', '', '', '', '', '', '', '', '', '', '', '', '', '' ]; </v>
      </c>
    </row>
    <row r="12" spans="1:61" ht="43.5" customHeight="1">
      <c r="A12" s="127"/>
      <c r="B12" s="150" t="s">
        <v>1852</v>
      </c>
      <c r="C12" s="150" t="s">
        <v>2626</v>
      </c>
      <c r="D12" s="150" t="s">
        <v>2650</v>
      </c>
      <c r="E12" s="150" t="s">
        <v>797</v>
      </c>
      <c r="F12" s="150" t="s">
        <v>2707</v>
      </c>
      <c r="G12" s="192" t="str">
        <f t="shared" si="0"/>
        <v>sel007</v>
      </c>
      <c r="H12" s="150"/>
      <c r="I12" s="150"/>
      <c r="J12" s="150"/>
      <c r="K12" s="150" t="s">
        <v>1791</v>
      </c>
      <c r="L12" s="150"/>
      <c r="M12" s="150"/>
      <c r="N12" s="150">
        <v>-1</v>
      </c>
      <c r="P12" s="131"/>
      <c r="Q12" s="149" t="str">
        <f>G12</f>
        <v>sel007</v>
      </c>
      <c r="R12" s="150" t="s">
        <v>2251</v>
      </c>
      <c r="S12" s="150" t="s">
        <v>2627</v>
      </c>
      <c r="T12" s="193" t="s">
        <v>2628</v>
      </c>
      <c r="U12" s="193" t="s">
        <v>2621</v>
      </c>
      <c r="V12" s="150" t="s">
        <v>2629</v>
      </c>
      <c r="W12" s="150" t="s">
        <v>2622</v>
      </c>
      <c r="X12" s="150" t="s">
        <v>2630</v>
      </c>
      <c r="Y12" s="150" t="s">
        <v>2623</v>
      </c>
      <c r="Z12" s="150" t="s">
        <v>2624</v>
      </c>
      <c r="AA12" s="150" t="s">
        <v>2625</v>
      </c>
      <c r="AB12" s="150"/>
      <c r="AC12" s="150"/>
      <c r="AD12" s="150"/>
      <c r="AE12" s="150"/>
      <c r="AF12" s="150"/>
      <c r="AG12" s="150"/>
      <c r="AH12" s="150">
        <v>-1</v>
      </c>
      <c r="AI12" s="150">
        <v>0</v>
      </c>
      <c r="AJ12" s="150">
        <v>1</v>
      </c>
      <c r="AK12" s="150">
        <v>2</v>
      </c>
      <c r="AL12" s="150">
        <v>3</v>
      </c>
      <c r="AM12" s="150">
        <v>4</v>
      </c>
      <c r="AN12" s="150">
        <v>5</v>
      </c>
      <c r="AO12" s="150">
        <v>6</v>
      </c>
      <c r="AP12" s="150">
        <v>8</v>
      </c>
      <c r="AQ12" s="150">
        <v>10</v>
      </c>
      <c r="AR12" s="150"/>
      <c r="AS12" s="150"/>
      <c r="AT12" s="150"/>
      <c r="AU12" s="150"/>
      <c r="AV12" s="150"/>
      <c r="AW12" s="150"/>
      <c r="BA12" s="128"/>
      <c r="BB12" s="128"/>
      <c r="BC12" s="128" t="str">
        <f>IF(消費量クラス!$R$1="AS","defInput['"&amp;B12&amp;"'] = {  "&amp;D$2&amp;":'"&amp;D12&amp;"',  "&amp;C$2&amp;":'"&amp;C12&amp;"',  "&amp;E$2&amp;":'"&amp;E12&amp;"',  "&amp;F$2&amp;":'"&amp;F12&amp;"', "&amp;G$2&amp;":'"&amp;G12&amp;"', "&amp;H$2&amp;":'"&amp;H12&amp;"', "&amp;I$2&amp;":'"&amp;I12&amp;"', "&amp;J$2&amp;":'"&amp;J12&amp;"', "&amp;K$2&amp;":'"&amp;K12&amp;"', "&amp;L$2&amp;":'"&amp;L12&amp;"', "&amp;M$2&amp;":'"&amp;M12&amp;"', "&amp;N$2&amp;":'"&amp;N12&amp;"'}; ","$this-&gt;defInput['"&amp;B12&amp;"'] = [  '"&amp;D$2&amp;"'=&gt;'"&amp;D12&amp;"',  '"&amp;C$2&amp;"'=&gt;'"&amp;C12&amp;"',  '"&amp;E$2&amp;"'=&gt;'"&amp;E12&amp;"',  '"&amp;F$2&amp;"'=&gt;'"&amp;F12&amp;"', '"&amp;G$2&amp;"'=&gt;'"&amp;G12&amp;"', '"&amp;H$2&amp;"'=&gt;'"&amp;H12&amp;"', '"&amp;I$2&amp;"'=&gt;'"&amp;I12&amp;"', '"&amp;J$2&amp;"'=&gt;'"&amp;J12&amp;"', '"&amp;K$2&amp;"'=&gt;'"&amp;K12&amp;"', '"&amp;L$2&amp;"'=&gt;'"&amp;L12&amp;"', '"&amp;M$2&amp;"'=&gt;'"&amp;M12&amp;"', '"&amp;N$2&amp;"'=&gt;'"&amp;N12&amp;"']; ")</f>
        <v xml:space="preserve">defInput['i007'] = {  cons:'consHTsum',  title:'暖房する期間',  unit:'ヶ月',  text:'よく暖房を使う期間', inputType:'sel007', right:'', postfix:'', demand:'', varType:'Number', min:'', max:'', defaultValue:'-1'}; </v>
      </c>
      <c r="BD12" s="129"/>
      <c r="BE12" s="129"/>
      <c r="BF12" s="129" t="str">
        <f>IF(消費量クラス!$R$1="AS","","$this-&gt;")&amp;"defSelectValue['"&amp;G12&amp;"']= [ '"&amp;R12&amp;"', '"&amp;S12&amp;"', '"&amp;T12&amp;"', '"&amp;U12&amp;"', '"&amp;V12&amp;"', '"&amp;W12&amp;"', '"&amp;X12&amp;"', '"&amp;Y12&amp;"', '"&amp;Z12&amp;"', '"&amp;AA12&amp;"', '"&amp;AB12&amp;"', '"&amp;AC12&amp;"', '"&amp;AD12&amp;"', '"&amp;AE12&amp;"', '"&amp;AF12&amp;"', '"&amp;AG12&amp;"' ]; "</f>
        <v xml:space="preserve">defSelectValue['sel007']= [ '選んで下さい', '暖房をしない', '1ヶ月', '2ヶ月', '3ヶ月', '4ヶ月', '5ヶ月', '6ヶ月', '8ヶ月', '10ヶ月', '', '', '', '', '', '' ]; </v>
      </c>
      <c r="BG12" s="130"/>
      <c r="BH12" s="130"/>
      <c r="BI12" s="130" t="str">
        <f>IF(消費量クラス!$R$1="AS","","$this-&gt;")&amp;"defSelectData['"&amp;G12&amp;"']= [ '"&amp;AH12&amp;"', '"&amp;AI12&amp;"', '"&amp;AJ12&amp;"', '"&amp;AK12&amp;"', '"&amp;AL12&amp;"', '"&amp;AM12&amp;"', '"&amp;AN12&amp;"', '"&amp;AO12&amp;"', '"&amp;AP12&amp;"', '"&amp;AQ12&amp;"', '"&amp;AR12&amp;"', '"&amp;AS12&amp;"', '"&amp;AT12&amp;"', '"&amp;AU12&amp;"', '"&amp;AV12&amp;"', '"&amp;AW12&amp;"' ]; "</f>
        <v xml:space="preserve">defSelectData['sel007']= [ '-1', '0', '1', '2', '3', '4', '5', '6', '8', '10', '', '', '', '', '', '' ]; </v>
      </c>
    </row>
    <row r="13" spans="1:61" ht="43.5" customHeight="1">
      <c r="A13" s="127"/>
      <c r="B13" s="150" t="s">
        <v>2633</v>
      </c>
      <c r="C13" s="150" t="s">
        <v>2705</v>
      </c>
      <c r="D13" s="150" t="s">
        <v>3015</v>
      </c>
      <c r="E13" s="150" t="s">
        <v>797</v>
      </c>
      <c r="F13" s="150" t="s">
        <v>2706</v>
      </c>
      <c r="G13" s="192" t="str">
        <f t="shared" si="0"/>
        <v>sel008</v>
      </c>
      <c r="H13" s="150"/>
      <c r="I13" s="150"/>
      <c r="J13" s="150"/>
      <c r="K13" s="150" t="s">
        <v>1791</v>
      </c>
      <c r="L13" s="150"/>
      <c r="M13" s="150"/>
      <c r="N13" s="150">
        <v>-1</v>
      </c>
      <c r="P13" s="131"/>
      <c r="Q13" s="149" t="str">
        <f>G13</f>
        <v>sel008</v>
      </c>
      <c r="R13" s="150" t="s">
        <v>2251</v>
      </c>
      <c r="S13" s="150" t="s">
        <v>3456</v>
      </c>
      <c r="T13" s="193" t="s">
        <v>2628</v>
      </c>
      <c r="U13" s="193" t="s">
        <v>2621</v>
      </c>
      <c r="V13" s="150" t="s">
        <v>2629</v>
      </c>
      <c r="W13" s="150" t="s">
        <v>2622</v>
      </c>
      <c r="X13" s="150" t="s">
        <v>2630</v>
      </c>
      <c r="Y13" s="150" t="s">
        <v>2623</v>
      </c>
      <c r="Z13" s="150" t="s">
        <v>2624</v>
      </c>
      <c r="AA13" s="150" t="s">
        <v>2625</v>
      </c>
      <c r="AB13" s="150"/>
      <c r="AC13" s="150"/>
      <c r="AD13" s="150"/>
      <c r="AE13" s="150"/>
      <c r="AF13" s="150"/>
      <c r="AG13" s="150"/>
      <c r="AH13" s="150">
        <v>-1</v>
      </c>
      <c r="AI13" s="150">
        <v>0</v>
      </c>
      <c r="AJ13" s="150">
        <v>1</v>
      </c>
      <c r="AK13" s="150">
        <v>2</v>
      </c>
      <c r="AL13" s="150">
        <v>3</v>
      </c>
      <c r="AM13" s="150">
        <v>4</v>
      </c>
      <c r="AN13" s="150">
        <v>5</v>
      </c>
      <c r="AO13" s="150">
        <v>6</v>
      </c>
      <c r="AP13" s="150">
        <v>8</v>
      </c>
      <c r="AQ13" s="150">
        <v>10</v>
      </c>
      <c r="AR13" s="150"/>
      <c r="AS13" s="150"/>
      <c r="AT13" s="150"/>
      <c r="AU13" s="150"/>
      <c r="AV13" s="150"/>
      <c r="AW13" s="150"/>
      <c r="BA13" s="128"/>
      <c r="BB13" s="128"/>
      <c r="BC13" s="128" t="str">
        <f>IF(消費量クラス!$R$1="AS","defInput['"&amp;B13&amp;"'] = {  "&amp;D$2&amp;":'"&amp;D13&amp;"',  "&amp;C$2&amp;":'"&amp;C13&amp;"',  "&amp;E$2&amp;":'"&amp;E13&amp;"',  "&amp;F$2&amp;":'"&amp;F13&amp;"', "&amp;G$2&amp;":'"&amp;G13&amp;"', "&amp;H$2&amp;":'"&amp;H13&amp;"', "&amp;I$2&amp;":'"&amp;I13&amp;"', "&amp;J$2&amp;":'"&amp;J13&amp;"', "&amp;K$2&amp;":'"&amp;K13&amp;"', "&amp;L$2&amp;":'"&amp;L13&amp;"', "&amp;M$2&amp;":'"&amp;M13&amp;"', "&amp;N$2&amp;":'"&amp;N13&amp;"'}; ","$this-&gt;defInput['"&amp;B13&amp;"'] = [  '"&amp;D$2&amp;"'=&gt;'"&amp;D13&amp;"',  '"&amp;C$2&amp;"'=&gt;'"&amp;C13&amp;"',  '"&amp;E$2&amp;"'=&gt;'"&amp;E13&amp;"',  '"&amp;F$2&amp;"'=&gt;'"&amp;F13&amp;"', '"&amp;G$2&amp;"'=&gt;'"&amp;G13&amp;"', '"&amp;H$2&amp;"'=&gt;'"&amp;H13&amp;"', '"&amp;I$2&amp;"'=&gt;'"&amp;I13&amp;"', '"&amp;J$2&amp;"'=&gt;'"&amp;J13&amp;"', '"&amp;K$2&amp;"'=&gt;'"&amp;K13&amp;"', '"&amp;L$2&amp;"'=&gt;'"&amp;L13&amp;"', '"&amp;M$2&amp;"'=&gt;'"&amp;M13&amp;"', '"&amp;N$2&amp;"'=&gt;'"&amp;N13&amp;"']; ")</f>
        <v xml:space="preserve">defInput['i008'] = {  cons:'consCOsum',  title:'冷房する期間',  unit:'ヶ月',  text:'よく冷房を使う期間', inputType:'sel008', right:'', postfix:'', demand:'', varType:'Number', min:'', max:'', defaultValue:'-1'}; </v>
      </c>
      <c r="BD13" s="129"/>
      <c r="BE13" s="129"/>
      <c r="BF13" s="129" t="str">
        <f>IF(消費量クラス!$R$1="AS","","$this-&gt;")&amp;"defSelectValue['"&amp;G13&amp;"']= [ '"&amp;R13&amp;"', '"&amp;S13&amp;"', '"&amp;T13&amp;"', '"&amp;U13&amp;"', '"&amp;V13&amp;"', '"&amp;W13&amp;"', '"&amp;X13&amp;"', '"&amp;Y13&amp;"', '"&amp;Z13&amp;"', '"&amp;AA13&amp;"', '"&amp;AB13&amp;"', '"&amp;AC13&amp;"', '"&amp;AD13&amp;"', '"&amp;AE13&amp;"', '"&amp;AF13&amp;"', '"&amp;AG13&amp;"' ]; "</f>
        <v xml:space="preserve">defSelectValue['sel008']= [ '選んで下さい', '冷房をしない', '1ヶ月', '2ヶ月', '3ヶ月', '4ヶ月', '5ヶ月', '6ヶ月', '8ヶ月', '10ヶ月', '', '', '', '', '', '' ]; </v>
      </c>
      <c r="BG13" s="130"/>
      <c r="BH13" s="130"/>
      <c r="BI13" s="130" t="str">
        <f>IF(消費量クラス!$R$1="AS","","$this-&gt;")&amp;"defSelectData['"&amp;G13&amp;"']= [ '"&amp;AH13&amp;"', '"&amp;AI13&amp;"', '"&amp;AJ13&amp;"', '"&amp;AK13&amp;"', '"&amp;AL13&amp;"', '"&amp;AM13&amp;"', '"&amp;AN13&amp;"', '"&amp;AO13&amp;"', '"&amp;AP13&amp;"', '"&amp;AQ13&amp;"', '"&amp;AR13&amp;"', '"&amp;AS13&amp;"', '"&amp;AT13&amp;"', '"&amp;AU13&amp;"', '"&amp;AV13&amp;"', '"&amp;AW13&amp;"' ]; "</f>
        <v xml:space="preserve">defSelectData['sel008']= [ '-1', '0', '1', '2', '3', '4', '5', '6', '8', '10', '', '', '', '', '', '' ]; </v>
      </c>
    </row>
    <row r="14" spans="1:61" ht="43.5" customHeight="1">
      <c r="A14" s="127"/>
      <c r="B14" s="150" t="s">
        <v>1828</v>
      </c>
      <c r="C14" s="150" t="s">
        <v>2689</v>
      </c>
      <c r="D14" s="150" t="s">
        <v>1831</v>
      </c>
      <c r="E14" s="150" t="s">
        <v>2692</v>
      </c>
      <c r="F14" s="150" t="s">
        <v>2693</v>
      </c>
      <c r="G14" s="192" t="str">
        <f t="shared" si="0"/>
        <v>sel009</v>
      </c>
      <c r="H14" s="150"/>
      <c r="I14" s="150"/>
      <c r="J14" s="150"/>
      <c r="K14" s="150" t="s">
        <v>1791</v>
      </c>
      <c r="L14" s="150"/>
      <c r="M14" s="150"/>
      <c r="N14" s="150">
        <v>-1</v>
      </c>
      <c r="P14" s="131"/>
      <c r="Q14" s="149"/>
      <c r="R14" s="150"/>
      <c r="S14" s="150"/>
      <c r="T14" s="150"/>
      <c r="U14" s="150"/>
      <c r="V14" s="150"/>
      <c r="W14" s="150"/>
      <c r="X14" s="150"/>
      <c r="Y14" s="150"/>
      <c r="Z14" s="150"/>
      <c r="AA14" s="150"/>
      <c r="AB14" s="150"/>
      <c r="AC14" s="150"/>
      <c r="AD14" s="150"/>
      <c r="AE14" s="150"/>
      <c r="AF14" s="150"/>
      <c r="AG14" s="150"/>
      <c r="AH14" s="150"/>
      <c r="AI14" s="150"/>
      <c r="AJ14" s="150"/>
      <c r="AK14" s="150"/>
      <c r="AL14" s="150"/>
      <c r="AM14" s="150"/>
      <c r="AN14" s="150"/>
      <c r="AO14" s="150"/>
      <c r="AP14" s="150"/>
      <c r="AQ14" s="150"/>
      <c r="AR14" s="150"/>
      <c r="AS14" s="150"/>
      <c r="AT14" s="150"/>
      <c r="AU14" s="150"/>
      <c r="AV14" s="150"/>
      <c r="AW14" s="150"/>
      <c r="BA14" s="128"/>
      <c r="BB14" s="128"/>
      <c r="BC14" s="128" t="str">
        <f>IF(消費量クラス!$R$1="AS","defInput['"&amp;B14&amp;"'] = {  "&amp;D$2&amp;":'"&amp;D14&amp;"',  "&amp;C$2&amp;":'"&amp;C14&amp;"',  "&amp;E$2&amp;":'"&amp;E14&amp;"',  "&amp;F$2&amp;":'"&amp;F14&amp;"', "&amp;G$2&amp;":'"&amp;G14&amp;"', "&amp;H$2&amp;":'"&amp;H14&amp;"', "&amp;I$2&amp;":'"&amp;I14&amp;"', "&amp;J$2&amp;":'"&amp;J14&amp;"', "&amp;K$2&amp;":'"&amp;K14&amp;"', "&amp;L$2&amp;":'"&amp;L14&amp;"', "&amp;M$2&amp;":'"&amp;M14&amp;"', "&amp;N$2&amp;":'"&amp;N14&amp;"'}; ","$this-&gt;defInput['"&amp;B14&amp;"'] = [  '"&amp;D$2&amp;"'=&gt;'"&amp;D14&amp;"',  '"&amp;C$2&amp;"'=&gt;'"&amp;C14&amp;"',  '"&amp;E$2&amp;"'=&gt;'"&amp;E14&amp;"',  '"&amp;F$2&amp;"'=&gt;'"&amp;F14&amp;"', '"&amp;G$2&amp;"'=&gt;'"&amp;G14&amp;"', '"&amp;H$2&amp;"'=&gt;'"&amp;H14&amp;"', '"&amp;I$2&amp;"'=&gt;'"&amp;I14&amp;"', '"&amp;J$2&amp;"'=&gt;'"&amp;J14&amp;"', '"&amp;K$2&amp;"'=&gt;'"&amp;K14&amp;"', '"&amp;L$2&amp;"'=&gt;'"&amp;L14&amp;"', '"&amp;M$2&amp;"'=&gt;'"&amp;M14&amp;"', '"&amp;N$2&amp;"'=&gt;'"&amp;N14&amp;"']; ")</f>
        <v xml:space="preserve">defInput['i009'] = {  cons:'consTotal',  title:'客席数',  unit:'席',  text:'（飲食店の場合）客席数をお答え下さい', inputType:'sel009', right:'', postfix:'', demand:'', varType:'Number', min:'', max:'', defaultValue:'-1'}; </v>
      </c>
      <c r="BD14" s="129"/>
      <c r="BE14" s="129"/>
      <c r="BF14" s="129" t="str">
        <f>IF(消費量クラス!$R$1="AS","","$this-&gt;")&amp;"defSelectValue['"&amp;G14&amp;"']= [ '"&amp;R14&amp;"', '"&amp;S14&amp;"', '"&amp;T14&amp;"', '"&amp;U14&amp;"', '"&amp;V14&amp;"', '"&amp;W14&amp;"', '"&amp;X14&amp;"', '"&amp;Y14&amp;"', '"&amp;Z14&amp;"', '"&amp;AA14&amp;"', '"&amp;AB14&amp;"', '"&amp;AC14&amp;"', '"&amp;AD14&amp;"', '"&amp;AE14&amp;"', '"&amp;AF14&amp;"', '"&amp;AG14&amp;"' ]; "</f>
        <v xml:space="preserve">defSelectValue['sel009']= [ '', '', '', '', '', '', '', '', '', '', '', '', '', '', '', '' ]; </v>
      </c>
      <c r="BG14" s="130"/>
      <c r="BH14" s="130"/>
      <c r="BI14" s="130" t="str">
        <f>IF(消費量クラス!$R$1="AS","","$this-&gt;")&amp;"defSelectData['"&amp;G14&amp;"']= [ '"&amp;AH14&amp;"', '"&amp;AI14&amp;"', '"&amp;AJ14&amp;"', '"&amp;AK14&amp;"', '"&amp;AL14&amp;"', '"&amp;AM14&amp;"', '"&amp;AN14&amp;"', '"&amp;AO14&amp;"', '"&amp;AP14&amp;"', '"&amp;AQ14&amp;"', '"&amp;AR14&amp;"', '"&amp;AS14&amp;"', '"&amp;AT14&amp;"', '"&amp;AU14&amp;"', '"&amp;AV14&amp;"', '"&amp;AW14&amp;"' ]; "</f>
        <v xml:space="preserve">defSelectData['sel009']= [ '', '', '', '', '', '', '', '', '', '', '', '', '', '', '', '' ]; </v>
      </c>
    </row>
    <row r="15" spans="1:61" ht="43.5" customHeight="1">
      <c r="A15" s="127"/>
      <c r="B15" s="150" t="s">
        <v>1846</v>
      </c>
      <c r="C15" s="150" t="s">
        <v>2690</v>
      </c>
      <c r="D15" s="150" t="s">
        <v>1831</v>
      </c>
      <c r="E15" s="150" t="s">
        <v>2691</v>
      </c>
      <c r="F15" s="150" t="s">
        <v>2694</v>
      </c>
      <c r="G15" s="192" t="str">
        <f t="shared" si="0"/>
        <v>sel010</v>
      </c>
      <c r="H15" s="150"/>
      <c r="I15" s="150"/>
      <c r="J15" s="150"/>
      <c r="K15" s="150" t="s">
        <v>1791</v>
      </c>
      <c r="L15" s="150"/>
      <c r="M15" s="150"/>
      <c r="N15" s="150">
        <v>-1</v>
      </c>
      <c r="P15" s="131"/>
      <c r="Q15" s="149"/>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BA15" s="128"/>
      <c r="BB15" s="128"/>
      <c r="BC15" s="128" t="str">
        <f>IF(消費量クラス!$R$1="AS","defInput['"&amp;B15&amp;"'] = {  "&amp;D$2&amp;":'"&amp;D15&amp;"',  "&amp;C$2&amp;":'"&amp;C15&amp;"',  "&amp;E$2&amp;":'"&amp;E15&amp;"',  "&amp;F$2&amp;":'"&amp;F15&amp;"', "&amp;G$2&amp;":'"&amp;G15&amp;"', "&amp;H$2&amp;":'"&amp;H15&amp;"', "&amp;I$2&amp;":'"&amp;I15&amp;"', "&amp;J$2&amp;":'"&amp;J15&amp;"', "&amp;K$2&amp;":'"&amp;K15&amp;"', "&amp;L$2&amp;":'"&amp;L15&amp;"', "&amp;M$2&amp;":'"&amp;M15&amp;"', "&amp;N$2&amp;":'"&amp;N15&amp;"'}; ","$this-&gt;defInput['"&amp;B15&amp;"'] = [  '"&amp;D$2&amp;"'=&gt;'"&amp;D15&amp;"',  '"&amp;C$2&amp;"'=&gt;'"&amp;C15&amp;"',  '"&amp;E$2&amp;"'=&gt;'"&amp;E15&amp;"',  '"&amp;F$2&amp;"'=&gt;'"&amp;F15&amp;"', '"&amp;G$2&amp;"'=&gt;'"&amp;G15&amp;"', '"&amp;H$2&amp;"'=&gt;'"&amp;H15&amp;"', '"&amp;I$2&amp;"'=&gt;'"&amp;I15&amp;"', '"&amp;J$2&amp;"'=&gt;'"&amp;J15&amp;"', '"&amp;K$2&amp;"'=&gt;'"&amp;K15&amp;"', '"&amp;L$2&amp;"'=&gt;'"&amp;L15&amp;"', '"&amp;M$2&amp;"'=&gt;'"&amp;M15&amp;"', '"&amp;N$2&amp;"'=&gt;'"&amp;N15&amp;"']; ")</f>
        <v xml:space="preserve">defInput['i010'] = {  cons:'consTotal',  title:'客室数',  unit:'室',  text:'（旅館・ホテルの場合）客室数をお答え下さい', inputType:'sel010', right:'', postfix:'', demand:'', varType:'Number', min:'', max:'', defaultValue:'-1'}; </v>
      </c>
      <c r="BD15" s="129"/>
      <c r="BE15" s="129"/>
      <c r="BF15" s="129" t="str">
        <f>IF(消費量クラス!$R$1="AS","","$this-&gt;")&amp;"defSelectValue['"&amp;G15&amp;"']= [ '"&amp;R15&amp;"', '"&amp;S15&amp;"', '"&amp;T15&amp;"', '"&amp;U15&amp;"', '"&amp;V15&amp;"', '"&amp;W15&amp;"', '"&amp;X15&amp;"', '"&amp;Y15&amp;"', '"&amp;Z15&amp;"', '"&amp;AA15&amp;"', '"&amp;AB15&amp;"', '"&amp;AC15&amp;"', '"&amp;AD15&amp;"', '"&amp;AE15&amp;"', '"&amp;AF15&amp;"', '"&amp;AG15&amp;"' ]; "</f>
        <v xml:space="preserve">defSelectValue['sel010']= [ '', '', '', '', '', '', '', '', '', '', '', '', '', '', '', '' ]; </v>
      </c>
      <c r="BG15" s="130"/>
      <c r="BH15" s="130"/>
      <c r="BI15" s="130" t="str">
        <f>IF(消費量クラス!$R$1="AS","","$this-&gt;")&amp;"defSelectData['"&amp;G15&amp;"']= [ '"&amp;AH15&amp;"', '"&amp;AI15&amp;"', '"&amp;AJ15&amp;"', '"&amp;AK15&amp;"', '"&amp;AL15&amp;"', '"&amp;AM15&amp;"', '"&amp;AN15&amp;"', '"&amp;AO15&amp;"', '"&amp;AP15&amp;"', '"&amp;AQ15&amp;"', '"&amp;AR15&amp;"', '"&amp;AS15&amp;"', '"&amp;AT15&amp;"', '"&amp;AU15&amp;"', '"&amp;AV15&amp;"', '"&amp;AW15&amp;"' ]; "</f>
        <v xml:space="preserve">defSelectData['sel010']= [ '', '', '', '', '', '', '', '', '', '', '', '', '', '', '', '' ]; </v>
      </c>
    </row>
    <row r="16" spans="1:61" ht="43.5" customHeight="1">
      <c r="A16" s="127"/>
      <c r="B16" s="150" t="s">
        <v>1849</v>
      </c>
      <c r="C16" s="150" t="s">
        <v>2695</v>
      </c>
      <c r="D16" s="150" t="s">
        <v>1831</v>
      </c>
      <c r="E16" s="150"/>
      <c r="F16" s="150" t="s">
        <v>2696</v>
      </c>
      <c r="G16" s="192" t="str">
        <f t="shared" ref="G16:G30" si="1">"sel"&amp;MID(B16,2,5)</f>
        <v>sel011</v>
      </c>
      <c r="H16" s="150"/>
      <c r="I16" s="150"/>
      <c r="J16" s="150"/>
      <c r="K16" s="150" t="s">
        <v>1791</v>
      </c>
      <c r="L16" s="150"/>
      <c r="M16" s="150"/>
      <c r="N16" s="150">
        <v>-1</v>
      </c>
      <c r="P16" s="131"/>
      <c r="Q16" s="149" t="str">
        <f>G16</f>
        <v>sel011</v>
      </c>
      <c r="R16" s="150" t="s">
        <v>2251</v>
      </c>
      <c r="S16" s="150" t="s">
        <v>2697</v>
      </c>
      <c r="T16" s="150" t="s">
        <v>2698</v>
      </c>
      <c r="U16" s="150"/>
      <c r="V16" s="150"/>
      <c r="W16" s="150"/>
      <c r="X16" s="150"/>
      <c r="Y16" s="150"/>
      <c r="Z16" s="150"/>
      <c r="AA16" s="150"/>
      <c r="AB16" s="150"/>
      <c r="AC16" s="150"/>
      <c r="AD16" s="150"/>
      <c r="AE16" s="150"/>
      <c r="AF16" s="150"/>
      <c r="AG16" s="150"/>
      <c r="AH16" s="150">
        <v>-1</v>
      </c>
      <c r="AI16" s="150">
        <v>1</v>
      </c>
      <c r="AJ16" s="150">
        <v>2</v>
      </c>
      <c r="AK16" s="150"/>
      <c r="AL16" s="150"/>
      <c r="AM16" s="150"/>
      <c r="AN16" s="150"/>
      <c r="AO16" s="150"/>
      <c r="AP16" s="150"/>
      <c r="AQ16" s="150"/>
      <c r="AR16" s="150"/>
      <c r="AS16" s="150"/>
      <c r="AT16" s="150"/>
      <c r="AU16" s="150"/>
      <c r="AV16" s="150"/>
      <c r="AW16" s="150"/>
      <c r="BA16" s="128"/>
      <c r="BB16" s="128"/>
      <c r="BC16" s="128" t="str">
        <f>IF(消費量クラス!$R$1="AS","defInput['"&amp;B16&amp;"'] = {  "&amp;D$2&amp;":'"&amp;D16&amp;"',  "&amp;C$2&amp;":'"&amp;C16&amp;"',  "&amp;E$2&amp;":'"&amp;E16&amp;"',  "&amp;F$2&amp;":'"&amp;F16&amp;"', "&amp;G$2&amp;":'"&amp;G16&amp;"', "&amp;H$2&amp;":'"&amp;H16&amp;"', "&amp;I$2&amp;":'"&amp;I16&amp;"', "&amp;J$2&amp;":'"&amp;J16&amp;"', "&amp;K$2&amp;":'"&amp;K16&amp;"', "&amp;L$2&amp;":'"&amp;L16&amp;"', "&amp;M$2&amp;":'"&amp;M16&amp;"', "&amp;N$2&amp;":'"&amp;N16&amp;"'}; ","$this-&gt;defInput['"&amp;B16&amp;"'] = [  '"&amp;D$2&amp;"'=&gt;'"&amp;D16&amp;"',  '"&amp;C$2&amp;"'=&gt;'"&amp;C16&amp;"',  '"&amp;E$2&amp;"'=&gt;'"&amp;E16&amp;"',  '"&amp;F$2&amp;"'=&gt;'"&amp;F16&amp;"', '"&amp;G$2&amp;"'=&gt;'"&amp;G16&amp;"', '"&amp;H$2&amp;"'=&gt;'"&amp;H16&amp;"', '"&amp;I$2&amp;"'=&gt;'"&amp;I16&amp;"', '"&amp;J$2&amp;"'=&gt;'"&amp;J16&amp;"', '"&amp;K$2&amp;"'=&gt;'"&amp;K16&amp;"', '"&amp;L$2&amp;"'=&gt;'"&amp;L16&amp;"', '"&amp;M$2&amp;"'=&gt;'"&amp;M16&amp;"', '"&amp;N$2&amp;"'=&gt;'"&amp;N16&amp;"']; ")</f>
        <v xml:space="preserve">defInput['i011'] = {  cons:'consTotal',  title:'職住一体ですか',  unit:'',  text:'職住一体ですか', inputType:'sel011', right:'', postfix:'', demand:'', varType:'Number', min:'', max:'', defaultValue:'-1'}; </v>
      </c>
      <c r="BD16" s="129"/>
      <c r="BE16" s="129"/>
      <c r="BF16" s="129" t="str">
        <f>IF(消費量クラス!$R$1="AS","","$this-&gt;")&amp;"defSelectValue['"&amp;G16&amp;"']= [ '"&amp;R16&amp;"', '"&amp;S16&amp;"', '"&amp;T16&amp;"', '"&amp;U16&amp;"', '"&amp;V16&amp;"', '"&amp;W16&amp;"', '"&amp;X16&amp;"', '"&amp;Y16&amp;"', '"&amp;Z16&amp;"', '"&amp;AA16&amp;"', '"&amp;AB16&amp;"', '"&amp;AC16&amp;"', '"&amp;AD16&amp;"', '"&amp;AE16&amp;"', '"&amp;AF16&amp;"', '"&amp;AG16&amp;"' ]; "</f>
        <v xml:space="preserve">defSelectValue['sel011']= [ '選んで下さい', '住居部分を含む', '事業分のみ', '', '', '', '', '', '', '', '', '', '', '', '', '' ]; </v>
      </c>
      <c r="BG16" s="130"/>
      <c r="BH16" s="130"/>
      <c r="BI16" s="130" t="str">
        <f>IF(消費量クラス!$R$1="AS","","$this-&gt;")&amp;"defSelectData['"&amp;G16&amp;"']= [ '"&amp;AH16&amp;"', '"&amp;AI16&amp;"', '"&amp;AJ16&amp;"', '"&amp;AK16&amp;"', '"&amp;AL16&amp;"', '"&amp;AM16&amp;"', '"&amp;AN16&amp;"', '"&amp;AO16&amp;"', '"&amp;AP16&amp;"', '"&amp;AQ16&amp;"', '"&amp;AR16&amp;"', '"&amp;AS16&amp;"', '"&amp;AT16&amp;"', '"&amp;AU16&amp;"', '"&amp;AV16&amp;"', '"&amp;AW16&amp;"' ]; "</f>
        <v xml:space="preserve">defSelectData['sel011']= [ '-1', '1', '2', '', '', '', '', '', '', '', '', '', '', '', '', '' ]; </v>
      </c>
    </row>
    <row r="17" spans="1:61" ht="43.5" customHeight="1">
      <c r="A17" s="127"/>
      <c r="B17" s="150" t="s">
        <v>3014</v>
      </c>
      <c r="C17" s="150" t="s">
        <v>1447</v>
      </c>
      <c r="D17" s="150" t="s">
        <v>1831</v>
      </c>
      <c r="E17" s="150"/>
      <c r="F17" s="150" t="s">
        <v>1447</v>
      </c>
      <c r="G17" s="192" t="str">
        <f t="shared" si="1"/>
        <v>sel021</v>
      </c>
      <c r="H17" s="150"/>
      <c r="I17" s="150"/>
      <c r="J17" s="150"/>
      <c r="K17" s="150" t="s">
        <v>1791</v>
      </c>
      <c r="L17" s="150"/>
      <c r="M17" s="150"/>
      <c r="N17" s="150">
        <v>-1</v>
      </c>
      <c r="P17" s="131"/>
      <c r="Q17" s="149"/>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0"/>
      <c r="AU17" s="150"/>
      <c r="AV17" s="150"/>
      <c r="AW17" s="150"/>
      <c r="BA17" s="128"/>
      <c r="BB17" s="128"/>
      <c r="BC17" s="128" t="str">
        <f>IF(消費量クラス!$R$1="AS","defInput['"&amp;B17&amp;"'] = {  "&amp;D$2&amp;":'"&amp;D17&amp;"',  "&amp;C$2&amp;":'"&amp;C17&amp;"',  "&amp;E$2&amp;":'"&amp;E17&amp;"',  "&amp;F$2&amp;":'"&amp;F17&amp;"', "&amp;G$2&amp;":'"&amp;G17&amp;"', "&amp;H$2&amp;":'"&amp;H17&amp;"', "&amp;I$2&amp;":'"&amp;I17&amp;"', "&amp;J$2&amp;":'"&amp;J17&amp;"', "&amp;K$2&amp;":'"&amp;K17&amp;"', "&amp;L$2&amp;":'"&amp;L17&amp;"', "&amp;M$2&amp;":'"&amp;M17&amp;"', "&amp;N$2&amp;":'"&amp;N17&amp;"'}; ","$this-&gt;defInput['"&amp;B17&amp;"'] = [  '"&amp;D$2&amp;"'=&gt;'"&amp;D17&amp;"',  '"&amp;C$2&amp;"'=&gt;'"&amp;C17&amp;"',  '"&amp;E$2&amp;"'=&gt;'"&amp;E17&amp;"',  '"&amp;F$2&amp;"'=&gt;'"&amp;F17&amp;"', '"&amp;G$2&amp;"'=&gt;'"&amp;G17&amp;"', '"&amp;H$2&amp;"'=&gt;'"&amp;H17&amp;"', '"&amp;I$2&amp;"'=&gt;'"&amp;I17&amp;"', '"&amp;J$2&amp;"'=&gt;'"&amp;J17&amp;"', '"&amp;K$2&amp;"'=&gt;'"&amp;K17&amp;"', '"&amp;L$2&amp;"'=&gt;'"&amp;L17&amp;"', '"&amp;M$2&amp;"'=&gt;'"&amp;M17&amp;"', '"&amp;N$2&amp;"'=&gt;'"&amp;N17&amp;"']; ")</f>
        <v xml:space="preserve">defInput['i021'] = {  cons:'consTotal',  title:'都道府県',  unit:'',  text:'都道府県', inputType:'sel021', right:'', postfix:'', demand:'', varType:'Number', min:'', max:'', defaultValue:'-1'}; </v>
      </c>
      <c r="BD17" s="129"/>
      <c r="BE17" s="129"/>
      <c r="BF17" s="129" t="str">
        <f>IF(消費量クラス!$R$1="AS","","$this-&gt;")&amp;"defSelectValue['"&amp;G17&amp;"']= [ '"&amp;R17&amp;"', '"&amp;S17&amp;"', '"&amp;T17&amp;"', '"&amp;U17&amp;"', '"&amp;V17&amp;"', '"&amp;W17&amp;"', '"&amp;X17&amp;"', '"&amp;Y17&amp;"', '"&amp;Z17&amp;"', '"&amp;AA17&amp;"', '"&amp;AB17&amp;"', '"&amp;AC17&amp;"', '"&amp;AD17&amp;"', '"&amp;AE17&amp;"', '"&amp;AF17&amp;"', '"&amp;AG17&amp;"' ]; "</f>
        <v xml:space="preserve">defSelectValue['sel021']= [ '', '', '', '', '', '', '', '', '', '', '', '', '', '', '', '' ]; </v>
      </c>
      <c r="BG17" s="130"/>
      <c r="BH17" s="130"/>
      <c r="BI17" s="130" t="str">
        <f>IF(消費量クラス!$R$1="AS","","$this-&gt;")&amp;"defSelectData['"&amp;G17&amp;"']= [ '"&amp;AH17&amp;"', '"&amp;AI17&amp;"', '"&amp;AJ17&amp;"', '"&amp;AK17&amp;"', '"&amp;AL17&amp;"', '"&amp;AM17&amp;"', '"&amp;AN17&amp;"', '"&amp;AO17&amp;"', '"&amp;AP17&amp;"', '"&amp;AQ17&amp;"', '"&amp;AR17&amp;"', '"&amp;AS17&amp;"', '"&amp;AT17&amp;"', '"&amp;AU17&amp;"', '"&amp;AV17&amp;"', '"&amp;AW17&amp;"' ]; "</f>
        <v xml:space="preserve">defSelectData['sel021']= [ '', '', '', '', '', '', '', '', '', '', '', '', '', '', '', '' ]; </v>
      </c>
    </row>
    <row r="18" spans="1:61" ht="43.5" customHeight="1">
      <c r="A18" s="127"/>
      <c r="B18" s="150" t="s">
        <v>3125</v>
      </c>
      <c r="C18" s="150" t="s">
        <v>1843</v>
      </c>
      <c r="D18" s="150" t="s">
        <v>1831</v>
      </c>
      <c r="E18" s="150"/>
      <c r="F18" s="150" t="s">
        <v>2640</v>
      </c>
      <c r="G18" s="192" t="str">
        <f t="shared" si="1"/>
        <v>sel022</v>
      </c>
      <c r="H18" s="150"/>
      <c r="I18" s="150"/>
      <c r="J18" s="150"/>
      <c r="K18" s="150" t="s">
        <v>1791</v>
      </c>
      <c r="L18" s="150"/>
      <c r="M18" s="150"/>
      <c r="N18" s="150">
        <v>-1</v>
      </c>
      <c r="P18" s="131"/>
      <c r="Q18" s="149" t="str">
        <f t="shared" ref="Q18:Q23" si="2">G18</f>
        <v>sel022</v>
      </c>
      <c r="R18" s="150" t="s">
        <v>2251</v>
      </c>
      <c r="S18" s="150" t="s">
        <v>1934</v>
      </c>
      <c r="T18" s="150" t="s">
        <v>2643</v>
      </c>
      <c r="U18" s="150"/>
      <c r="V18" s="150"/>
      <c r="W18" s="150"/>
      <c r="X18" s="150"/>
      <c r="Y18" s="150"/>
      <c r="Z18" s="150"/>
      <c r="AA18" s="150"/>
      <c r="AB18" s="150"/>
      <c r="AC18" s="150"/>
      <c r="AD18" s="150"/>
      <c r="AE18" s="150"/>
      <c r="AF18" s="150"/>
      <c r="AG18" s="150"/>
      <c r="AH18" s="150">
        <v>-1</v>
      </c>
      <c r="AI18" s="150">
        <v>0</v>
      </c>
      <c r="AJ18" s="150">
        <v>1</v>
      </c>
      <c r="AK18" s="150"/>
      <c r="AL18" s="150"/>
      <c r="AM18" s="150"/>
      <c r="AN18" s="150"/>
      <c r="AO18" s="150"/>
      <c r="AP18" s="150"/>
      <c r="AQ18" s="150"/>
      <c r="AR18" s="150"/>
      <c r="AS18" s="150"/>
      <c r="AT18" s="150"/>
      <c r="AU18" s="150"/>
      <c r="AV18" s="150"/>
      <c r="AW18" s="150"/>
      <c r="BA18" s="128"/>
      <c r="BB18" s="128"/>
      <c r="BC18" s="128" t="str">
        <f>IF(消費量クラス!$R$1="AS","defInput['"&amp;B18&amp;"'] = {  "&amp;D$2&amp;":'"&amp;D18&amp;"',  "&amp;C$2&amp;":'"&amp;C18&amp;"',  "&amp;E$2&amp;":'"&amp;E18&amp;"',  "&amp;F$2&amp;":'"&amp;F18&amp;"', "&amp;G$2&amp;":'"&amp;G18&amp;"', "&amp;H$2&amp;":'"&amp;H18&amp;"', "&amp;I$2&amp;":'"&amp;I18&amp;"', "&amp;J$2&amp;":'"&amp;J18&amp;"', "&amp;K$2&amp;":'"&amp;K18&amp;"', "&amp;L$2&amp;":'"&amp;L18&amp;"', "&amp;M$2&amp;":'"&amp;M18&amp;"', "&amp;N$2&amp;":'"&amp;N18&amp;"'}; ","$this-&gt;defInput['"&amp;B18&amp;"'] = [  '"&amp;D$2&amp;"'=&gt;'"&amp;D18&amp;"',  '"&amp;C$2&amp;"'=&gt;'"&amp;C18&amp;"',  '"&amp;E$2&amp;"'=&gt;'"&amp;E18&amp;"',  '"&amp;F$2&amp;"'=&gt;'"&amp;F18&amp;"', '"&amp;G$2&amp;"'=&gt;'"&amp;G18&amp;"', '"&amp;H$2&amp;"'=&gt;'"&amp;H18&amp;"', '"&amp;I$2&amp;"'=&gt;'"&amp;I18&amp;"', '"&amp;J$2&amp;"'=&gt;'"&amp;J18&amp;"', '"&amp;K$2&amp;"'=&gt;'"&amp;K18&amp;"', '"&amp;L$2&amp;"'=&gt;'"&amp;L18&amp;"', '"&amp;M$2&amp;"'=&gt;'"&amp;M18&amp;"', '"&amp;N$2&amp;"'=&gt;'"&amp;N18&amp;"']; ")</f>
        <v xml:space="preserve">defInput['i022'] = {  cons:'consTotal',  title:'太陽光の設置',  unit:'',  text:'太陽光発電装置を設置していますか', inputType:'sel022', right:'', postfix:'', demand:'', varType:'Number', min:'', max:'', defaultValue:'-1'}; </v>
      </c>
      <c r="BD18" s="129"/>
      <c r="BE18" s="129"/>
      <c r="BF18" s="129" t="str">
        <f>IF(消費量クラス!$R$1="AS","","$this-&gt;")&amp;"defSelectValue['"&amp;G18&amp;"']= [ '"&amp;R18&amp;"', '"&amp;S18&amp;"', '"&amp;T18&amp;"', '"&amp;U18&amp;"', '"&amp;V18&amp;"', '"&amp;W18&amp;"', '"&amp;X18&amp;"', '"&amp;Y18&amp;"', '"&amp;Z18&amp;"', '"&amp;AA18&amp;"', '"&amp;AB18&amp;"', '"&amp;AC18&amp;"', '"&amp;AD18&amp;"', '"&amp;AE18&amp;"', '"&amp;AF18&amp;"', '"&amp;AG18&amp;"' ]; "</f>
        <v xml:space="preserve">defSelectValue['sel022']= [ '選んで下さい', 'していない', 'している', '', '', '', '', '', '', '', '', '', '', '', '', '' ]; </v>
      </c>
      <c r="BG18" s="130"/>
      <c r="BH18" s="130"/>
      <c r="BI18" s="130" t="str">
        <f>IF(消費量クラス!$R$1="AS","","$this-&gt;")&amp;"defSelectData['"&amp;G18&amp;"']= [ '"&amp;AH18&amp;"', '"&amp;AI18&amp;"', '"&amp;AJ18&amp;"', '"&amp;AK18&amp;"', '"&amp;AL18&amp;"', '"&amp;AM18&amp;"', '"&amp;AN18&amp;"', '"&amp;AO18&amp;"', '"&amp;AP18&amp;"', '"&amp;AQ18&amp;"', '"&amp;AR18&amp;"', '"&amp;AS18&amp;"', '"&amp;AT18&amp;"', '"&amp;AU18&amp;"', '"&amp;AV18&amp;"', '"&amp;AW18&amp;"' ]; "</f>
        <v xml:space="preserve">defSelectData['sel022']= [ '-1', '0', '1', '', '', '', '', '', '', '', '', '', '', '', '', '' ]; </v>
      </c>
    </row>
    <row r="19" spans="1:61" ht="43.5" customHeight="1">
      <c r="A19" s="127"/>
      <c r="B19" s="150" t="s">
        <v>3126</v>
      </c>
      <c r="C19" s="150" t="s">
        <v>2641</v>
      </c>
      <c r="D19" s="150" t="s">
        <v>1831</v>
      </c>
      <c r="E19" s="150" t="s">
        <v>1844</v>
      </c>
      <c r="F19" s="150" t="s">
        <v>2642</v>
      </c>
      <c r="G19" s="192" t="str">
        <f t="shared" si="1"/>
        <v>sel023</v>
      </c>
      <c r="H19" s="150"/>
      <c r="I19" s="150"/>
      <c r="J19" s="150"/>
      <c r="K19" s="150" t="s">
        <v>1791</v>
      </c>
      <c r="L19" s="150"/>
      <c r="M19" s="150"/>
      <c r="N19" s="150">
        <v>-1</v>
      </c>
      <c r="P19" s="131"/>
      <c r="Q19" s="149" t="str">
        <f t="shared" si="2"/>
        <v>sel023</v>
      </c>
      <c r="R19" s="150" t="s">
        <v>2251</v>
      </c>
      <c r="S19" s="150" t="s">
        <v>1934</v>
      </c>
      <c r="T19" s="150" t="s">
        <v>1935</v>
      </c>
      <c r="U19" s="150" t="s">
        <v>1936</v>
      </c>
      <c r="V19" s="150" t="s">
        <v>1937</v>
      </c>
      <c r="W19" s="150" t="s">
        <v>2532</v>
      </c>
      <c r="X19" s="150" t="s">
        <v>2533</v>
      </c>
      <c r="Y19" s="150"/>
      <c r="Z19" s="150"/>
      <c r="AA19" s="150"/>
      <c r="AB19" s="150"/>
      <c r="AC19" s="150"/>
      <c r="AD19" s="150"/>
      <c r="AE19" s="150"/>
      <c r="AF19" s="150"/>
      <c r="AG19" s="150"/>
      <c r="AH19" s="150">
        <v>-1</v>
      </c>
      <c r="AI19" s="150">
        <v>0</v>
      </c>
      <c r="AJ19" s="150">
        <v>3</v>
      </c>
      <c r="AK19" s="150">
        <v>4</v>
      </c>
      <c r="AL19" s="150">
        <v>5</v>
      </c>
      <c r="AM19" s="150">
        <v>8</v>
      </c>
      <c r="AN19" s="150">
        <v>11</v>
      </c>
      <c r="AO19" s="150"/>
      <c r="AP19" s="150"/>
      <c r="AQ19" s="150"/>
      <c r="AR19" s="150"/>
      <c r="AS19" s="150"/>
      <c r="AT19" s="150"/>
      <c r="AU19" s="150"/>
      <c r="AV19" s="150"/>
      <c r="AW19" s="150"/>
      <c r="BA19" s="128"/>
      <c r="BB19" s="128"/>
      <c r="BC19" s="128" t="str">
        <f>IF(消費量クラス!$R$1="AS","defInput['"&amp;B19&amp;"'] = {  "&amp;D$2&amp;":'"&amp;D19&amp;"',  "&amp;C$2&amp;":'"&amp;C19&amp;"',  "&amp;E$2&amp;":'"&amp;E19&amp;"',  "&amp;F$2&amp;":'"&amp;F19&amp;"', "&amp;G$2&amp;":'"&amp;G19&amp;"', "&amp;H$2&amp;":'"&amp;H19&amp;"', "&amp;I$2&amp;":'"&amp;I19&amp;"', "&amp;J$2&amp;":'"&amp;J19&amp;"', "&amp;K$2&amp;":'"&amp;K19&amp;"', "&amp;L$2&amp;":'"&amp;L19&amp;"', "&amp;M$2&amp;":'"&amp;M19&amp;"', "&amp;N$2&amp;":'"&amp;N19&amp;"'}; ","$this-&gt;defInput['"&amp;B19&amp;"'] = [  '"&amp;D$2&amp;"'=&gt;'"&amp;D19&amp;"',  '"&amp;C$2&amp;"'=&gt;'"&amp;C19&amp;"',  '"&amp;E$2&amp;"'=&gt;'"&amp;E19&amp;"',  '"&amp;F$2&amp;"'=&gt;'"&amp;F19&amp;"', '"&amp;G$2&amp;"'=&gt;'"&amp;G19&amp;"', '"&amp;H$2&amp;"'=&gt;'"&amp;H19&amp;"', '"&amp;I$2&amp;"'=&gt;'"&amp;I19&amp;"', '"&amp;J$2&amp;"'=&gt;'"&amp;J19&amp;"', '"&amp;K$2&amp;"'=&gt;'"&amp;K19&amp;"', '"&amp;L$2&amp;"'=&gt;'"&amp;L19&amp;"', '"&amp;M$2&amp;"'=&gt;'"&amp;M19&amp;"', '"&amp;N$2&amp;"'=&gt;'"&amp;N19&amp;"']; ")</f>
        <v xml:space="preserve">defInput['i023'] = {  cons:'consTotal',  title:'太陽光のサイズ',  unit:'kW',  text:'太陽光発電装置のサイズも選んで下さい。', inputType:'sel023', right:'', postfix:'', demand:'', varType:'Number', min:'', max:'', defaultValue:'-1'}; </v>
      </c>
      <c r="BD19" s="129"/>
      <c r="BE19" s="129"/>
      <c r="BF19" s="129" t="str">
        <f>IF(消費量クラス!$R$1="AS","","$this-&gt;")&amp;"defSelectValue['"&amp;G19&amp;"']= [ '"&amp;R19&amp;"', '"&amp;S19&amp;"', '"&amp;T19&amp;"', '"&amp;U19&amp;"', '"&amp;V19&amp;"', '"&amp;W19&amp;"', '"&amp;X19&amp;"', '"&amp;Y19&amp;"', '"&amp;Z19&amp;"', '"&amp;AA19&amp;"', '"&amp;AB19&amp;"', '"&amp;AC19&amp;"', '"&amp;AD19&amp;"', '"&amp;AE19&amp;"', '"&amp;AF19&amp;"', '"&amp;AG19&amp;"' ]; "</f>
        <v xml:space="preserve">defSelectValue['sel023']= [ '選んで下さい', 'していない', 'している（～3kW）', 'している（4kW)', 'している（5kW)', 'している（6～10kW)', 'している（10kW以上）', '', '', '', '', '', '', '', '', '' ]; </v>
      </c>
      <c r="BG19" s="130"/>
      <c r="BH19" s="130"/>
      <c r="BI19" s="130" t="str">
        <f>IF(消費量クラス!$R$1="AS","","$this-&gt;")&amp;"defSelectData['"&amp;G19&amp;"']= [ '"&amp;AH19&amp;"', '"&amp;AI19&amp;"', '"&amp;AJ19&amp;"', '"&amp;AK19&amp;"', '"&amp;AL19&amp;"', '"&amp;AM19&amp;"', '"&amp;AN19&amp;"', '"&amp;AO19&amp;"', '"&amp;AP19&amp;"', '"&amp;AQ19&amp;"', '"&amp;AR19&amp;"', '"&amp;AS19&amp;"', '"&amp;AT19&amp;"', '"&amp;AU19&amp;"', '"&amp;AV19&amp;"', '"&amp;AW19&amp;"' ]; "</f>
        <v xml:space="preserve">defSelectData['sel023']= [ '-1', '0', '3', '4', '5', '8', '11', '', '', '', '', '', '', '', '', '' ]; </v>
      </c>
    </row>
    <row r="20" spans="1:61" ht="43.5" customHeight="1">
      <c r="A20" s="127"/>
      <c r="B20" s="150" t="s">
        <v>3127</v>
      </c>
      <c r="C20" s="150" t="s">
        <v>2529</v>
      </c>
      <c r="D20" s="150" t="s">
        <v>1831</v>
      </c>
      <c r="E20" s="150"/>
      <c r="F20" s="150" t="s">
        <v>2530</v>
      </c>
      <c r="G20" s="192" t="str">
        <f t="shared" si="1"/>
        <v>sel024</v>
      </c>
      <c r="H20" s="150"/>
      <c r="I20" s="150"/>
      <c r="J20" s="150"/>
      <c r="K20" s="150" t="s">
        <v>1791</v>
      </c>
      <c r="L20" s="150"/>
      <c r="M20" s="150"/>
      <c r="N20" s="150">
        <v>-1</v>
      </c>
      <c r="P20" s="131"/>
      <c r="Q20" s="149" t="str">
        <f t="shared" si="2"/>
        <v>sel024</v>
      </c>
      <c r="R20" s="150" t="s">
        <v>2251</v>
      </c>
      <c r="S20" s="150" t="s">
        <v>2609</v>
      </c>
      <c r="T20" s="150" t="s">
        <v>2610</v>
      </c>
      <c r="U20" s="150" t="s">
        <v>2611</v>
      </c>
      <c r="V20" s="150" t="s">
        <v>2612</v>
      </c>
      <c r="W20" s="150" t="s">
        <v>2613</v>
      </c>
      <c r="X20" s="150" t="s">
        <v>2634</v>
      </c>
      <c r="Y20" s="150"/>
      <c r="Z20" s="150"/>
      <c r="AA20" s="150"/>
      <c r="AB20" s="150"/>
      <c r="AC20" s="150"/>
      <c r="AD20" s="150"/>
      <c r="AE20" s="150"/>
      <c r="AF20" s="150"/>
      <c r="AG20" s="150"/>
      <c r="AH20" s="150">
        <v>-1</v>
      </c>
      <c r="AI20" s="150">
        <v>2010</v>
      </c>
      <c r="AJ20" s="150">
        <v>2011</v>
      </c>
      <c r="AK20" s="150">
        <v>2013</v>
      </c>
      <c r="AL20" s="150">
        <v>2014</v>
      </c>
      <c r="AM20" s="150">
        <v>2015</v>
      </c>
      <c r="AN20" s="150"/>
      <c r="AO20" s="150"/>
      <c r="AP20" s="150"/>
      <c r="AQ20" s="150"/>
      <c r="AR20" s="150"/>
      <c r="AS20" s="150"/>
      <c r="AT20" s="150"/>
      <c r="AU20" s="150"/>
      <c r="AV20" s="150"/>
      <c r="AW20" s="150"/>
      <c r="BA20" s="128"/>
      <c r="BB20" s="128"/>
      <c r="BC20" s="128" t="str">
        <f>IF(消費量クラス!$R$1="AS","defInput['"&amp;B20&amp;"'] = {  "&amp;D$2&amp;":'"&amp;D20&amp;"',  "&amp;C$2&amp;":'"&amp;C20&amp;"',  "&amp;E$2&amp;":'"&amp;E20&amp;"',  "&amp;F$2&amp;":'"&amp;F20&amp;"', "&amp;G$2&amp;":'"&amp;G20&amp;"', "&amp;H$2&amp;":'"&amp;H20&amp;"', "&amp;I$2&amp;":'"&amp;I20&amp;"', "&amp;J$2&amp;":'"&amp;J20&amp;"', "&amp;K$2&amp;":'"&amp;K20&amp;"', "&amp;L$2&amp;":'"&amp;L20&amp;"', "&amp;M$2&amp;":'"&amp;M20&amp;"', "&amp;N$2&amp;":'"&amp;N20&amp;"'}; ","$this-&gt;defInput['"&amp;B20&amp;"'] = [  '"&amp;D$2&amp;"'=&gt;'"&amp;D20&amp;"',  '"&amp;C$2&amp;"'=&gt;'"&amp;C20&amp;"',  '"&amp;E$2&amp;"'=&gt;'"&amp;E20&amp;"',  '"&amp;F$2&amp;"'=&gt;'"&amp;F20&amp;"', '"&amp;G$2&amp;"'=&gt;'"&amp;G20&amp;"', '"&amp;H$2&amp;"'=&gt;'"&amp;H20&amp;"', '"&amp;I$2&amp;"'=&gt;'"&amp;I20&amp;"', '"&amp;J$2&amp;"'=&gt;'"&amp;J20&amp;"', '"&amp;K$2&amp;"'=&gt;'"&amp;K20&amp;"', '"&amp;L$2&amp;"'=&gt;'"&amp;L20&amp;"', '"&amp;M$2&amp;"'=&gt;'"&amp;M20&amp;"', '"&amp;N$2&amp;"'=&gt;'"&amp;N20&amp;"']; ")</f>
        <v xml:space="preserve">defInput['i024'] = {  cons:'consTotal',  title:'太陽光発電の設置年',  unit:'',  text:'太陽光発電を設置した年', inputType:'sel024', right:'', postfix:'', demand:'', varType:'Number', min:'', max:'', defaultValue:'-1'}; </v>
      </c>
      <c r="BD20" s="129"/>
      <c r="BE20" s="129"/>
      <c r="BF20" s="129" t="str">
        <f>IF(消費量クラス!$R$1="AS","","$this-&gt;")&amp;"defSelectValue['"&amp;G20&amp;"']= [ '"&amp;R20&amp;"', '"&amp;S20&amp;"', '"&amp;T20&amp;"', '"&amp;U20&amp;"', '"&amp;V20&amp;"', '"&amp;W20&amp;"', '"&amp;X20&amp;"', '"&amp;Y20&amp;"', '"&amp;Z20&amp;"', '"&amp;AA20&amp;"', '"&amp;AB20&amp;"', '"&amp;AC20&amp;"', '"&amp;AD20&amp;"', '"&amp;AE20&amp;"', '"&amp;AF20&amp;"', '"&amp;AG20&amp;"' ]; "</f>
        <v xml:space="preserve">defSelectValue['sel024']= [ '選んで下さい', '2010年度以前', '2011-2012年度', '2013年度', '2014年度', '2015年度以降', '設置していない', '', '', '', '', '', '', '', '', '' ]; </v>
      </c>
      <c r="BG20" s="130"/>
      <c r="BH20" s="130"/>
      <c r="BI20" s="130" t="str">
        <f>IF(消費量クラス!$R$1="AS","","$this-&gt;")&amp;"defSelectData['"&amp;G20&amp;"']= [ '"&amp;AH20&amp;"', '"&amp;AI20&amp;"', '"&amp;AJ20&amp;"', '"&amp;AK20&amp;"', '"&amp;AL20&amp;"', '"&amp;AM20&amp;"', '"&amp;AN20&amp;"', '"&amp;AO20&amp;"', '"&amp;AP20&amp;"', '"&amp;AQ20&amp;"', '"&amp;AR20&amp;"', '"&amp;AS20&amp;"', '"&amp;AT20&amp;"', '"&amp;AU20&amp;"', '"&amp;AV20&amp;"', '"&amp;AW20&amp;"' ]; "</f>
        <v xml:space="preserve">defSelectData['sel024']= [ '-1', '2010', '2011', '2013', '2014', '2015', '', '', '', '', '', '', '', '', '', '' ]; </v>
      </c>
    </row>
    <row r="21" spans="1:61" ht="43.5" customHeight="1">
      <c r="A21" s="127"/>
      <c r="B21" s="150" t="s">
        <v>3128</v>
      </c>
      <c r="C21" s="150" t="s">
        <v>2717</v>
      </c>
      <c r="D21" s="150" t="s">
        <v>3138</v>
      </c>
      <c r="E21" s="150"/>
      <c r="F21" s="150" t="str">
        <f>C21</f>
        <v>テナント料金に冷暖房代が含まれるか</v>
      </c>
      <c r="G21" s="192" t="str">
        <f t="shared" si="1"/>
        <v>sel025</v>
      </c>
      <c r="H21" s="150"/>
      <c r="I21" s="150"/>
      <c r="J21" s="150"/>
      <c r="K21" s="150" t="s">
        <v>1791</v>
      </c>
      <c r="L21" s="150"/>
      <c r="M21" s="150"/>
      <c r="N21" s="150">
        <v>-1</v>
      </c>
      <c r="P21" s="131"/>
      <c r="Q21" s="149" t="str">
        <f t="shared" si="2"/>
        <v>sel025</v>
      </c>
      <c r="R21" s="150" t="s">
        <v>2251</v>
      </c>
      <c r="S21" s="150" t="s">
        <v>2714</v>
      </c>
      <c r="T21" s="150" t="s">
        <v>2715</v>
      </c>
      <c r="U21" s="150" t="s">
        <v>2716</v>
      </c>
      <c r="V21" s="150"/>
      <c r="W21" s="150"/>
      <c r="X21" s="150"/>
      <c r="Y21" s="150"/>
      <c r="Z21" s="150"/>
      <c r="AA21" s="150"/>
      <c r="AB21" s="150"/>
      <c r="AC21" s="150"/>
      <c r="AD21" s="150"/>
      <c r="AE21" s="150"/>
      <c r="AF21" s="150"/>
      <c r="AG21" s="150"/>
      <c r="AH21" s="150">
        <v>-1</v>
      </c>
      <c r="AI21" s="150">
        <v>0</v>
      </c>
      <c r="AJ21" s="150">
        <v>1</v>
      </c>
      <c r="AK21" s="150">
        <v>2</v>
      </c>
      <c r="AL21" s="150">
        <v>3</v>
      </c>
      <c r="AM21" s="150"/>
      <c r="AN21" s="150"/>
      <c r="AO21" s="150"/>
      <c r="AP21" s="150"/>
      <c r="AQ21" s="150"/>
      <c r="AR21" s="150"/>
      <c r="AS21" s="150"/>
      <c r="AT21" s="150"/>
      <c r="AU21" s="150"/>
      <c r="AV21" s="150"/>
      <c r="AW21" s="150"/>
      <c r="BA21" s="128"/>
      <c r="BB21" s="128"/>
      <c r="BC21" s="128" t="str">
        <f>IF(消費量クラス!$R$1="AS","defInput['"&amp;B21&amp;"'] = {  "&amp;D$2&amp;":'"&amp;D21&amp;"',  "&amp;C$2&amp;":'"&amp;C21&amp;"',  "&amp;E$2&amp;":'"&amp;E21&amp;"',  "&amp;F$2&amp;":'"&amp;F21&amp;"', "&amp;G$2&amp;":'"&amp;G21&amp;"', "&amp;H$2&amp;":'"&amp;H21&amp;"', "&amp;I$2&amp;":'"&amp;I21&amp;"', "&amp;J$2&amp;":'"&amp;J21&amp;"', "&amp;K$2&amp;":'"&amp;K21&amp;"', "&amp;L$2&amp;":'"&amp;L21&amp;"', "&amp;M$2&amp;":'"&amp;M21&amp;"', "&amp;N$2&amp;":'"&amp;N21&amp;"'}; ","$this-&gt;defInput['"&amp;B21&amp;"'] = [  '"&amp;D$2&amp;"'=&gt;'"&amp;D21&amp;"',  '"&amp;C$2&amp;"'=&gt;'"&amp;C21&amp;"',  '"&amp;E$2&amp;"'=&gt;'"&amp;E21&amp;"',  '"&amp;F$2&amp;"'=&gt;'"&amp;F21&amp;"', '"&amp;G$2&amp;"'=&gt;'"&amp;G21&amp;"', '"&amp;H$2&amp;"'=&gt;'"&amp;H21&amp;"', '"&amp;I$2&amp;"'=&gt;'"&amp;I21&amp;"', '"&amp;J$2&amp;"'=&gt;'"&amp;J21&amp;"', '"&amp;K$2&amp;"'=&gt;'"&amp;K21&amp;"', '"&amp;L$2&amp;"'=&gt;'"&amp;L21&amp;"', '"&amp;M$2&amp;"'=&gt;'"&amp;M21&amp;"', '"&amp;N$2&amp;"'=&gt;'"&amp;N21&amp;"']; ")</f>
        <v xml:space="preserve">defInput['i025'] = {  cons:'consEnergy',  title:'テナント料金に冷暖房代が含まれるか',  unit:'',  text:'テナント料金に冷暖房代が含まれるか', inputType:'sel025', right:'', postfix:'', demand:'', varType:'Number', min:'', max:'', defaultValue:'-1'}; </v>
      </c>
      <c r="BD21" s="129"/>
      <c r="BE21" s="129"/>
      <c r="BF21" s="129" t="str">
        <f>IF(消費量クラス!$R$1="AS","","$this-&gt;")&amp;"defSelectValue['"&amp;G21&amp;"']= [ '"&amp;R21&amp;"', '"&amp;S21&amp;"', '"&amp;T21&amp;"', '"&amp;U21&amp;"', '"&amp;V21&amp;"', '"&amp;W21&amp;"', '"&amp;X21&amp;"', '"&amp;Y21&amp;"', '"&amp;Z21&amp;"', '"&amp;AA21&amp;"', '"&amp;AB21&amp;"', '"&amp;AC21&amp;"', '"&amp;AD21&amp;"', '"&amp;AE21&amp;"', '"&amp;AF21&amp;"', '"&amp;AG21&amp;"' ]; "</f>
        <v xml:space="preserve">defSelectValue['sel025']= [ '選んで下さい', '空調はすべて共益費から出ている', '共益費による空調に加えて、独自で空調を設置している', '空調はすべて自前で払っている', '', '', '', '', '', '', '', '', '', '', '', '' ]; </v>
      </c>
      <c r="BG21" s="130"/>
      <c r="BH21" s="130"/>
      <c r="BI21" s="130" t="str">
        <f>IF(消費量クラス!$R$1="AS","","$this-&gt;")&amp;"defSelectData['"&amp;G21&amp;"']= [ '"&amp;AH21&amp;"', '"&amp;AI21&amp;"', '"&amp;AJ21&amp;"', '"&amp;AK21&amp;"', '"&amp;AL21&amp;"', '"&amp;AM21&amp;"', '"&amp;AN21&amp;"', '"&amp;AO21&amp;"', '"&amp;AP21&amp;"', '"&amp;AQ21&amp;"', '"&amp;AR21&amp;"', '"&amp;AS21&amp;"', '"&amp;AT21&amp;"', '"&amp;AU21&amp;"', '"&amp;AV21&amp;"', '"&amp;AW21&amp;"' ]; "</f>
        <v xml:space="preserve">defSelectData['sel025']= [ '-1', '0', '1', '2', '3', '', '', '', '', '', '', '', '', '', '', '' ]; </v>
      </c>
    </row>
    <row r="22" spans="1:61" ht="43.5" customHeight="1">
      <c r="A22" s="127"/>
      <c r="B22" s="150" t="s">
        <v>3129</v>
      </c>
      <c r="C22" s="150" t="s">
        <v>2394</v>
      </c>
      <c r="D22" s="150" t="s">
        <v>3138</v>
      </c>
      <c r="E22" s="150"/>
      <c r="F22" s="150" t="s">
        <v>2395</v>
      </c>
      <c r="G22" s="192" t="str">
        <f t="shared" si="1"/>
        <v>sel026</v>
      </c>
      <c r="H22" s="150"/>
      <c r="I22" s="150"/>
      <c r="J22" s="150"/>
      <c r="K22" s="150" t="s">
        <v>1791</v>
      </c>
      <c r="L22" s="150"/>
      <c r="M22" s="150"/>
      <c r="N22" s="150">
        <v>-1</v>
      </c>
      <c r="P22" s="131"/>
      <c r="Q22" s="149" t="str">
        <f t="shared" si="2"/>
        <v>sel026</v>
      </c>
      <c r="R22" s="150" t="s">
        <v>2251</v>
      </c>
      <c r="S22" s="150" t="s">
        <v>149</v>
      </c>
      <c r="T22" s="150" t="s">
        <v>2455</v>
      </c>
      <c r="U22" s="150" t="s">
        <v>2456</v>
      </c>
      <c r="V22" s="150" t="s">
        <v>2457</v>
      </c>
      <c r="W22" s="150" t="s">
        <v>2458</v>
      </c>
      <c r="X22" s="150" t="s">
        <v>348</v>
      </c>
      <c r="Y22" s="150" t="s">
        <v>2459</v>
      </c>
      <c r="Z22" s="150" t="s">
        <v>153</v>
      </c>
      <c r="AA22" s="150" t="s">
        <v>2460</v>
      </c>
      <c r="AB22" s="150" t="s">
        <v>155</v>
      </c>
      <c r="AC22" s="150" t="s">
        <v>2648</v>
      </c>
      <c r="AD22" s="150"/>
      <c r="AE22" s="150"/>
      <c r="AF22" s="150"/>
      <c r="AG22" s="150"/>
      <c r="AH22" s="150">
        <v>-1</v>
      </c>
      <c r="AI22" s="150">
        <v>1</v>
      </c>
      <c r="AJ22" s="150">
        <v>2</v>
      </c>
      <c r="AK22" s="150">
        <v>3</v>
      </c>
      <c r="AL22" s="150">
        <v>4</v>
      </c>
      <c r="AM22" s="150">
        <v>5</v>
      </c>
      <c r="AN22" s="150">
        <v>6</v>
      </c>
      <c r="AO22" s="150">
        <v>7</v>
      </c>
      <c r="AP22" s="150">
        <v>8</v>
      </c>
      <c r="AQ22" s="150">
        <v>9</v>
      </c>
      <c r="AR22" s="150">
        <v>10</v>
      </c>
      <c r="AS22" s="150">
        <v>11</v>
      </c>
      <c r="AT22" s="150"/>
      <c r="AU22" s="150"/>
      <c r="AV22" s="150"/>
      <c r="AW22" s="150"/>
      <c r="BA22" s="128"/>
      <c r="BB22" s="128"/>
      <c r="BC22" s="128" t="str">
        <f>IF(消費量クラス!$R$1="AS","defInput['"&amp;B22&amp;"'] = {  "&amp;D$2&amp;":'"&amp;D22&amp;"',  "&amp;C$2&amp;":'"&amp;C22&amp;"',  "&amp;E$2&amp;":'"&amp;E22&amp;"',  "&amp;F$2&amp;":'"&amp;F22&amp;"', "&amp;G$2&amp;":'"&amp;G22&amp;"', "&amp;H$2&amp;":'"&amp;H22&amp;"', "&amp;I$2&amp;":'"&amp;I22&amp;"', "&amp;J$2&amp;":'"&amp;J22&amp;"', "&amp;K$2&amp;":'"&amp;K22&amp;"', "&amp;L$2&amp;":'"&amp;L22&amp;"', "&amp;M$2&amp;":'"&amp;M22&amp;"', "&amp;N$2&amp;":'"&amp;N22&amp;"'}; ","$this-&gt;defInput['"&amp;B22&amp;"'] = [  '"&amp;D$2&amp;"'=&gt;'"&amp;D22&amp;"',  '"&amp;C$2&amp;"'=&gt;'"&amp;C22&amp;"',  '"&amp;E$2&amp;"'=&gt;'"&amp;E22&amp;"',  '"&amp;F$2&amp;"'=&gt;'"&amp;F22&amp;"', '"&amp;G$2&amp;"'=&gt;'"&amp;G22&amp;"', '"&amp;H$2&amp;"'=&gt;'"&amp;H22&amp;"', '"&amp;I$2&amp;"'=&gt;'"&amp;I22&amp;"', '"&amp;J$2&amp;"'=&gt;'"&amp;J22&amp;"', '"&amp;K$2&amp;"'=&gt;'"&amp;K22&amp;"', '"&amp;L$2&amp;"'=&gt;'"&amp;L22&amp;"', '"&amp;M$2&amp;"'=&gt;'"&amp;M22&amp;"', '"&amp;N$2&amp;"'=&gt;'"&amp;N22&amp;"']; ")</f>
        <v xml:space="preserve">defInput['i026'] = {  cons:'consEnergy',  title:'電力会社',  unit:'',  text:'電力会社を選んでください', inputType:'sel026', right:'', postfix:'', demand:'', varType:'Number', min:'', max:'', defaultValue:'-1'}; </v>
      </c>
      <c r="BD22" s="129"/>
      <c r="BE22" s="129"/>
      <c r="BF22" s="129" t="str">
        <f>IF(消費量クラス!$R$1="AS","","$this-&gt;")&amp;"defSelectValue['"&amp;G22&amp;"']= [ '"&amp;R22&amp;"', '"&amp;S22&amp;"', '"&amp;T22&amp;"', '"&amp;U22&amp;"', '"&amp;V22&amp;"', '"&amp;W22&amp;"', '"&amp;X22&amp;"', '"&amp;Y22&amp;"', '"&amp;Z22&amp;"', '"&amp;AA22&amp;"', '"&amp;AB22&amp;"', '"&amp;AC22&amp;"', '"&amp;AD22&amp;"', '"&amp;AE22&amp;"', '"&amp;AF22&amp;"', '"&amp;AG22&amp;"' ]; "</f>
        <v xml:space="preserve">defSelectValue['sel026']= [ '選んで下さい', '北海道電力', '東北電力', '東京電力', '中部電力', '北陸電力', '関西電力', '中部電力', '四国電力', '九州電力', '沖縄電力', 'そのほか', '', '', '', '' ]; </v>
      </c>
      <c r="BG22" s="130"/>
      <c r="BH22" s="130"/>
      <c r="BI22" s="130" t="str">
        <f>IF(消費量クラス!$R$1="AS","","$this-&gt;")&amp;"defSelectData['"&amp;G22&amp;"']= [ '"&amp;AH22&amp;"', '"&amp;AI22&amp;"', '"&amp;AJ22&amp;"', '"&amp;AK22&amp;"', '"&amp;AL22&amp;"', '"&amp;AM22&amp;"', '"&amp;AN22&amp;"', '"&amp;AO22&amp;"', '"&amp;AP22&amp;"', '"&amp;AQ22&amp;"', '"&amp;AR22&amp;"', '"&amp;AS22&amp;"', '"&amp;AT22&amp;"', '"&amp;AU22&amp;"', '"&amp;AV22&amp;"', '"&amp;AW22&amp;"' ]; "</f>
        <v xml:space="preserve">defSelectData['sel026']= [ '-1', '1', '2', '3', '4', '5', '6', '7', '8', '9', '10', '11', '', '', '', '' ]; </v>
      </c>
    </row>
    <row r="23" spans="1:61" ht="43.5" customHeight="1">
      <c r="A23" s="127"/>
      <c r="B23" s="150" t="s">
        <v>3155</v>
      </c>
      <c r="C23" s="150" t="s">
        <v>3156</v>
      </c>
      <c r="D23" s="150" t="s">
        <v>3138</v>
      </c>
      <c r="E23" s="150"/>
      <c r="F23" s="150" t="s">
        <v>3157</v>
      </c>
      <c r="G23" s="192" t="str">
        <f>"sel"&amp;MID(B23,2,5)</f>
        <v>sel034</v>
      </c>
      <c r="H23" s="150"/>
      <c r="I23" s="150"/>
      <c r="J23" s="150"/>
      <c r="K23" s="150" t="s">
        <v>1791</v>
      </c>
      <c r="L23" s="150"/>
      <c r="M23" s="150"/>
      <c r="N23" s="150">
        <v>-1</v>
      </c>
      <c r="P23" s="131"/>
      <c r="Q23" s="149" t="str">
        <f t="shared" si="2"/>
        <v>sel034</v>
      </c>
      <c r="R23" s="150" t="s">
        <v>2251</v>
      </c>
      <c r="S23" s="150" t="s">
        <v>3158</v>
      </c>
      <c r="T23" s="150" t="s">
        <v>3160</v>
      </c>
      <c r="U23" s="150" t="s">
        <v>3161</v>
      </c>
      <c r="V23" s="150" t="s">
        <v>3159</v>
      </c>
      <c r="W23" s="150" t="s">
        <v>3162</v>
      </c>
      <c r="X23" s="150" t="s">
        <v>3163</v>
      </c>
      <c r="Y23" s="150"/>
      <c r="Z23" s="150"/>
      <c r="AA23" s="150"/>
      <c r="AB23" s="150"/>
      <c r="AC23" s="150"/>
      <c r="AD23" s="150"/>
      <c r="AE23" s="150"/>
      <c r="AF23" s="150"/>
      <c r="AG23" s="150"/>
      <c r="AH23" s="150">
        <v>-1</v>
      </c>
      <c r="AI23" s="150">
        <v>1</v>
      </c>
      <c r="AJ23" s="150">
        <v>2</v>
      </c>
      <c r="AK23" s="150">
        <v>3</v>
      </c>
      <c r="AL23" s="150">
        <v>4</v>
      </c>
      <c r="AM23" s="150">
        <v>5</v>
      </c>
      <c r="AN23" s="150">
        <v>6</v>
      </c>
      <c r="AO23" s="150"/>
      <c r="AP23" s="150"/>
      <c r="AQ23" s="150"/>
      <c r="AR23" s="150"/>
      <c r="AS23" s="150"/>
      <c r="AT23" s="150"/>
      <c r="AU23" s="150"/>
      <c r="AV23" s="150"/>
      <c r="AW23" s="150"/>
      <c r="BA23" s="128"/>
      <c r="BB23" s="128"/>
      <c r="BC23" s="128" t="str">
        <f>IF(消費量クラス!$R$1="AS","defInput['"&amp;B23&amp;"'] = {  "&amp;D$2&amp;":'"&amp;D23&amp;"',  "&amp;C$2&amp;":'"&amp;C23&amp;"',  "&amp;E$2&amp;":'"&amp;E23&amp;"',  "&amp;F$2&amp;":'"&amp;F23&amp;"', "&amp;G$2&amp;":'"&amp;G23&amp;"', "&amp;H$2&amp;":'"&amp;H23&amp;"', "&amp;I$2&amp;":'"&amp;I23&amp;"', "&amp;J$2&amp;":'"&amp;J23&amp;"', "&amp;K$2&amp;":'"&amp;K23&amp;"', "&amp;L$2&amp;":'"&amp;L23&amp;"', "&amp;M$2&amp;":'"&amp;M23&amp;"', "&amp;N$2&amp;":'"&amp;N23&amp;"'}; ","$this-&gt;defInput['"&amp;B23&amp;"'] = [  '"&amp;D$2&amp;"'=&gt;'"&amp;D23&amp;"',  '"&amp;C$2&amp;"'=&gt;'"&amp;C23&amp;"',  '"&amp;E$2&amp;"'=&gt;'"&amp;E23&amp;"',  '"&amp;F$2&amp;"'=&gt;'"&amp;F23&amp;"', '"&amp;G$2&amp;"'=&gt;'"&amp;G23&amp;"', '"&amp;H$2&amp;"'=&gt;'"&amp;H23&amp;"', '"&amp;I$2&amp;"'=&gt;'"&amp;I23&amp;"', '"&amp;J$2&amp;"'=&gt;'"&amp;J23&amp;"', '"&amp;K$2&amp;"'=&gt;'"&amp;K23&amp;"', '"&amp;L$2&amp;"'=&gt;'"&amp;L23&amp;"', '"&amp;M$2&amp;"'=&gt;'"&amp;M23&amp;"', '"&amp;N$2&amp;"'=&gt;'"&amp;N23&amp;"']; ")</f>
        <v xml:space="preserve">defInput['i034'] = {  cons:'consEnergy',  title:'電気契約の種類',  unit:'',  text:'主な電力契約の種類を選んで下さい', inputType:'sel034', right:'', postfix:'', demand:'', varType:'Number', min:'', max:'', defaultValue:'-1'}; </v>
      </c>
      <c r="BD23" s="129"/>
      <c r="BE23" s="129"/>
      <c r="BF23" s="129" t="str">
        <f>IF(消費量クラス!$R$1="AS","","$this-&gt;")&amp;"defSelectValue['"&amp;G23&amp;"']= [ '"&amp;R23&amp;"', '"&amp;S23&amp;"', '"&amp;T23&amp;"', '"&amp;U23&amp;"', '"&amp;V23&amp;"', '"&amp;W23&amp;"', '"&amp;X23&amp;"', '"&amp;Y23&amp;"', '"&amp;Z23&amp;"', '"&amp;AA23&amp;"', '"&amp;AB23&amp;"', '"&amp;AC23&amp;"', '"&amp;AD23&amp;"', '"&amp;AE23&amp;"', '"&amp;AF23&amp;"', '"&amp;AG23&amp;"' ]; "</f>
        <v xml:space="preserve">defSelectValue['sel034']= [ '選んで下さい', '従量電灯A', '従量電灯BC', '時間帯別', '低圧', '低圧総合', '高圧', '', '', '', '', '', '', '', '', '' ]; </v>
      </c>
      <c r="BG23" s="130"/>
      <c r="BH23" s="130"/>
      <c r="BI23" s="130" t="str">
        <f>IF(消費量クラス!$R$1="AS","","$this-&gt;")&amp;"defSelectData['"&amp;G23&amp;"']= [ '"&amp;AH23&amp;"', '"&amp;AI23&amp;"', '"&amp;AJ23&amp;"', '"&amp;AK23&amp;"', '"&amp;AL23&amp;"', '"&amp;AM23&amp;"', '"&amp;AN23&amp;"', '"&amp;AO23&amp;"', '"&amp;AP23&amp;"', '"&amp;AQ23&amp;"', '"&amp;AR23&amp;"', '"&amp;AS23&amp;"', '"&amp;AT23&amp;"', '"&amp;AU23&amp;"', '"&amp;AV23&amp;"', '"&amp;AW23&amp;"' ]; "</f>
        <v xml:space="preserve">defSelectData['sel034']= [ '-1', '1', '2', '3', '4', '5', '6', '', '', '', '', '', '', '', '', '' ]; </v>
      </c>
    </row>
    <row r="24" spans="1:61" ht="43.5" customHeight="1">
      <c r="A24" s="127"/>
      <c r="B24" s="150" t="s">
        <v>3130</v>
      </c>
      <c r="C24" s="150" t="s">
        <v>2718</v>
      </c>
      <c r="D24" s="150" t="s">
        <v>3138</v>
      </c>
      <c r="E24" s="150" t="s">
        <v>2719</v>
      </c>
      <c r="F24" s="150" t="s">
        <v>2727</v>
      </c>
      <c r="G24" s="192" t="str">
        <f t="shared" si="1"/>
        <v>sel027</v>
      </c>
      <c r="H24" s="150"/>
      <c r="I24" s="150"/>
      <c r="J24" s="150"/>
      <c r="K24" s="150" t="s">
        <v>1791</v>
      </c>
      <c r="L24" s="150"/>
      <c r="M24" s="150"/>
      <c r="N24" s="150">
        <v>-1</v>
      </c>
      <c r="P24" s="131"/>
      <c r="Q24" s="149"/>
      <c r="R24" s="150"/>
      <c r="S24" s="150"/>
      <c r="T24" s="150"/>
      <c r="U24" s="150"/>
      <c r="V24" s="150"/>
      <c r="W24" s="150"/>
      <c r="X24" s="150"/>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c r="BA24" s="128"/>
      <c r="BB24" s="128"/>
      <c r="BC24" s="128" t="str">
        <f>IF(消費量クラス!$R$1="AS","defInput['"&amp;B24&amp;"'] = {  "&amp;D$2&amp;":'"&amp;D24&amp;"',  "&amp;C$2&amp;":'"&amp;C24&amp;"',  "&amp;E$2&amp;":'"&amp;E24&amp;"',  "&amp;F$2&amp;":'"&amp;F24&amp;"', "&amp;G$2&amp;":'"&amp;G24&amp;"', "&amp;H$2&amp;":'"&amp;H24&amp;"', "&amp;I$2&amp;":'"&amp;I24&amp;"', "&amp;J$2&amp;":'"&amp;J24&amp;"', "&amp;K$2&amp;":'"&amp;K24&amp;"', "&amp;L$2&amp;":'"&amp;L24&amp;"', "&amp;M$2&amp;":'"&amp;M24&amp;"', "&amp;N$2&amp;":'"&amp;N24&amp;"'}; ","$this-&gt;defInput['"&amp;B24&amp;"'] = [  '"&amp;D$2&amp;"'=&gt;'"&amp;D24&amp;"',  '"&amp;C$2&amp;"'=&gt;'"&amp;C24&amp;"',  '"&amp;E$2&amp;"'=&gt;'"&amp;E24&amp;"',  '"&amp;F$2&amp;"'=&gt;'"&amp;F24&amp;"', '"&amp;G$2&amp;"'=&gt;'"&amp;G24&amp;"', '"&amp;H$2&amp;"'=&gt;'"&amp;H24&amp;"', '"&amp;I$2&amp;"'=&gt;'"&amp;I24&amp;"', '"&amp;J$2&amp;"'=&gt;'"&amp;J24&amp;"', '"&amp;K$2&amp;"'=&gt;'"&amp;K24&amp;"', '"&amp;L$2&amp;"'=&gt;'"&amp;L24&amp;"', '"&amp;M$2&amp;"'=&gt;'"&amp;M24&amp;"', '"&amp;N$2&amp;"'=&gt;'"&amp;N24&amp;"']; ")</f>
        <v xml:space="preserve">defInput['i027'] = {  cons:'consEnergy',  title:'電気契約容量：従量電灯分',  unit:'kVA',  text:'従量電灯を使っている場合、契約容量を記入してください', inputType:'sel027', right:'', postfix:'', demand:'', varType:'Number', min:'', max:'', defaultValue:'-1'}; </v>
      </c>
      <c r="BD24" s="129"/>
      <c r="BE24" s="129"/>
      <c r="BF24" s="129" t="str">
        <f>IF(消費量クラス!$R$1="AS","","$this-&gt;")&amp;"defSelectValue['"&amp;G24&amp;"']= [ '"&amp;R24&amp;"', '"&amp;S24&amp;"', '"&amp;T24&amp;"', '"&amp;U24&amp;"', '"&amp;V24&amp;"', '"&amp;W24&amp;"', '"&amp;X24&amp;"', '"&amp;Y24&amp;"', '"&amp;Z24&amp;"', '"&amp;AA24&amp;"', '"&amp;AB24&amp;"', '"&amp;AC24&amp;"', '"&amp;AD24&amp;"', '"&amp;AE24&amp;"', '"&amp;AF24&amp;"', '"&amp;AG24&amp;"' ]; "</f>
        <v xml:space="preserve">defSelectValue['sel027']= [ '', '', '', '', '', '', '', '', '', '', '', '', '', '', '', '' ]; </v>
      </c>
      <c r="BG24" s="130"/>
      <c r="BH24" s="130"/>
      <c r="BI24" s="130" t="str">
        <f>IF(消費量クラス!$R$1="AS","","$this-&gt;")&amp;"defSelectData['"&amp;G24&amp;"']= [ '"&amp;AH24&amp;"', '"&amp;AI24&amp;"', '"&amp;AJ24&amp;"', '"&amp;AK24&amp;"', '"&amp;AL24&amp;"', '"&amp;AM24&amp;"', '"&amp;AN24&amp;"', '"&amp;AO24&amp;"', '"&amp;AP24&amp;"', '"&amp;AQ24&amp;"', '"&amp;AR24&amp;"', '"&amp;AS24&amp;"', '"&amp;AT24&amp;"', '"&amp;AU24&amp;"', '"&amp;AV24&amp;"', '"&amp;AW24&amp;"' ]; "</f>
        <v xml:space="preserve">defSelectData['sel027']= [ '', '', '', '', '', '', '', '', '', '', '', '', '', '', '', '' ]; </v>
      </c>
    </row>
    <row r="25" spans="1:61" ht="43.5" customHeight="1">
      <c r="A25" s="127"/>
      <c r="B25" s="150" t="s">
        <v>3131</v>
      </c>
      <c r="C25" s="150" t="s">
        <v>2720</v>
      </c>
      <c r="D25" s="150" t="s">
        <v>3138</v>
      </c>
      <c r="E25" s="150" t="s">
        <v>2719</v>
      </c>
      <c r="F25" s="150" t="s">
        <v>2726</v>
      </c>
      <c r="G25" s="192" t="str">
        <f t="shared" si="1"/>
        <v>sel028</v>
      </c>
      <c r="H25" s="150"/>
      <c r="I25" s="150"/>
      <c r="J25" s="150"/>
      <c r="K25" s="150" t="s">
        <v>1791</v>
      </c>
      <c r="L25" s="150"/>
      <c r="M25" s="150"/>
      <c r="N25" s="150">
        <v>-1</v>
      </c>
      <c r="P25" s="131"/>
      <c r="Q25" s="149"/>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0"/>
      <c r="AO25" s="150"/>
      <c r="AP25" s="150"/>
      <c r="AQ25" s="150"/>
      <c r="AR25" s="150"/>
      <c r="AS25" s="150"/>
      <c r="AT25" s="150"/>
      <c r="AU25" s="150"/>
      <c r="AV25" s="150"/>
      <c r="AW25" s="150"/>
      <c r="BA25" s="128"/>
      <c r="BB25" s="128"/>
      <c r="BC25" s="128" t="str">
        <f>IF(消費量クラス!$R$1="AS","defInput['"&amp;B25&amp;"'] = {  "&amp;D$2&amp;":'"&amp;D25&amp;"',  "&amp;C$2&amp;":'"&amp;C25&amp;"',  "&amp;E$2&amp;":'"&amp;E25&amp;"',  "&amp;F$2&amp;":'"&amp;F25&amp;"', "&amp;G$2&amp;":'"&amp;G25&amp;"', "&amp;H$2&amp;":'"&amp;H25&amp;"', "&amp;I$2&amp;":'"&amp;I25&amp;"', "&amp;J$2&amp;":'"&amp;J25&amp;"', "&amp;K$2&amp;":'"&amp;K25&amp;"', "&amp;L$2&amp;":'"&amp;L25&amp;"', "&amp;M$2&amp;":'"&amp;M25&amp;"', "&amp;N$2&amp;":'"&amp;N25&amp;"'}; ","$this-&gt;defInput['"&amp;B25&amp;"'] = [  '"&amp;D$2&amp;"'=&gt;'"&amp;D25&amp;"',  '"&amp;C$2&amp;"'=&gt;'"&amp;C25&amp;"',  '"&amp;E$2&amp;"'=&gt;'"&amp;E25&amp;"',  '"&amp;F$2&amp;"'=&gt;'"&amp;F25&amp;"', '"&amp;G$2&amp;"'=&gt;'"&amp;G25&amp;"', '"&amp;H$2&amp;"'=&gt;'"&amp;H25&amp;"', '"&amp;I$2&amp;"'=&gt;'"&amp;I25&amp;"', '"&amp;J$2&amp;"'=&gt;'"&amp;J25&amp;"', '"&amp;K$2&amp;"'=&gt;'"&amp;K25&amp;"', '"&amp;L$2&amp;"'=&gt;'"&amp;L25&amp;"', '"&amp;M$2&amp;"'=&gt;'"&amp;M25&amp;"', '"&amp;N$2&amp;"'=&gt;'"&amp;N25&amp;"']; ")</f>
        <v xml:space="preserve">defInput['i028'] = {  cons:'consEnergy',  title:'電気契約容量：従量時間帯契約',  unit:'kVA',  text:'時間帯契約を使っている場合、契約容量を記入してください', inputType:'sel028', right:'', postfix:'', demand:'', varType:'Number', min:'', max:'', defaultValue:'-1'}; </v>
      </c>
      <c r="BD25" s="129"/>
      <c r="BE25" s="129"/>
      <c r="BF25" s="129" t="str">
        <f>IF(消費量クラス!$R$1="AS","","$this-&gt;")&amp;"defSelectValue['"&amp;G25&amp;"']= [ '"&amp;R25&amp;"', '"&amp;S25&amp;"', '"&amp;T25&amp;"', '"&amp;U25&amp;"', '"&amp;V25&amp;"', '"&amp;W25&amp;"', '"&amp;X25&amp;"', '"&amp;Y25&amp;"', '"&amp;Z25&amp;"', '"&amp;AA25&amp;"', '"&amp;AB25&amp;"', '"&amp;AC25&amp;"', '"&amp;AD25&amp;"', '"&amp;AE25&amp;"', '"&amp;AF25&amp;"', '"&amp;AG25&amp;"' ]; "</f>
        <v xml:space="preserve">defSelectValue['sel028']= [ '', '', '', '', '', '', '', '', '', '', '', '', '', '', '', '' ]; </v>
      </c>
      <c r="BG25" s="130"/>
      <c r="BH25" s="130"/>
      <c r="BI25" s="130" t="str">
        <f>IF(消費量クラス!$R$1="AS","","$this-&gt;")&amp;"defSelectData['"&amp;G25&amp;"']= [ '"&amp;AH25&amp;"', '"&amp;AI25&amp;"', '"&amp;AJ25&amp;"', '"&amp;AK25&amp;"', '"&amp;AL25&amp;"', '"&amp;AM25&amp;"', '"&amp;AN25&amp;"', '"&amp;AO25&amp;"', '"&amp;AP25&amp;"', '"&amp;AQ25&amp;"', '"&amp;AR25&amp;"', '"&amp;AS25&amp;"', '"&amp;AT25&amp;"', '"&amp;AU25&amp;"', '"&amp;AV25&amp;"', '"&amp;AW25&amp;"' ]; "</f>
        <v xml:space="preserve">defSelectData['sel028']= [ '', '', '', '', '', '', '', '', '', '', '', '', '', '', '', '' ]; </v>
      </c>
    </row>
    <row r="26" spans="1:61" ht="43.5" customHeight="1">
      <c r="A26" s="127"/>
      <c r="B26" s="150" t="s">
        <v>3132</v>
      </c>
      <c r="C26" s="150" t="s">
        <v>2721</v>
      </c>
      <c r="D26" s="150" t="s">
        <v>3138</v>
      </c>
      <c r="E26" s="150" t="s">
        <v>648</v>
      </c>
      <c r="F26" s="150" t="s">
        <v>2725</v>
      </c>
      <c r="G26" s="192" t="str">
        <f t="shared" si="1"/>
        <v>sel029</v>
      </c>
      <c r="H26" s="150"/>
      <c r="I26" s="150"/>
      <c r="J26" s="150"/>
      <c r="K26" s="150" t="s">
        <v>1791</v>
      </c>
      <c r="L26" s="150"/>
      <c r="M26" s="150"/>
      <c r="N26" s="150">
        <v>-1</v>
      </c>
      <c r="P26" s="131"/>
      <c r="Q26" s="149"/>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0"/>
      <c r="AO26" s="150"/>
      <c r="AP26" s="150"/>
      <c r="AQ26" s="150"/>
      <c r="AR26" s="150"/>
      <c r="AS26" s="150"/>
      <c r="AT26" s="150"/>
      <c r="AU26" s="150"/>
      <c r="AV26" s="150"/>
      <c r="AW26" s="150"/>
      <c r="BA26" s="128"/>
      <c r="BB26" s="128"/>
      <c r="BC26" s="128" t="str">
        <f>IF(消費量クラス!$R$1="AS","defInput['"&amp;B26&amp;"'] = {  "&amp;D$2&amp;":'"&amp;D26&amp;"',  "&amp;C$2&amp;":'"&amp;C26&amp;"',  "&amp;E$2&amp;":'"&amp;E26&amp;"',  "&amp;F$2&amp;":'"&amp;F26&amp;"', "&amp;G$2&amp;":'"&amp;G26&amp;"', "&amp;H$2&amp;":'"&amp;H26&amp;"', "&amp;I$2&amp;":'"&amp;I26&amp;"', "&amp;J$2&amp;":'"&amp;J26&amp;"', "&amp;K$2&amp;":'"&amp;K26&amp;"', "&amp;L$2&amp;":'"&amp;L26&amp;"', "&amp;M$2&amp;":'"&amp;M26&amp;"', "&amp;N$2&amp;":'"&amp;N26&amp;"'}; ","$this-&gt;defInput['"&amp;B26&amp;"'] = [  '"&amp;D$2&amp;"'=&gt;'"&amp;D26&amp;"',  '"&amp;C$2&amp;"'=&gt;'"&amp;C26&amp;"',  '"&amp;E$2&amp;"'=&gt;'"&amp;E26&amp;"',  '"&amp;F$2&amp;"'=&gt;'"&amp;F26&amp;"', '"&amp;G$2&amp;"'=&gt;'"&amp;G26&amp;"', '"&amp;H$2&amp;"'=&gt;'"&amp;H26&amp;"', '"&amp;I$2&amp;"'=&gt;'"&amp;I26&amp;"', '"&amp;J$2&amp;"'=&gt;'"&amp;J26&amp;"', '"&amp;K$2&amp;"'=&gt;'"&amp;K26&amp;"', '"&amp;L$2&amp;"'=&gt;'"&amp;L26&amp;"', '"&amp;M$2&amp;"'=&gt;'"&amp;M26&amp;"', '"&amp;N$2&amp;"'=&gt;'"&amp;N26&amp;"']; ")</f>
        <v xml:space="preserve">defInput['i029'] = {  cons:'consEnergy',  title:'電気契約容量：低圧電力分',  unit:'kW',  text:'低圧電力(200～400V）を使っている場合、契約容量を記入してください', inputType:'sel029', right:'', postfix:'', demand:'', varType:'Number', min:'', max:'', defaultValue:'-1'}; </v>
      </c>
      <c r="BD26" s="129"/>
      <c r="BE26" s="129"/>
      <c r="BF26" s="129" t="str">
        <f>IF(消費量クラス!$R$1="AS","","$this-&gt;")&amp;"defSelectValue['"&amp;G26&amp;"']= [ '"&amp;R26&amp;"', '"&amp;S26&amp;"', '"&amp;T26&amp;"', '"&amp;U26&amp;"', '"&amp;V26&amp;"', '"&amp;W26&amp;"', '"&amp;X26&amp;"', '"&amp;Y26&amp;"', '"&amp;Z26&amp;"', '"&amp;AA26&amp;"', '"&amp;AB26&amp;"', '"&amp;AC26&amp;"', '"&amp;AD26&amp;"', '"&amp;AE26&amp;"', '"&amp;AF26&amp;"', '"&amp;AG26&amp;"' ]; "</f>
        <v xml:space="preserve">defSelectValue['sel029']= [ '', '', '', '', '', '', '', '', '', '', '', '', '', '', '', '' ]; </v>
      </c>
      <c r="BG26" s="130"/>
      <c r="BH26" s="130"/>
      <c r="BI26" s="130" t="str">
        <f>IF(消費量クラス!$R$1="AS","","$this-&gt;")&amp;"defSelectData['"&amp;G26&amp;"']= [ '"&amp;AH26&amp;"', '"&amp;AI26&amp;"', '"&amp;AJ26&amp;"', '"&amp;AK26&amp;"', '"&amp;AL26&amp;"', '"&amp;AM26&amp;"', '"&amp;AN26&amp;"', '"&amp;AO26&amp;"', '"&amp;AP26&amp;"', '"&amp;AQ26&amp;"', '"&amp;AR26&amp;"', '"&amp;AS26&amp;"', '"&amp;AT26&amp;"', '"&amp;AU26&amp;"', '"&amp;AV26&amp;"', '"&amp;AW26&amp;"' ]; "</f>
        <v xml:space="preserve">defSelectData['sel029']= [ '', '', '', '', '', '', '', '', '', '', '', '', '', '', '', '' ]; </v>
      </c>
    </row>
    <row r="27" spans="1:61" ht="43.5" customHeight="1">
      <c r="A27" s="127"/>
      <c r="B27" s="150" t="s">
        <v>3133</v>
      </c>
      <c r="C27" s="150" t="s">
        <v>2722</v>
      </c>
      <c r="D27" s="150" t="s">
        <v>3138</v>
      </c>
      <c r="E27" s="150" t="s">
        <v>648</v>
      </c>
      <c r="F27" s="150" t="s">
        <v>2723</v>
      </c>
      <c r="G27" s="192" t="str">
        <f t="shared" si="1"/>
        <v>sel030</v>
      </c>
      <c r="H27" s="150"/>
      <c r="I27" s="150"/>
      <c r="J27" s="150"/>
      <c r="K27" s="150" t="s">
        <v>1791</v>
      </c>
      <c r="L27" s="150"/>
      <c r="M27" s="150"/>
      <c r="N27" s="150">
        <v>-1</v>
      </c>
      <c r="P27" s="131"/>
      <c r="Q27" s="149"/>
      <c r="R27" s="150"/>
      <c r="S27" s="150"/>
      <c r="T27" s="150"/>
      <c r="U27" s="150"/>
      <c r="V27" s="150"/>
      <c r="W27" s="150"/>
      <c r="X27" s="150"/>
      <c r="Y27" s="150"/>
      <c r="Z27" s="150"/>
      <c r="AA27" s="150"/>
      <c r="AB27" s="150"/>
      <c r="AC27" s="150"/>
      <c r="AD27" s="150"/>
      <c r="AE27" s="150"/>
      <c r="AF27" s="150"/>
      <c r="AG27" s="150"/>
      <c r="AH27" s="150"/>
      <c r="AI27" s="150"/>
      <c r="AJ27" s="150"/>
      <c r="AK27" s="150"/>
      <c r="AL27" s="150"/>
      <c r="AM27" s="150"/>
      <c r="AN27" s="150"/>
      <c r="AO27" s="150"/>
      <c r="AP27" s="150"/>
      <c r="AQ27" s="150"/>
      <c r="AR27" s="150"/>
      <c r="AS27" s="150"/>
      <c r="AT27" s="150"/>
      <c r="AU27" s="150"/>
      <c r="AV27" s="150"/>
      <c r="AW27" s="150"/>
      <c r="BA27" s="128"/>
      <c r="BB27" s="128"/>
      <c r="BC27" s="128" t="str">
        <f>IF(消費量クラス!$R$1="AS","defInput['"&amp;B27&amp;"'] = {  "&amp;D$2&amp;":'"&amp;D27&amp;"',  "&amp;C$2&amp;":'"&amp;C27&amp;"',  "&amp;E$2&amp;":'"&amp;E27&amp;"',  "&amp;F$2&amp;":'"&amp;F27&amp;"', "&amp;G$2&amp;":'"&amp;G27&amp;"', "&amp;H$2&amp;":'"&amp;H27&amp;"', "&amp;I$2&amp;":'"&amp;I27&amp;"', "&amp;J$2&amp;":'"&amp;J27&amp;"', "&amp;K$2&amp;":'"&amp;K27&amp;"', "&amp;L$2&amp;":'"&amp;L27&amp;"', "&amp;M$2&amp;":'"&amp;M27&amp;"', "&amp;N$2&amp;":'"&amp;N27&amp;"'}; ","$this-&gt;defInput['"&amp;B27&amp;"'] = [  '"&amp;D$2&amp;"'=&gt;'"&amp;D27&amp;"',  '"&amp;C$2&amp;"'=&gt;'"&amp;C27&amp;"',  '"&amp;E$2&amp;"'=&gt;'"&amp;E27&amp;"',  '"&amp;F$2&amp;"'=&gt;'"&amp;F27&amp;"', '"&amp;G$2&amp;"'=&gt;'"&amp;G27&amp;"', '"&amp;H$2&amp;"'=&gt;'"&amp;H27&amp;"', '"&amp;I$2&amp;"'=&gt;'"&amp;I27&amp;"', '"&amp;J$2&amp;"'=&gt;'"&amp;J27&amp;"', '"&amp;K$2&amp;"'=&gt;'"&amp;K27&amp;"', '"&amp;L$2&amp;"'=&gt;'"&amp;L27&amp;"', '"&amp;M$2&amp;"'=&gt;'"&amp;M27&amp;"', '"&amp;N$2&amp;"'=&gt;'"&amp;N27&amp;"']; ")</f>
        <v xml:space="preserve">defInput['i030'] = {  cons:'consEnergy',  title:'電気契約容量：低圧総合電力分',  unit:'kW',  text:'低圧総合電力(200～400Vで時間帯契約を含むもの）を使っている場合、契約容量を記入してください', inputType:'sel030', right:'', postfix:'', demand:'', varType:'Number', min:'', max:'', defaultValue:'-1'}; </v>
      </c>
      <c r="BD27" s="129"/>
      <c r="BE27" s="129"/>
      <c r="BF27" s="129" t="str">
        <f>IF(消費量クラス!$R$1="AS","","$this-&gt;")&amp;"defSelectValue['"&amp;G27&amp;"']= [ '"&amp;R27&amp;"', '"&amp;S27&amp;"', '"&amp;T27&amp;"', '"&amp;U27&amp;"', '"&amp;V27&amp;"', '"&amp;W27&amp;"', '"&amp;X27&amp;"', '"&amp;Y27&amp;"', '"&amp;Z27&amp;"', '"&amp;AA27&amp;"', '"&amp;AB27&amp;"', '"&amp;AC27&amp;"', '"&amp;AD27&amp;"', '"&amp;AE27&amp;"', '"&amp;AF27&amp;"', '"&amp;AG27&amp;"' ]; "</f>
        <v xml:space="preserve">defSelectValue['sel030']= [ '', '', '', '', '', '', '', '', '', '', '', '', '', '', '', '' ]; </v>
      </c>
      <c r="BG27" s="130"/>
      <c r="BH27" s="130"/>
      <c r="BI27" s="130" t="str">
        <f>IF(消費量クラス!$R$1="AS","","$this-&gt;")&amp;"defSelectData['"&amp;G27&amp;"']= [ '"&amp;AH27&amp;"', '"&amp;AI27&amp;"', '"&amp;AJ27&amp;"', '"&amp;AK27&amp;"', '"&amp;AL27&amp;"', '"&amp;AM27&amp;"', '"&amp;AN27&amp;"', '"&amp;AO27&amp;"', '"&amp;AP27&amp;"', '"&amp;AQ27&amp;"', '"&amp;AR27&amp;"', '"&amp;AS27&amp;"', '"&amp;AT27&amp;"', '"&amp;AU27&amp;"', '"&amp;AV27&amp;"', '"&amp;AW27&amp;"' ]; "</f>
        <v xml:space="preserve">defSelectData['sel030']= [ '', '', '', '', '', '', '', '', '', '', '', '', '', '', '', '' ]; </v>
      </c>
    </row>
    <row r="28" spans="1:61" ht="43.5" customHeight="1">
      <c r="A28" s="127"/>
      <c r="B28" s="150" t="s">
        <v>3005</v>
      </c>
      <c r="C28" s="150" t="s">
        <v>3154</v>
      </c>
      <c r="D28" s="150" t="s">
        <v>3138</v>
      </c>
      <c r="E28" s="150" t="s">
        <v>648</v>
      </c>
      <c r="F28" s="150" t="s">
        <v>2724</v>
      </c>
      <c r="G28" s="192" t="str">
        <f t="shared" si="1"/>
        <v>sel031</v>
      </c>
      <c r="H28" s="150"/>
      <c r="I28" s="150"/>
      <c r="J28" s="150"/>
      <c r="K28" s="150" t="s">
        <v>1791</v>
      </c>
      <c r="L28" s="150"/>
      <c r="M28" s="150"/>
      <c r="N28" s="150">
        <v>-1</v>
      </c>
      <c r="P28" s="131"/>
      <c r="Q28" s="149"/>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BA28" s="128"/>
      <c r="BB28" s="128"/>
      <c r="BC28" s="128" t="str">
        <f>IF(消費量クラス!$R$1="AS","defInput['"&amp;B28&amp;"'] = {  "&amp;D$2&amp;":'"&amp;D28&amp;"',  "&amp;C$2&amp;":'"&amp;C28&amp;"',  "&amp;E$2&amp;":'"&amp;E28&amp;"',  "&amp;F$2&amp;":'"&amp;F28&amp;"', "&amp;G$2&amp;":'"&amp;G28&amp;"', "&amp;H$2&amp;":'"&amp;H28&amp;"', "&amp;I$2&amp;":'"&amp;I28&amp;"', "&amp;J$2&amp;":'"&amp;J28&amp;"', "&amp;K$2&amp;":'"&amp;K28&amp;"', "&amp;L$2&amp;":'"&amp;L28&amp;"', "&amp;M$2&amp;":'"&amp;M28&amp;"', "&amp;N$2&amp;":'"&amp;N28&amp;"'}; ","$this-&gt;defInput['"&amp;B28&amp;"'] = [  '"&amp;D$2&amp;"'=&gt;'"&amp;D28&amp;"',  '"&amp;C$2&amp;"'=&gt;'"&amp;C28&amp;"',  '"&amp;E$2&amp;"'=&gt;'"&amp;E28&amp;"',  '"&amp;F$2&amp;"'=&gt;'"&amp;F28&amp;"', '"&amp;G$2&amp;"'=&gt;'"&amp;G28&amp;"', '"&amp;H$2&amp;"'=&gt;'"&amp;H28&amp;"', '"&amp;I$2&amp;"'=&gt;'"&amp;I28&amp;"', '"&amp;J$2&amp;"'=&gt;'"&amp;J28&amp;"', '"&amp;K$2&amp;"'=&gt;'"&amp;K28&amp;"', '"&amp;L$2&amp;"'=&gt;'"&amp;L28&amp;"', '"&amp;M$2&amp;"'=&gt;'"&amp;M28&amp;"', '"&amp;N$2&amp;"'=&gt;'"&amp;N28&amp;"']; ")</f>
        <v xml:space="preserve">defInput['i031'] = {  cons:'consEnergy',  title:'電気契約容量：高圧電力分',  unit:'kW',  text:'高圧電力(6600V）を使っている場合、契約容量を記入してください', inputType:'sel031', right:'', postfix:'', demand:'', varType:'Number', min:'', max:'', defaultValue:'-1'}; </v>
      </c>
      <c r="BD28" s="129"/>
      <c r="BE28" s="129"/>
      <c r="BF28" s="129" t="str">
        <f>IF(消費量クラス!$R$1="AS","","$this-&gt;")&amp;"defSelectValue['"&amp;G28&amp;"']= [ '"&amp;R28&amp;"', '"&amp;S28&amp;"', '"&amp;T28&amp;"', '"&amp;U28&amp;"', '"&amp;V28&amp;"', '"&amp;W28&amp;"', '"&amp;X28&amp;"', '"&amp;Y28&amp;"', '"&amp;Z28&amp;"', '"&amp;AA28&amp;"', '"&amp;AB28&amp;"', '"&amp;AC28&amp;"', '"&amp;AD28&amp;"', '"&amp;AE28&amp;"', '"&amp;AF28&amp;"', '"&amp;AG28&amp;"' ]; "</f>
        <v xml:space="preserve">defSelectValue['sel031']= [ '', '', '', '', '', '', '', '', '', '', '', '', '', '', '', '' ]; </v>
      </c>
      <c r="BG28" s="130"/>
      <c r="BH28" s="130"/>
      <c r="BI28" s="130" t="str">
        <f>IF(消費量クラス!$R$1="AS","","$this-&gt;")&amp;"defSelectData['"&amp;G28&amp;"']= [ '"&amp;AH28&amp;"', '"&amp;AI28&amp;"', '"&amp;AJ28&amp;"', '"&amp;AK28&amp;"', '"&amp;AL28&amp;"', '"&amp;AM28&amp;"', '"&amp;AN28&amp;"', '"&amp;AO28&amp;"', '"&amp;AP28&amp;"', '"&amp;AQ28&amp;"', '"&amp;AR28&amp;"', '"&amp;AS28&amp;"', '"&amp;AT28&amp;"', '"&amp;AU28&amp;"', '"&amp;AV28&amp;"', '"&amp;AW28&amp;"' ]; "</f>
        <v xml:space="preserve">defSelectData['sel031']= [ '', '', '', '', '', '', '', '', '', '', '', '', '', '', '', '' ]; </v>
      </c>
    </row>
    <row r="29" spans="1:61" ht="43.5" customHeight="1">
      <c r="A29" s="127"/>
      <c r="B29" s="150" t="s">
        <v>3018</v>
      </c>
      <c r="C29" s="150" t="s">
        <v>2400</v>
      </c>
      <c r="D29" s="150" t="s">
        <v>3138</v>
      </c>
      <c r="E29" s="150"/>
      <c r="F29" s="150" t="s">
        <v>2401</v>
      </c>
      <c r="G29" s="192" t="str">
        <f t="shared" si="1"/>
        <v>sel032</v>
      </c>
      <c r="H29" s="150"/>
      <c r="I29" s="150"/>
      <c r="J29" s="150"/>
      <c r="K29" s="150" t="s">
        <v>1791</v>
      </c>
      <c r="L29" s="150"/>
      <c r="M29" s="150"/>
      <c r="N29" s="150">
        <v>-1</v>
      </c>
      <c r="P29" s="131"/>
      <c r="Q29" s="149" t="str">
        <f>G29</f>
        <v>sel032</v>
      </c>
      <c r="R29" s="150" t="s">
        <v>2251</v>
      </c>
      <c r="S29" s="150" t="s">
        <v>1539</v>
      </c>
      <c r="T29" s="150" t="s">
        <v>1540</v>
      </c>
      <c r="U29" s="150" t="s">
        <v>2504</v>
      </c>
      <c r="V29" s="150"/>
      <c r="W29" s="150"/>
      <c r="X29" s="150"/>
      <c r="Y29" s="150"/>
      <c r="Z29" s="150"/>
      <c r="AA29" s="150"/>
      <c r="AB29" s="150"/>
      <c r="AC29" s="150"/>
      <c r="AD29" s="150"/>
      <c r="AE29" s="150"/>
      <c r="AF29" s="150"/>
      <c r="AG29" s="150"/>
      <c r="AH29" s="150">
        <v>-1</v>
      </c>
      <c r="AI29" s="150">
        <v>1</v>
      </c>
      <c r="AJ29" s="150">
        <v>2</v>
      </c>
      <c r="AK29" s="150">
        <v>3</v>
      </c>
      <c r="AL29" s="150"/>
      <c r="AM29" s="150"/>
      <c r="AN29" s="150"/>
      <c r="AO29" s="150"/>
      <c r="AP29" s="150"/>
      <c r="AQ29" s="150"/>
      <c r="AR29" s="150"/>
      <c r="AS29" s="150"/>
      <c r="AT29" s="150"/>
      <c r="AU29" s="150"/>
      <c r="AV29" s="150"/>
      <c r="AW29" s="150"/>
      <c r="BA29" s="128"/>
      <c r="BB29" s="128"/>
      <c r="BC29" s="128" t="str">
        <f>IF(消費量クラス!$R$1="AS","defInput['"&amp;B29&amp;"'] = {  "&amp;D$2&amp;":'"&amp;D29&amp;"',  "&amp;C$2&amp;":'"&amp;C29&amp;"',  "&amp;E$2&amp;":'"&amp;E29&amp;"',  "&amp;F$2&amp;":'"&amp;F29&amp;"', "&amp;G$2&amp;":'"&amp;G29&amp;"', "&amp;H$2&amp;":'"&amp;H29&amp;"', "&amp;I$2&amp;":'"&amp;I29&amp;"', "&amp;J$2&amp;":'"&amp;J29&amp;"', "&amp;K$2&amp;":'"&amp;K29&amp;"', "&amp;L$2&amp;":'"&amp;L29&amp;"', "&amp;M$2&amp;":'"&amp;M29&amp;"', "&amp;N$2&amp;":'"&amp;N29&amp;"'}; ","$this-&gt;defInput['"&amp;B29&amp;"'] = [  '"&amp;D$2&amp;"'=&gt;'"&amp;D29&amp;"',  '"&amp;C$2&amp;"'=&gt;'"&amp;C29&amp;"',  '"&amp;E$2&amp;"'=&gt;'"&amp;E29&amp;"',  '"&amp;F$2&amp;"'=&gt;'"&amp;F29&amp;"', '"&amp;G$2&amp;"'=&gt;'"&amp;G29&amp;"', '"&amp;H$2&amp;"'=&gt;'"&amp;H29&amp;"', '"&amp;I$2&amp;"'=&gt;'"&amp;I29&amp;"', '"&amp;J$2&amp;"'=&gt;'"&amp;J29&amp;"', '"&amp;K$2&amp;"'=&gt;'"&amp;K29&amp;"', '"&amp;L$2&amp;"'=&gt;'"&amp;L29&amp;"', '"&amp;M$2&amp;"'=&gt;'"&amp;M29&amp;"', '"&amp;N$2&amp;"'=&gt;'"&amp;N29&amp;"']; ")</f>
        <v xml:space="preserve">defInput['i032'] = {  cons:'consEnergy',  title:'ガス種類',  unit:'',  text:'ガスの種類を選んでください', inputType:'sel032', right:'', postfix:'', demand:'', varType:'Number', min:'', max:'', defaultValue:'-1'}; </v>
      </c>
      <c r="BD29" s="129"/>
      <c r="BE29" s="129"/>
      <c r="BF29" s="129" t="str">
        <f>IF(消費量クラス!$R$1="AS","","$this-&gt;")&amp;"defSelectValue['"&amp;G29&amp;"']= [ '"&amp;R29&amp;"', '"&amp;S29&amp;"', '"&amp;T29&amp;"', '"&amp;U29&amp;"', '"&amp;V29&amp;"', '"&amp;W29&amp;"', '"&amp;X29&amp;"', '"&amp;Y29&amp;"', '"&amp;Z29&amp;"', '"&amp;AA29&amp;"', '"&amp;AB29&amp;"', '"&amp;AC29&amp;"', '"&amp;AD29&amp;"', '"&amp;AE29&amp;"', '"&amp;AF29&amp;"', '"&amp;AG29&amp;"' ]; "</f>
        <v xml:space="preserve">defSelectValue['sel032']= [ '選んで下さい', '都市ガス', 'LPガス', 'ガスを使わない', '', '', '', '', '', '', '', '', '', '', '', '' ]; </v>
      </c>
      <c r="BG29" s="130"/>
      <c r="BH29" s="130"/>
      <c r="BI29" s="130" t="str">
        <f>IF(消費量クラス!$R$1="AS","","$this-&gt;")&amp;"defSelectData['"&amp;G29&amp;"']= [ '"&amp;AH29&amp;"', '"&amp;AI29&amp;"', '"&amp;AJ29&amp;"', '"&amp;AK29&amp;"', '"&amp;AL29&amp;"', '"&amp;AM29&amp;"', '"&amp;AN29&amp;"', '"&amp;AO29&amp;"', '"&amp;AP29&amp;"', '"&amp;AQ29&amp;"', '"&amp;AR29&amp;"', '"&amp;AS29&amp;"', '"&amp;AT29&amp;"', '"&amp;AU29&amp;"', '"&amp;AV29&amp;"', '"&amp;AW29&amp;"' ]; "</f>
        <v xml:space="preserve">defSelectData['sel032']= [ '-1', '1', '2', '3', '', '', '', '', '', '', '', '', '', '', '', '' ]; </v>
      </c>
    </row>
    <row r="30" spans="1:61" ht="43.5" customHeight="1">
      <c r="A30" s="127"/>
      <c r="B30" s="150" t="s">
        <v>3028</v>
      </c>
      <c r="C30" s="150" t="s">
        <v>2699</v>
      </c>
      <c r="D30" s="150" t="s">
        <v>3138</v>
      </c>
      <c r="E30" s="150"/>
      <c r="F30" s="150" t="s">
        <v>2700</v>
      </c>
      <c r="G30" s="192" t="str">
        <f t="shared" si="1"/>
        <v>sel033</v>
      </c>
      <c r="H30" s="150"/>
      <c r="I30" s="150"/>
      <c r="J30" s="150"/>
      <c r="K30" s="150" t="s">
        <v>1791</v>
      </c>
      <c r="L30" s="150"/>
      <c r="M30" s="150"/>
      <c r="N30" s="150">
        <v>-1</v>
      </c>
      <c r="P30" s="131"/>
      <c r="Q30" s="149" t="str">
        <f>G30</f>
        <v>sel033</v>
      </c>
      <c r="R30" s="150" t="s">
        <v>2251</v>
      </c>
      <c r="S30" s="150" t="s">
        <v>2701</v>
      </c>
      <c r="T30" s="150" t="s">
        <v>2702</v>
      </c>
      <c r="U30" s="150" t="s">
        <v>2703</v>
      </c>
      <c r="V30" s="150"/>
      <c r="W30" s="150"/>
      <c r="X30" s="150"/>
      <c r="Y30" s="150"/>
      <c r="Z30" s="150"/>
      <c r="AA30" s="150"/>
      <c r="AB30" s="150"/>
      <c r="AC30" s="150"/>
      <c r="AD30" s="150"/>
      <c r="AE30" s="150"/>
      <c r="AF30" s="150"/>
      <c r="AG30" s="150"/>
      <c r="AH30" s="150">
        <v>-1</v>
      </c>
      <c r="AI30" s="150">
        <v>1</v>
      </c>
      <c r="AJ30" s="150">
        <v>2</v>
      </c>
      <c r="AK30" s="150">
        <v>3</v>
      </c>
      <c r="AL30" s="150"/>
      <c r="AM30" s="150"/>
      <c r="AN30" s="150"/>
      <c r="AO30" s="150"/>
      <c r="AP30" s="150"/>
      <c r="AQ30" s="150"/>
      <c r="AR30" s="150"/>
      <c r="AS30" s="150"/>
      <c r="AT30" s="150"/>
      <c r="AU30" s="150"/>
      <c r="AV30" s="150"/>
      <c r="AW30" s="150"/>
      <c r="BA30" s="128"/>
      <c r="BB30" s="128"/>
      <c r="BC30" s="128" t="str">
        <f>IF(消費量クラス!$R$1="AS","defInput['"&amp;B30&amp;"'] = {  "&amp;D$2&amp;":'"&amp;D30&amp;"',  "&amp;C$2&amp;":'"&amp;C30&amp;"',  "&amp;E$2&amp;":'"&amp;E30&amp;"',  "&amp;F$2&amp;":'"&amp;F30&amp;"', "&amp;G$2&amp;":'"&amp;G30&amp;"', "&amp;H$2&amp;":'"&amp;H30&amp;"', "&amp;I$2&amp;":'"&amp;I30&amp;"', "&amp;J$2&amp;":'"&amp;J30&amp;"', "&amp;K$2&amp;":'"&amp;K30&amp;"', "&amp;L$2&amp;":'"&amp;L30&amp;"', "&amp;M$2&amp;":'"&amp;M30&amp;"', "&amp;N$2&amp;":'"&amp;N30&amp;"'}; ","$this-&gt;defInput['"&amp;B30&amp;"'] = [  '"&amp;D$2&amp;"'=&gt;'"&amp;D30&amp;"',  '"&amp;C$2&amp;"'=&gt;'"&amp;C30&amp;"',  '"&amp;E$2&amp;"'=&gt;'"&amp;E30&amp;"',  '"&amp;F$2&amp;"'=&gt;'"&amp;F30&amp;"', '"&amp;G$2&amp;"'=&gt;'"&amp;G30&amp;"', '"&amp;H$2&amp;"'=&gt;'"&amp;H30&amp;"', '"&amp;I$2&amp;"'=&gt;'"&amp;I30&amp;"', '"&amp;J$2&amp;"'=&gt;'"&amp;J30&amp;"', '"&amp;K$2&amp;"'=&gt;'"&amp;K30&amp;"', '"&amp;L$2&amp;"'=&gt;'"&amp;L30&amp;"', '"&amp;M$2&amp;"'=&gt;'"&amp;M30&amp;"', '"&amp;N$2&amp;"'=&gt;'"&amp;N30&amp;"']; ")</f>
        <v xml:space="preserve">defInput['i033'] = {  cons:'consEnergy',  title:'重油の種類',  unit:'',  text:'重油の種類を選んでください', inputType:'sel033', right:'', postfix:'', demand:'', varType:'Number', min:'', max:'', defaultValue:'-1'}; </v>
      </c>
      <c r="BD30" s="129"/>
      <c r="BE30" s="129"/>
      <c r="BF30" s="129" t="str">
        <f>IF(消費量クラス!$R$1="AS","","$this-&gt;")&amp;"defSelectValue['"&amp;G30&amp;"']= [ '"&amp;R30&amp;"', '"&amp;S30&amp;"', '"&amp;T30&amp;"', '"&amp;U30&amp;"', '"&amp;V30&amp;"', '"&amp;W30&amp;"', '"&amp;X30&amp;"', '"&amp;Y30&amp;"', '"&amp;Z30&amp;"', '"&amp;AA30&amp;"', '"&amp;AB30&amp;"', '"&amp;AC30&amp;"', '"&amp;AD30&amp;"', '"&amp;AE30&amp;"', '"&amp;AF30&amp;"', '"&amp;AG30&amp;"' ]; "</f>
        <v xml:space="preserve">defSelectValue['sel033']= [ '選んで下さい', 'A重油', 'B・C重油', '重油は使用しない', '', '', '', '', '', '', '', '', '', '', '', '' ]; </v>
      </c>
      <c r="BG30" s="130"/>
      <c r="BH30" s="130"/>
      <c r="BI30" s="130" t="str">
        <f>IF(消費量クラス!$R$1="AS","","$this-&gt;")&amp;"defSelectData['"&amp;G30&amp;"']= [ '"&amp;AH30&amp;"', '"&amp;AI30&amp;"', '"&amp;AJ30&amp;"', '"&amp;AK30&amp;"', '"&amp;AL30&amp;"', '"&amp;AM30&amp;"', '"&amp;AN30&amp;"', '"&amp;AO30&amp;"', '"&amp;AP30&amp;"', '"&amp;AQ30&amp;"', '"&amp;AR30&amp;"', '"&amp;AS30&amp;"', '"&amp;AT30&amp;"', '"&amp;AU30&amp;"', '"&amp;AV30&amp;"', '"&amp;AW30&amp;"' ]; "</f>
        <v xml:space="preserve">defSelectData['sel033']= [ '-1', '1', '2', '3', '', '', '', '', '', '', '', '', '', '', '', '' ]; </v>
      </c>
    </row>
    <row r="31" spans="1:61" ht="43.5" customHeight="1">
      <c r="A31" s="127"/>
      <c r="B31" s="150" t="s">
        <v>3092</v>
      </c>
      <c r="C31" s="150" t="s">
        <v>2708</v>
      </c>
      <c r="D31" s="150" t="s">
        <v>3138</v>
      </c>
      <c r="E31" s="150" t="s">
        <v>2713</v>
      </c>
      <c r="F31" s="150" t="str">
        <f t="shared" ref="F31:F40" si="3">C31</f>
        <v>平均の月電気代</v>
      </c>
      <c r="G31" s="192" t="str">
        <f t="shared" ref="G31:G40" si="4">"sel"&amp;MID(B31,2,5)</f>
        <v>sel041</v>
      </c>
      <c r="H31" s="150"/>
      <c r="I31" s="150"/>
      <c r="J31" s="150"/>
      <c r="K31" s="150" t="s">
        <v>1791</v>
      </c>
      <c r="L31" s="150"/>
      <c r="M31" s="150"/>
      <c r="N31" s="150">
        <v>-1</v>
      </c>
      <c r="P31" s="131"/>
      <c r="Q31" s="149"/>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c r="BA31" s="128"/>
      <c r="BB31" s="128"/>
      <c r="BC31" s="128" t="str">
        <f>IF(消費量クラス!$R$1="AS","defInput['"&amp;B31&amp;"'] = {  "&amp;D$2&amp;":'"&amp;D31&amp;"',  "&amp;C$2&amp;":'"&amp;C31&amp;"',  "&amp;E$2&amp;":'"&amp;E31&amp;"',  "&amp;F$2&amp;":'"&amp;F31&amp;"', "&amp;G$2&amp;":'"&amp;G31&amp;"', "&amp;H$2&amp;":'"&amp;H31&amp;"', "&amp;I$2&amp;":'"&amp;I31&amp;"', "&amp;J$2&amp;":'"&amp;J31&amp;"', "&amp;K$2&amp;":'"&amp;K31&amp;"', "&amp;L$2&amp;":'"&amp;L31&amp;"', "&amp;M$2&amp;":'"&amp;M31&amp;"', "&amp;N$2&amp;":'"&amp;N31&amp;"'}; ","$this-&gt;defInput['"&amp;B31&amp;"'] = [  '"&amp;D$2&amp;"'=&gt;'"&amp;D31&amp;"',  '"&amp;C$2&amp;"'=&gt;'"&amp;C31&amp;"',  '"&amp;E$2&amp;"'=&gt;'"&amp;E31&amp;"',  '"&amp;F$2&amp;"'=&gt;'"&amp;F31&amp;"', '"&amp;G$2&amp;"'=&gt;'"&amp;G31&amp;"', '"&amp;H$2&amp;"'=&gt;'"&amp;H31&amp;"', '"&amp;I$2&amp;"'=&gt;'"&amp;I31&amp;"', '"&amp;J$2&amp;"'=&gt;'"&amp;J31&amp;"', '"&amp;K$2&amp;"'=&gt;'"&amp;K31&amp;"', '"&amp;L$2&amp;"'=&gt;'"&amp;L31&amp;"', '"&amp;M$2&amp;"'=&gt;'"&amp;M31&amp;"', '"&amp;N$2&amp;"'=&gt;'"&amp;N31&amp;"']; ")</f>
        <v xml:space="preserve">defInput['i041'] = {  cons:'consEnergy',  title:'平均の月電気代',  unit:'円/月',  text:'平均の月電気代', inputType:'sel041', right:'', postfix:'', demand:'', varType:'Number', min:'', max:'', defaultValue:'-1'}; </v>
      </c>
      <c r="BD31" s="129"/>
      <c r="BE31" s="129"/>
      <c r="BF31" s="129" t="str">
        <f>IF(消費量クラス!$R$1="AS","","$this-&gt;")&amp;"defSelectValue['"&amp;G31&amp;"']= [ '"&amp;R31&amp;"', '"&amp;S31&amp;"', '"&amp;T31&amp;"', '"&amp;U31&amp;"', '"&amp;V31&amp;"', '"&amp;W31&amp;"', '"&amp;X31&amp;"', '"&amp;Y31&amp;"', '"&amp;Z31&amp;"', '"&amp;AA31&amp;"', '"&amp;AB31&amp;"', '"&amp;AC31&amp;"', '"&amp;AD31&amp;"', '"&amp;AE31&amp;"', '"&amp;AF31&amp;"', '"&amp;AG31&amp;"' ]; "</f>
        <v xml:space="preserve">defSelectValue['sel041']= [ '', '', '', '', '', '', '', '', '', '', '', '', '', '', '', '' ]; </v>
      </c>
      <c r="BG31" s="130"/>
      <c r="BH31" s="130"/>
      <c r="BI31" s="130" t="str">
        <f>IF(消費量クラス!$R$1="AS","","$this-&gt;")&amp;"defSelectData['"&amp;G31&amp;"']= [ '"&amp;AH31&amp;"', '"&amp;AI31&amp;"', '"&amp;AJ31&amp;"', '"&amp;AK31&amp;"', '"&amp;AL31&amp;"', '"&amp;AM31&amp;"', '"&amp;AN31&amp;"', '"&amp;AO31&amp;"', '"&amp;AP31&amp;"', '"&amp;AQ31&amp;"', '"&amp;AR31&amp;"', '"&amp;AS31&amp;"', '"&amp;AT31&amp;"', '"&amp;AU31&amp;"', '"&amp;AV31&amp;"', '"&amp;AW31&amp;"' ]; "</f>
        <v xml:space="preserve">defSelectData['sel041']= [ '', '', '', '', '', '', '', '', '', '', '', '', '', '', '', '' ]; </v>
      </c>
    </row>
    <row r="32" spans="1:61" ht="43.5" customHeight="1">
      <c r="A32" s="127"/>
      <c r="B32" s="150" t="s">
        <v>3093</v>
      </c>
      <c r="C32" s="150" t="s">
        <v>2709</v>
      </c>
      <c r="D32" s="150" t="s">
        <v>3138</v>
      </c>
      <c r="E32" s="150" t="s">
        <v>2713</v>
      </c>
      <c r="F32" s="150" t="str">
        <f t="shared" si="3"/>
        <v>平均の月ガス代</v>
      </c>
      <c r="G32" s="192" t="str">
        <f t="shared" si="4"/>
        <v>sel042</v>
      </c>
      <c r="H32" s="150"/>
      <c r="I32" s="150"/>
      <c r="J32" s="150"/>
      <c r="K32" s="150" t="s">
        <v>1791</v>
      </c>
      <c r="L32" s="150"/>
      <c r="M32" s="150"/>
      <c r="N32" s="150">
        <v>-1</v>
      </c>
      <c r="P32" s="131"/>
      <c r="Q32" s="149"/>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c r="BA32" s="128"/>
      <c r="BB32" s="128"/>
      <c r="BC32" s="128" t="str">
        <f>IF(消費量クラス!$R$1="AS","defInput['"&amp;B32&amp;"'] = {  "&amp;D$2&amp;":'"&amp;D32&amp;"',  "&amp;C$2&amp;":'"&amp;C32&amp;"',  "&amp;E$2&amp;":'"&amp;E32&amp;"',  "&amp;F$2&amp;":'"&amp;F32&amp;"', "&amp;G$2&amp;":'"&amp;G32&amp;"', "&amp;H$2&amp;":'"&amp;H32&amp;"', "&amp;I$2&amp;":'"&amp;I32&amp;"', "&amp;J$2&amp;":'"&amp;J32&amp;"', "&amp;K$2&amp;":'"&amp;K32&amp;"', "&amp;L$2&amp;":'"&amp;L32&amp;"', "&amp;M$2&amp;":'"&amp;M32&amp;"', "&amp;N$2&amp;":'"&amp;N32&amp;"'}; ","$this-&gt;defInput['"&amp;B32&amp;"'] = [  '"&amp;D$2&amp;"'=&gt;'"&amp;D32&amp;"',  '"&amp;C$2&amp;"'=&gt;'"&amp;C32&amp;"',  '"&amp;E$2&amp;"'=&gt;'"&amp;E32&amp;"',  '"&amp;F$2&amp;"'=&gt;'"&amp;F32&amp;"', '"&amp;G$2&amp;"'=&gt;'"&amp;G32&amp;"', '"&amp;H$2&amp;"'=&gt;'"&amp;H32&amp;"', '"&amp;I$2&amp;"'=&gt;'"&amp;I32&amp;"', '"&amp;J$2&amp;"'=&gt;'"&amp;J32&amp;"', '"&amp;K$2&amp;"'=&gt;'"&amp;K32&amp;"', '"&amp;L$2&amp;"'=&gt;'"&amp;L32&amp;"', '"&amp;M$2&amp;"'=&gt;'"&amp;M32&amp;"', '"&amp;N$2&amp;"'=&gt;'"&amp;N32&amp;"']; ")</f>
        <v xml:space="preserve">defInput['i042'] = {  cons:'consEnergy',  title:'平均の月ガス代',  unit:'円/月',  text:'平均の月ガス代', inputType:'sel042', right:'', postfix:'', demand:'', varType:'Number', min:'', max:'', defaultValue:'-1'}; </v>
      </c>
      <c r="BD32" s="129"/>
      <c r="BE32" s="129"/>
      <c r="BF32" s="129" t="str">
        <f>IF(消費量クラス!$R$1="AS","","$this-&gt;")&amp;"defSelectValue['"&amp;G32&amp;"']= [ '"&amp;R32&amp;"', '"&amp;S32&amp;"', '"&amp;T32&amp;"', '"&amp;U32&amp;"', '"&amp;V32&amp;"', '"&amp;W32&amp;"', '"&amp;X32&amp;"', '"&amp;Y32&amp;"', '"&amp;Z32&amp;"', '"&amp;AA32&amp;"', '"&amp;AB32&amp;"', '"&amp;AC32&amp;"', '"&amp;AD32&amp;"', '"&amp;AE32&amp;"', '"&amp;AF32&amp;"', '"&amp;AG32&amp;"' ]; "</f>
        <v xml:space="preserve">defSelectValue['sel042']= [ '', '', '', '', '', '', '', '', '', '', '', '', '', '', '', '' ]; </v>
      </c>
      <c r="BG32" s="130"/>
      <c r="BH32" s="130"/>
      <c r="BI32" s="130" t="str">
        <f>IF(消費量クラス!$R$1="AS","","$this-&gt;")&amp;"defSelectData['"&amp;G32&amp;"']= [ '"&amp;AH32&amp;"', '"&amp;AI32&amp;"', '"&amp;AJ32&amp;"', '"&amp;AK32&amp;"', '"&amp;AL32&amp;"', '"&amp;AM32&amp;"', '"&amp;AN32&amp;"', '"&amp;AO32&amp;"', '"&amp;AP32&amp;"', '"&amp;AQ32&amp;"', '"&amp;AR32&amp;"', '"&amp;AS32&amp;"', '"&amp;AT32&amp;"', '"&amp;AU32&amp;"', '"&amp;AV32&amp;"', '"&amp;AW32&amp;"' ]; "</f>
        <v xml:space="preserve">defSelectData['sel042']= [ '', '', '', '', '', '', '', '', '', '', '', '', '', '', '', '' ]; </v>
      </c>
    </row>
    <row r="33" spans="1:61" ht="43.5" customHeight="1">
      <c r="A33" s="127"/>
      <c r="B33" s="150" t="s">
        <v>3094</v>
      </c>
      <c r="C33" s="150" t="s">
        <v>2710</v>
      </c>
      <c r="D33" s="150" t="s">
        <v>3138</v>
      </c>
      <c r="E33" s="150" t="s">
        <v>2713</v>
      </c>
      <c r="F33" s="150" t="str">
        <f t="shared" si="3"/>
        <v>平均の月灯油代</v>
      </c>
      <c r="G33" s="192" t="str">
        <f t="shared" si="4"/>
        <v>sel043</v>
      </c>
      <c r="H33" s="150"/>
      <c r="I33" s="150"/>
      <c r="J33" s="150"/>
      <c r="K33" s="150" t="s">
        <v>1791</v>
      </c>
      <c r="L33" s="150"/>
      <c r="M33" s="150"/>
      <c r="N33" s="150">
        <v>-1</v>
      </c>
      <c r="P33" s="131"/>
      <c r="Q33" s="149"/>
      <c r="R33" s="150"/>
      <c r="S33" s="150"/>
      <c r="T33" s="150"/>
      <c r="U33" s="150"/>
      <c r="V33" s="150"/>
      <c r="W33" s="150"/>
      <c r="X33" s="150"/>
      <c r="Y33" s="150"/>
      <c r="Z33" s="150"/>
      <c r="AA33" s="150"/>
      <c r="AB33" s="150"/>
      <c r="AC33" s="150"/>
      <c r="AD33" s="150"/>
      <c r="AE33" s="150"/>
      <c r="AF33" s="150"/>
      <c r="AG33" s="150"/>
      <c r="AH33" s="150"/>
      <c r="AI33" s="150"/>
      <c r="AJ33" s="150"/>
      <c r="AK33" s="150"/>
      <c r="AL33" s="150"/>
      <c r="AM33" s="150"/>
      <c r="AN33" s="150"/>
      <c r="AO33" s="150"/>
      <c r="AP33" s="150"/>
      <c r="AQ33" s="150"/>
      <c r="AR33" s="150"/>
      <c r="AS33" s="150"/>
      <c r="AT33" s="150"/>
      <c r="AU33" s="150"/>
      <c r="AV33" s="150"/>
      <c r="AW33" s="150"/>
      <c r="BA33" s="128"/>
      <c r="BB33" s="128"/>
      <c r="BC33" s="128" t="str">
        <f>IF(消費量クラス!$R$1="AS","defInput['"&amp;B33&amp;"'] = {  "&amp;D$2&amp;":'"&amp;D33&amp;"',  "&amp;C$2&amp;":'"&amp;C33&amp;"',  "&amp;E$2&amp;":'"&amp;E33&amp;"',  "&amp;F$2&amp;":'"&amp;F33&amp;"', "&amp;G$2&amp;":'"&amp;G33&amp;"', "&amp;H$2&amp;":'"&amp;H33&amp;"', "&amp;I$2&amp;":'"&amp;I33&amp;"', "&amp;J$2&amp;":'"&amp;J33&amp;"', "&amp;K$2&amp;":'"&amp;K33&amp;"', "&amp;L$2&amp;":'"&amp;L33&amp;"', "&amp;M$2&amp;":'"&amp;M33&amp;"', "&amp;N$2&amp;":'"&amp;N33&amp;"'}; ","$this-&gt;defInput['"&amp;B33&amp;"'] = [  '"&amp;D$2&amp;"'=&gt;'"&amp;D33&amp;"',  '"&amp;C$2&amp;"'=&gt;'"&amp;C33&amp;"',  '"&amp;E$2&amp;"'=&gt;'"&amp;E33&amp;"',  '"&amp;F$2&amp;"'=&gt;'"&amp;F33&amp;"', '"&amp;G$2&amp;"'=&gt;'"&amp;G33&amp;"', '"&amp;H$2&amp;"'=&gt;'"&amp;H33&amp;"', '"&amp;I$2&amp;"'=&gt;'"&amp;I33&amp;"', '"&amp;J$2&amp;"'=&gt;'"&amp;J33&amp;"', '"&amp;K$2&amp;"'=&gt;'"&amp;K33&amp;"', '"&amp;L$2&amp;"'=&gt;'"&amp;L33&amp;"', '"&amp;M$2&amp;"'=&gt;'"&amp;M33&amp;"', '"&amp;N$2&amp;"'=&gt;'"&amp;N33&amp;"']; ")</f>
        <v xml:space="preserve">defInput['i043'] = {  cons:'consEnergy',  title:'平均の月灯油代',  unit:'円/月',  text:'平均の月灯油代', inputType:'sel043', right:'', postfix:'', demand:'', varType:'Number', min:'', max:'', defaultValue:'-1'}; </v>
      </c>
      <c r="BD33" s="129"/>
      <c r="BE33" s="129"/>
      <c r="BF33" s="129" t="str">
        <f>IF(消費量クラス!$R$1="AS","","$this-&gt;")&amp;"defSelectValue['"&amp;G33&amp;"']= [ '"&amp;R33&amp;"', '"&amp;S33&amp;"', '"&amp;T33&amp;"', '"&amp;U33&amp;"', '"&amp;V33&amp;"', '"&amp;W33&amp;"', '"&amp;X33&amp;"', '"&amp;Y33&amp;"', '"&amp;Z33&amp;"', '"&amp;AA33&amp;"', '"&amp;AB33&amp;"', '"&amp;AC33&amp;"', '"&amp;AD33&amp;"', '"&amp;AE33&amp;"', '"&amp;AF33&amp;"', '"&amp;AG33&amp;"' ]; "</f>
        <v xml:space="preserve">defSelectValue['sel043']= [ '', '', '', '', '', '', '', '', '', '', '', '', '', '', '', '' ]; </v>
      </c>
      <c r="BG33" s="130"/>
      <c r="BH33" s="130"/>
      <c r="BI33" s="130" t="str">
        <f>IF(消費量クラス!$R$1="AS","","$this-&gt;")&amp;"defSelectData['"&amp;G33&amp;"']= [ '"&amp;AH33&amp;"', '"&amp;AI33&amp;"', '"&amp;AJ33&amp;"', '"&amp;AK33&amp;"', '"&amp;AL33&amp;"', '"&amp;AM33&amp;"', '"&amp;AN33&amp;"', '"&amp;AO33&amp;"', '"&amp;AP33&amp;"', '"&amp;AQ33&amp;"', '"&amp;AR33&amp;"', '"&amp;AS33&amp;"', '"&amp;AT33&amp;"', '"&amp;AU33&amp;"', '"&amp;AV33&amp;"', '"&amp;AW33&amp;"' ]; "</f>
        <v xml:space="preserve">defSelectData['sel043']= [ '', '', '', '', '', '', '', '', '', '', '', '', '', '', '', '' ]; </v>
      </c>
    </row>
    <row r="34" spans="1:61" ht="43.5" customHeight="1">
      <c r="A34" s="127"/>
      <c r="B34" s="150" t="s">
        <v>3095</v>
      </c>
      <c r="C34" s="150" t="s">
        <v>2711</v>
      </c>
      <c r="D34" s="150" t="s">
        <v>3138</v>
      </c>
      <c r="E34" s="150" t="s">
        <v>2713</v>
      </c>
      <c r="F34" s="150" t="str">
        <f t="shared" si="3"/>
        <v>平均の月ガソリン代</v>
      </c>
      <c r="G34" s="192" t="str">
        <f t="shared" si="4"/>
        <v>sel044</v>
      </c>
      <c r="H34" s="150"/>
      <c r="I34" s="150"/>
      <c r="J34" s="150"/>
      <c r="K34" s="150" t="s">
        <v>1791</v>
      </c>
      <c r="L34" s="150"/>
      <c r="M34" s="150"/>
      <c r="N34" s="150">
        <v>-1</v>
      </c>
      <c r="P34" s="131"/>
      <c r="Q34" s="149"/>
      <c r="R34" s="150"/>
      <c r="S34" s="150"/>
      <c r="T34" s="150"/>
      <c r="U34" s="150"/>
      <c r="V34" s="150"/>
      <c r="W34" s="150"/>
      <c r="X34" s="150"/>
      <c r="Y34" s="150"/>
      <c r="Z34" s="150"/>
      <c r="AA34" s="150"/>
      <c r="AB34" s="150"/>
      <c r="AC34" s="150"/>
      <c r="AD34" s="150"/>
      <c r="AE34" s="150"/>
      <c r="AF34" s="150"/>
      <c r="AG34" s="150"/>
      <c r="AH34" s="150"/>
      <c r="AI34" s="150"/>
      <c r="AJ34" s="150"/>
      <c r="AK34" s="150"/>
      <c r="AL34" s="150"/>
      <c r="AM34" s="150"/>
      <c r="AN34" s="150"/>
      <c r="AO34" s="150"/>
      <c r="AP34" s="150"/>
      <c r="AQ34" s="150"/>
      <c r="AR34" s="150"/>
      <c r="AS34" s="150"/>
      <c r="AT34" s="150"/>
      <c r="AU34" s="150"/>
      <c r="AV34" s="150"/>
      <c r="AW34" s="150"/>
      <c r="BA34" s="128"/>
      <c r="BB34" s="128"/>
      <c r="BC34" s="128" t="str">
        <f>IF(消費量クラス!$R$1="AS","defInput['"&amp;B34&amp;"'] = {  "&amp;D$2&amp;":'"&amp;D34&amp;"',  "&amp;C$2&amp;":'"&amp;C34&amp;"',  "&amp;E$2&amp;":'"&amp;E34&amp;"',  "&amp;F$2&amp;":'"&amp;F34&amp;"', "&amp;G$2&amp;":'"&amp;G34&amp;"', "&amp;H$2&amp;":'"&amp;H34&amp;"', "&amp;I$2&amp;":'"&amp;I34&amp;"', "&amp;J$2&amp;":'"&amp;J34&amp;"', "&amp;K$2&amp;":'"&amp;K34&amp;"', "&amp;L$2&amp;":'"&amp;L34&amp;"', "&amp;M$2&amp;":'"&amp;M34&amp;"', "&amp;N$2&amp;":'"&amp;N34&amp;"'}; ","$this-&gt;defInput['"&amp;B34&amp;"'] = [  '"&amp;D$2&amp;"'=&gt;'"&amp;D34&amp;"',  '"&amp;C$2&amp;"'=&gt;'"&amp;C34&amp;"',  '"&amp;E$2&amp;"'=&gt;'"&amp;E34&amp;"',  '"&amp;F$2&amp;"'=&gt;'"&amp;F34&amp;"', '"&amp;G$2&amp;"'=&gt;'"&amp;G34&amp;"', '"&amp;H$2&amp;"'=&gt;'"&amp;H34&amp;"', '"&amp;I$2&amp;"'=&gt;'"&amp;I34&amp;"', '"&amp;J$2&amp;"'=&gt;'"&amp;J34&amp;"', '"&amp;K$2&amp;"'=&gt;'"&amp;K34&amp;"', '"&amp;L$2&amp;"'=&gt;'"&amp;L34&amp;"', '"&amp;M$2&amp;"'=&gt;'"&amp;M34&amp;"', '"&amp;N$2&amp;"'=&gt;'"&amp;N34&amp;"']; ")</f>
        <v xml:space="preserve">defInput['i044'] = {  cons:'consEnergy',  title:'平均の月ガソリン代',  unit:'円/月',  text:'平均の月ガソリン代', inputType:'sel044', right:'', postfix:'', demand:'', varType:'Number', min:'', max:'', defaultValue:'-1'}; </v>
      </c>
      <c r="BD34" s="129"/>
      <c r="BE34" s="129"/>
      <c r="BF34" s="129" t="str">
        <f>IF(消費量クラス!$R$1="AS","","$this-&gt;")&amp;"defSelectValue['"&amp;G34&amp;"']= [ '"&amp;R34&amp;"', '"&amp;S34&amp;"', '"&amp;T34&amp;"', '"&amp;U34&amp;"', '"&amp;V34&amp;"', '"&amp;W34&amp;"', '"&amp;X34&amp;"', '"&amp;Y34&amp;"', '"&amp;Z34&amp;"', '"&amp;AA34&amp;"', '"&amp;AB34&amp;"', '"&amp;AC34&amp;"', '"&amp;AD34&amp;"', '"&amp;AE34&amp;"', '"&amp;AF34&amp;"', '"&amp;AG34&amp;"' ]; "</f>
        <v xml:space="preserve">defSelectValue['sel044']= [ '', '', '', '', '', '', '', '', '', '', '', '', '', '', '', '' ]; </v>
      </c>
      <c r="BG34" s="130"/>
      <c r="BH34" s="130"/>
      <c r="BI34" s="130" t="str">
        <f>IF(消費量クラス!$R$1="AS","","$this-&gt;")&amp;"defSelectData['"&amp;G34&amp;"']= [ '"&amp;AH34&amp;"', '"&amp;AI34&amp;"', '"&amp;AJ34&amp;"', '"&amp;AK34&amp;"', '"&amp;AL34&amp;"', '"&amp;AM34&amp;"', '"&amp;AN34&amp;"', '"&amp;AO34&amp;"', '"&amp;AP34&amp;"', '"&amp;AQ34&amp;"', '"&amp;AR34&amp;"', '"&amp;AS34&amp;"', '"&amp;AT34&amp;"', '"&amp;AU34&amp;"', '"&amp;AV34&amp;"', '"&amp;AW34&amp;"' ]; "</f>
        <v xml:space="preserve">defSelectData['sel044']= [ '', '', '', '', '', '', '', '', '', '', '', '', '', '', '', '' ]; </v>
      </c>
    </row>
    <row r="35" spans="1:61" ht="43.5" customHeight="1">
      <c r="A35" s="127"/>
      <c r="B35" s="150" t="s">
        <v>3096</v>
      </c>
      <c r="C35" s="150" t="s">
        <v>2712</v>
      </c>
      <c r="D35" s="150" t="s">
        <v>3138</v>
      </c>
      <c r="E35" s="150" t="s">
        <v>2713</v>
      </c>
      <c r="F35" s="150" t="str">
        <f t="shared" si="3"/>
        <v>平均の月重油料金</v>
      </c>
      <c r="G35" s="192" t="str">
        <f t="shared" si="4"/>
        <v>sel045</v>
      </c>
      <c r="H35" s="150"/>
      <c r="I35" s="150"/>
      <c r="J35" s="150"/>
      <c r="K35" s="150" t="s">
        <v>1791</v>
      </c>
      <c r="L35" s="150"/>
      <c r="M35" s="150"/>
      <c r="N35" s="150">
        <v>-1</v>
      </c>
      <c r="P35" s="131"/>
      <c r="Q35" s="149"/>
      <c r="R35" s="150"/>
      <c r="S35" s="150"/>
      <c r="T35" s="150"/>
      <c r="U35" s="150"/>
      <c r="V35" s="150"/>
      <c r="W35" s="150"/>
      <c r="X35" s="150"/>
      <c r="Y35" s="150"/>
      <c r="Z35" s="150"/>
      <c r="AA35" s="150"/>
      <c r="AB35" s="150"/>
      <c r="AC35" s="150"/>
      <c r="AD35" s="150"/>
      <c r="AE35" s="150"/>
      <c r="AF35" s="150"/>
      <c r="AG35" s="150"/>
      <c r="AH35" s="150"/>
      <c r="AI35" s="150"/>
      <c r="AJ35" s="150"/>
      <c r="AK35" s="150"/>
      <c r="AL35" s="150"/>
      <c r="AM35" s="150"/>
      <c r="AN35" s="150"/>
      <c r="AO35" s="150"/>
      <c r="AP35" s="150"/>
      <c r="AQ35" s="150"/>
      <c r="AR35" s="150"/>
      <c r="AS35" s="150"/>
      <c r="AT35" s="150"/>
      <c r="AU35" s="150"/>
      <c r="AV35" s="150"/>
      <c r="AW35" s="150"/>
      <c r="BA35" s="128"/>
      <c r="BB35" s="128"/>
      <c r="BC35" s="128" t="str">
        <f>IF(消費量クラス!$R$1="AS","defInput['"&amp;B35&amp;"'] = {  "&amp;D$2&amp;":'"&amp;D35&amp;"',  "&amp;C$2&amp;":'"&amp;C35&amp;"',  "&amp;E$2&amp;":'"&amp;E35&amp;"',  "&amp;F$2&amp;":'"&amp;F35&amp;"', "&amp;G$2&amp;":'"&amp;G35&amp;"', "&amp;H$2&amp;":'"&amp;H35&amp;"', "&amp;I$2&amp;":'"&amp;I35&amp;"', "&amp;J$2&amp;":'"&amp;J35&amp;"', "&amp;K$2&amp;":'"&amp;K35&amp;"', "&amp;L$2&amp;":'"&amp;L35&amp;"', "&amp;M$2&amp;":'"&amp;M35&amp;"', "&amp;N$2&amp;":'"&amp;N35&amp;"'}; ","$this-&gt;defInput['"&amp;B35&amp;"'] = [  '"&amp;D$2&amp;"'=&gt;'"&amp;D35&amp;"',  '"&amp;C$2&amp;"'=&gt;'"&amp;C35&amp;"',  '"&amp;E$2&amp;"'=&gt;'"&amp;E35&amp;"',  '"&amp;F$2&amp;"'=&gt;'"&amp;F35&amp;"', '"&amp;G$2&amp;"'=&gt;'"&amp;G35&amp;"', '"&amp;H$2&amp;"'=&gt;'"&amp;H35&amp;"', '"&amp;I$2&amp;"'=&gt;'"&amp;I35&amp;"', '"&amp;J$2&amp;"'=&gt;'"&amp;J35&amp;"', '"&amp;K$2&amp;"'=&gt;'"&amp;K35&amp;"', '"&amp;L$2&amp;"'=&gt;'"&amp;L35&amp;"', '"&amp;M$2&amp;"'=&gt;'"&amp;M35&amp;"', '"&amp;N$2&amp;"'=&gt;'"&amp;N35&amp;"']; ")</f>
        <v xml:space="preserve">defInput['i045'] = {  cons:'consEnergy',  title:'平均の月重油料金',  unit:'円/月',  text:'平均の月重油料金', inputType:'sel045', right:'', postfix:'', demand:'', varType:'Number', min:'', max:'', defaultValue:'-1'}; </v>
      </c>
      <c r="BD35" s="129"/>
      <c r="BE35" s="129"/>
      <c r="BF35" s="129" t="str">
        <f>IF(消費量クラス!$R$1="AS","","$this-&gt;")&amp;"defSelectValue['"&amp;G35&amp;"']= [ '"&amp;R35&amp;"', '"&amp;S35&amp;"', '"&amp;T35&amp;"', '"&amp;U35&amp;"', '"&amp;V35&amp;"', '"&amp;W35&amp;"', '"&amp;X35&amp;"', '"&amp;Y35&amp;"', '"&amp;Z35&amp;"', '"&amp;AA35&amp;"', '"&amp;AB35&amp;"', '"&amp;AC35&amp;"', '"&amp;AD35&amp;"', '"&amp;AE35&amp;"', '"&amp;AF35&amp;"', '"&amp;AG35&amp;"' ]; "</f>
        <v xml:space="preserve">defSelectValue['sel045']= [ '', '', '', '', '', '', '', '', '', '', '', '', '', '', '', '' ]; </v>
      </c>
      <c r="BG35" s="130"/>
      <c r="BH35" s="130"/>
      <c r="BI35" s="130" t="str">
        <f>IF(消費量クラス!$R$1="AS","","$this-&gt;")&amp;"defSelectData['"&amp;G35&amp;"']= [ '"&amp;AH35&amp;"', '"&amp;AI35&amp;"', '"&amp;AJ35&amp;"', '"&amp;AK35&amp;"', '"&amp;AL35&amp;"', '"&amp;AM35&amp;"', '"&amp;AN35&amp;"', '"&amp;AO35&amp;"', '"&amp;AP35&amp;"', '"&amp;AQ35&amp;"', '"&amp;AR35&amp;"', '"&amp;AS35&amp;"', '"&amp;AT35&amp;"', '"&amp;AU35&amp;"', '"&amp;AV35&amp;"', '"&amp;AW35&amp;"' ]; "</f>
        <v xml:space="preserve">defSelectData['sel045']= [ '', '', '', '', '', '', '', '', '', '', '', '', '', '', '', '' ]; </v>
      </c>
    </row>
    <row r="36" spans="1:61" ht="43.5" customHeight="1">
      <c r="A36" s="127"/>
      <c r="B36" s="150" t="s">
        <v>2547</v>
      </c>
      <c r="C36" s="150" t="s">
        <v>3099</v>
      </c>
      <c r="D36" s="150" t="s">
        <v>3138</v>
      </c>
      <c r="E36" s="150" t="s">
        <v>3104</v>
      </c>
      <c r="F36" s="150" t="str">
        <f t="shared" si="3"/>
        <v>平均の月電気消費量</v>
      </c>
      <c r="G36" s="192" t="str">
        <f t="shared" si="4"/>
        <v>sel051</v>
      </c>
      <c r="H36" s="150"/>
      <c r="I36" s="150"/>
      <c r="J36" s="150"/>
      <c r="K36" s="150" t="s">
        <v>1791</v>
      </c>
      <c r="L36" s="150"/>
      <c r="M36" s="150"/>
      <c r="N36" s="150">
        <v>-1</v>
      </c>
      <c r="P36" s="131"/>
      <c r="Q36" s="149"/>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c r="AO36" s="150"/>
      <c r="AP36" s="150"/>
      <c r="AQ36" s="150"/>
      <c r="AR36" s="150"/>
      <c r="AS36" s="150"/>
      <c r="AT36" s="150"/>
      <c r="AU36" s="150"/>
      <c r="AV36" s="150"/>
      <c r="AW36" s="150"/>
      <c r="BA36" s="128"/>
      <c r="BB36" s="128"/>
      <c r="BC36" s="128" t="str">
        <f>IF(消費量クラス!$R$1="AS","defInput['"&amp;B36&amp;"'] = {  "&amp;D$2&amp;":'"&amp;D36&amp;"',  "&amp;C$2&amp;":'"&amp;C36&amp;"',  "&amp;E$2&amp;":'"&amp;E36&amp;"',  "&amp;F$2&amp;":'"&amp;F36&amp;"', "&amp;G$2&amp;":'"&amp;G36&amp;"', "&amp;H$2&amp;":'"&amp;H36&amp;"', "&amp;I$2&amp;":'"&amp;I36&amp;"', "&amp;J$2&amp;":'"&amp;J36&amp;"', "&amp;K$2&amp;":'"&amp;K36&amp;"', "&amp;L$2&amp;":'"&amp;L36&amp;"', "&amp;M$2&amp;":'"&amp;M36&amp;"', "&amp;N$2&amp;":'"&amp;N36&amp;"'}; ","$this-&gt;defInput['"&amp;B36&amp;"'] = [  '"&amp;D$2&amp;"'=&gt;'"&amp;D36&amp;"',  '"&amp;C$2&amp;"'=&gt;'"&amp;C36&amp;"',  '"&amp;E$2&amp;"'=&gt;'"&amp;E36&amp;"',  '"&amp;F$2&amp;"'=&gt;'"&amp;F36&amp;"', '"&amp;G$2&amp;"'=&gt;'"&amp;G36&amp;"', '"&amp;H$2&amp;"'=&gt;'"&amp;H36&amp;"', '"&amp;I$2&amp;"'=&gt;'"&amp;I36&amp;"', '"&amp;J$2&amp;"'=&gt;'"&amp;J36&amp;"', '"&amp;K$2&amp;"'=&gt;'"&amp;K36&amp;"', '"&amp;L$2&amp;"'=&gt;'"&amp;L36&amp;"', '"&amp;M$2&amp;"'=&gt;'"&amp;M36&amp;"', '"&amp;N$2&amp;"'=&gt;'"&amp;N36&amp;"']; ")</f>
        <v xml:space="preserve">defInput['i051'] = {  cons:'consEnergy',  title:'平均の月電気消費量',  unit:'kWh/月',  text:'平均の月電気消費量', inputType:'sel051', right:'', postfix:'', demand:'', varType:'Number', min:'', max:'', defaultValue:'-1'}; </v>
      </c>
      <c r="BD36" s="129"/>
      <c r="BE36" s="129"/>
      <c r="BF36" s="129" t="str">
        <f>IF(消費量クラス!$R$1="AS","","$this-&gt;")&amp;"defSelectValue['"&amp;G36&amp;"']= [ '"&amp;R36&amp;"', '"&amp;S36&amp;"', '"&amp;T36&amp;"', '"&amp;U36&amp;"', '"&amp;V36&amp;"', '"&amp;W36&amp;"', '"&amp;X36&amp;"', '"&amp;Y36&amp;"', '"&amp;Z36&amp;"', '"&amp;AA36&amp;"', '"&amp;AB36&amp;"', '"&amp;AC36&amp;"', '"&amp;AD36&amp;"', '"&amp;AE36&amp;"', '"&amp;AF36&amp;"', '"&amp;AG36&amp;"' ]; "</f>
        <v xml:space="preserve">defSelectValue['sel051']= [ '', '', '', '', '', '', '', '', '', '', '', '', '', '', '', '' ]; </v>
      </c>
      <c r="BG36" s="130"/>
      <c r="BH36" s="130"/>
      <c r="BI36" s="130" t="str">
        <f>IF(消費量クラス!$R$1="AS","","$this-&gt;")&amp;"defSelectData['"&amp;G36&amp;"']= [ '"&amp;AH36&amp;"', '"&amp;AI36&amp;"', '"&amp;AJ36&amp;"', '"&amp;AK36&amp;"', '"&amp;AL36&amp;"', '"&amp;AM36&amp;"', '"&amp;AN36&amp;"', '"&amp;AO36&amp;"', '"&amp;AP36&amp;"', '"&amp;AQ36&amp;"', '"&amp;AR36&amp;"', '"&amp;AS36&amp;"', '"&amp;AT36&amp;"', '"&amp;AU36&amp;"', '"&amp;AV36&amp;"', '"&amp;AW36&amp;"' ]; "</f>
        <v xml:space="preserve">defSelectData['sel051']= [ '', '', '', '', '', '', '', '', '', '', '', '', '', '', '', '' ]; </v>
      </c>
    </row>
    <row r="37" spans="1:61" ht="43.5" customHeight="1">
      <c r="A37" s="127"/>
      <c r="B37" s="150" t="s">
        <v>3097</v>
      </c>
      <c r="C37" s="150" t="s">
        <v>3100</v>
      </c>
      <c r="D37" s="150" t="s">
        <v>3138</v>
      </c>
      <c r="E37" s="150" t="s">
        <v>3105</v>
      </c>
      <c r="F37" s="150" t="str">
        <f t="shared" si="3"/>
        <v>平均の月ガス消費量</v>
      </c>
      <c r="G37" s="192" t="str">
        <f t="shared" si="4"/>
        <v>sel052</v>
      </c>
      <c r="H37" s="150"/>
      <c r="I37" s="150"/>
      <c r="J37" s="150"/>
      <c r="K37" s="150" t="s">
        <v>1791</v>
      </c>
      <c r="L37" s="150"/>
      <c r="M37" s="150"/>
      <c r="N37" s="150">
        <v>-1</v>
      </c>
      <c r="P37" s="131"/>
      <c r="Q37" s="149"/>
      <c r="R37" s="150"/>
      <c r="S37" s="150"/>
      <c r="T37" s="150"/>
      <c r="U37" s="150"/>
      <c r="V37" s="150"/>
      <c r="W37" s="150"/>
      <c r="X37" s="150"/>
      <c r="Y37" s="150"/>
      <c r="Z37" s="150"/>
      <c r="AA37" s="150"/>
      <c r="AB37" s="150"/>
      <c r="AC37" s="150"/>
      <c r="AD37" s="150"/>
      <c r="AE37" s="150"/>
      <c r="AF37" s="150"/>
      <c r="AG37" s="150"/>
      <c r="AH37" s="150"/>
      <c r="AI37" s="150"/>
      <c r="AJ37" s="150"/>
      <c r="AK37" s="150"/>
      <c r="AL37" s="150"/>
      <c r="AM37" s="150"/>
      <c r="AN37" s="150"/>
      <c r="AO37" s="150"/>
      <c r="AP37" s="150"/>
      <c r="AQ37" s="150"/>
      <c r="AR37" s="150"/>
      <c r="AS37" s="150"/>
      <c r="AT37" s="150"/>
      <c r="AU37" s="150"/>
      <c r="AV37" s="150"/>
      <c r="AW37" s="150"/>
      <c r="BA37" s="128"/>
      <c r="BB37" s="128"/>
      <c r="BC37" s="128" t="str">
        <f>IF(消費量クラス!$R$1="AS","defInput['"&amp;B37&amp;"'] = {  "&amp;D$2&amp;":'"&amp;D37&amp;"',  "&amp;C$2&amp;":'"&amp;C37&amp;"',  "&amp;E$2&amp;":'"&amp;E37&amp;"',  "&amp;F$2&amp;":'"&amp;F37&amp;"', "&amp;G$2&amp;":'"&amp;G37&amp;"', "&amp;H$2&amp;":'"&amp;H37&amp;"', "&amp;I$2&amp;":'"&amp;I37&amp;"', "&amp;J$2&amp;":'"&amp;J37&amp;"', "&amp;K$2&amp;":'"&amp;K37&amp;"', "&amp;L$2&amp;":'"&amp;L37&amp;"', "&amp;M$2&amp;":'"&amp;M37&amp;"', "&amp;N$2&amp;":'"&amp;N37&amp;"'}; ","$this-&gt;defInput['"&amp;B37&amp;"'] = [  '"&amp;D$2&amp;"'=&gt;'"&amp;D37&amp;"',  '"&amp;C$2&amp;"'=&gt;'"&amp;C37&amp;"',  '"&amp;E$2&amp;"'=&gt;'"&amp;E37&amp;"',  '"&amp;F$2&amp;"'=&gt;'"&amp;F37&amp;"', '"&amp;G$2&amp;"'=&gt;'"&amp;G37&amp;"', '"&amp;H$2&amp;"'=&gt;'"&amp;H37&amp;"', '"&amp;I$2&amp;"'=&gt;'"&amp;I37&amp;"', '"&amp;J$2&amp;"'=&gt;'"&amp;J37&amp;"', '"&amp;K$2&amp;"'=&gt;'"&amp;K37&amp;"', '"&amp;L$2&amp;"'=&gt;'"&amp;L37&amp;"', '"&amp;M$2&amp;"'=&gt;'"&amp;M37&amp;"', '"&amp;N$2&amp;"'=&gt;'"&amp;N37&amp;"']; ")</f>
        <v xml:space="preserve">defInput['i052'] = {  cons:'consEnergy',  title:'平均の月ガス消費量',  unit:'m3/月',  text:'平均の月ガス消費量', inputType:'sel052', right:'', postfix:'', demand:'', varType:'Number', min:'', max:'', defaultValue:'-1'}; </v>
      </c>
      <c r="BD37" s="129"/>
      <c r="BE37" s="129"/>
      <c r="BF37" s="129" t="str">
        <f>IF(消費量クラス!$R$1="AS","","$this-&gt;")&amp;"defSelectValue['"&amp;G37&amp;"']= [ '"&amp;R37&amp;"', '"&amp;S37&amp;"', '"&amp;T37&amp;"', '"&amp;U37&amp;"', '"&amp;V37&amp;"', '"&amp;W37&amp;"', '"&amp;X37&amp;"', '"&amp;Y37&amp;"', '"&amp;Z37&amp;"', '"&amp;AA37&amp;"', '"&amp;AB37&amp;"', '"&amp;AC37&amp;"', '"&amp;AD37&amp;"', '"&amp;AE37&amp;"', '"&amp;AF37&amp;"', '"&amp;AG37&amp;"' ]; "</f>
        <v xml:space="preserve">defSelectValue['sel052']= [ '', '', '', '', '', '', '', '', '', '', '', '', '', '', '', '' ]; </v>
      </c>
      <c r="BG37" s="130"/>
      <c r="BH37" s="130"/>
      <c r="BI37" s="130" t="str">
        <f>IF(消費量クラス!$R$1="AS","","$this-&gt;")&amp;"defSelectData['"&amp;G37&amp;"']= [ '"&amp;AH37&amp;"', '"&amp;AI37&amp;"', '"&amp;AJ37&amp;"', '"&amp;AK37&amp;"', '"&amp;AL37&amp;"', '"&amp;AM37&amp;"', '"&amp;AN37&amp;"', '"&amp;AO37&amp;"', '"&amp;AP37&amp;"', '"&amp;AQ37&amp;"', '"&amp;AR37&amp;"', '"&amp;AS37&amp;"', '"&amp;AT37&amp;"', '"&amp;AU37&amp;"', '"&amp;AV37&amp;"', '"&amp;AW37&amp;"' ]; "</f>
        <v xml:space="preserve">defSelectData['sel052']= [ '', '', '', '', '', '', '', '', '', '', '', '', '', '', '', '' ]; </v>
      </c>
    </row>
    <row r="38" spans="1:61" ht="43.5" customHeight="1">
      <c r="A38" s="127"/>
      <c r="B38" s="150" t="s">
        <v>3006</v>
      </c>
      <c r="C38" s="150" t="s">
        <v>3101</v>
      </c>
      <c r="D38" s="150" t="s">
        <v>3138</v>
      </c>
      <c r="E38" s="150" t="s">
        <v>3106</v>
      </c>
      <c r="F38" s="150" t="str">
        <f t="shared" si="3"/>
        <v>平均の月灯油消費量</v>
      </c>
      <c r="G38" s="192" t="str">
        <f t="shared" si="4"/>
        <v>sel053</v>
      </c>
      <c r="H38" s="150"/>
      <c r="I38" s="150"/>
      <c r="J38" s="150"/>
      <c r="K38" s="150" t="s">
        <v>1791</v>
      </c>
      <c r="L38" s="150"/>
      <c r="M38" s="150"/>
      <c r="N38" s="150">
        <v>-1</v>
      </c>
      <c r="P38" s="131"/>
      <c r="Q38" s="149"/>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c r="BA38" s="128"/>
      <c r="BB38" s="128"/>
      <c r="BC38" s="128" t="str">
        <f>IF(消費量クラス!$R$1="AS","defInput['"&amp;B38&amp;"'] = {  "&amp;D$2&amp;":'"&amp;D38&amp;"',  "&amp;C$2&amp;":'"&amp;C38&amp;"',  "&amp;E$2&amp;":'"&amp;E38&amp;"',  "&amp;F$2&amp;":'"&amp;F38&amp;"', "&amp;G$2&amp;":'"&amp;G38&amp;"', "&amp;H$2&amp;":'"&amp;H38&amp;"', "&amp;I$2&amp;":'"&amp;I38&amp;"', "&amp;J$2&amp;":'"&amp;J38&amp;"', "&amp;K$2&amp;":'"&amp;K38&amp;"', "&amp;L$2&amp;":'"&amp;L38&amp;"', "&amp;M$2&amp;":'"&amp;M38&amp;"', "&amp;N$2&amp;":'"&amp;N38&amp;"'}; ","$this-&gt;defInput['"&amp;B38&amp;"'] = [  '"&amp;D$2&amp;"'=&gt;'"&amp;D38&amp;"',  '"&amp;C$2&amp;"'=&gt;'"&amp;C38&amp;"',  '"&amp;E$2&amp;"'=&gt;'"&amp;E38&amp;"',  '"&amp;F$2&amp;"'=&gt;'"&amp;F38&amp;"', '"&amp;G$2&amp;"'=&gt;'"&amp;G38&amp;"', '"&amp;H$2&amp;"'=&gt;'"&amp;H38&amp;"', '"&amp;I$2&amp;"'=&gt;'"&amp;I38&amp;"', '"&amp;J$2&amp;"'=&gt;'"&amp;J38&amp;"', '"&amp;K$2&amp;"'=&gt;'"&amp;K38&amp;"', '"&amp;L$2&amp;"'=&gt;'"&amp;L38&amp;"', '"&amp;M$2&amp;"'=&gt;'"&amp;M38&amp;"', '"&amp;N$2&amp;"'=&gt;'"&amp;N38&amp;"']; ")</f>
        <v xml:space="preserve">defInput['i053'] = {  cons:'consEnergy',  title:'平均の月灯油消費量',  unit:'L/月',  text:'平均の月灯油消費量', inputType:'sel053', right:'', postfix:'', demand:'', varType:'Number', min:'', max:'', defaultValue:'-1'}; </v>
      </c>
      <c r="BD38" s="129"/>
      <c r="BE38" s="129"/>
      <c r="BF38" s="129" t="str">
        <f>IF(消費量クラス!$R$1="AS","","$this-&gt;")&amp;"defSelectValue['"&amp;G38&amp;"']= [ '"&amp;R38&amp;"', '"&amp;S38&amp;"', '"&amp;T38&amp;"', '"&amp;U38&amp;"', '"&amp;V38&amp;"', '"&amp;W38&amp;"', '"&amp;X38&amp;"', '"&amp;Y38&amp;"', '"&amp;Z38&amp;"', '"&amp;AA38&amp;"', '"&amp;AB38&amp;"', '"&amp;AC38&amp;"', '"&amp;AD38&amp;"', '"&amp;AE38&amp;"', '"&amp;AF38&amp;"', '"&amp;AG38&amp;"' ]; "</f>
        <v xml:space="preserve">defSelectValue['sel053']= [ '', '', '', '', '', '', '', '', '', '', '', '', '', '', '', '' ]; </v>
      </c>
      <c r="BG38" s="130"/>
      <c r="BH38" s="130"/>
      <c r="BI38" s="130" t="str">
        <f>IF(消費量クラス!$R$1="AS","","$this-&gt;")&amp;"defSelectData['"&amp;G38&amp;"']= [ '"&amp;AH38&amp;"', '"&amp;AI38&amp;"', '"&amp;AJ38&amp;"', '"&amp;AK38&amp;"', '"&amp;AL38&amp;"', '"&amp;AM38&amp;"', '"&amp;AN38&amp;"', '"&amp;AO38&amp;"', '"&amp;AP38&amp;"', '"&amp;AQ38&amp;"', '"&amp;AR38&amp;"', '"&amp;AS38&amp;"', '"&amp;AT38&amp;"', '"&amp;AU38&amp;"', '"&amp;AV38&amp;"', '"&amp;AW38&amp;"' ]; "</f>
        <v xml:space="preserve">defSelectData['sel053']= [ '', '', '', '', '', '', '', '', '', '', '', '', '', '', '', '' ]; </v>
      </c>
    </row>
    <row r="39" spans="1:61" ht="43.5" customHeight="1">
      <c r="A39" s="127"/>
      <c r="B39" s="150" t="s">
        <v>3098</v>
      </c>
      <c r="C39" s="150" t="s">
        <v>3102</v>
      </c>
      <c r="D39" s="150" t="s">
        <v>3138</v>
      </c>
      <c r="E39" s="150" t="s">
        <v>3106</v>
      </c>
      <c r="F39" s="150" t="str">
        <f t="shared" si="3"/>
        <v>平均の月ガソリン消費量</v>
      </c>
      <c r="G39" s="192" t="str">
        <f t="shared" si="4"/>
        <v>sel054</v>
      </c>
      <c r="H39" s="150"/>
      <c r="I39" s="150"/>
      <c r="J39" s="150"/>
      <c r="K39" s="150" t="s">
        <v>1791</v>
      </c>
      <c r="L39" s="150"/>
      <c r="M39" s="150"/>
      <c r="N39" s="150">
        <v>-1</v>
      </c>
      <c r="P39" s="131"/>
      <c r="Q39" s="149"/>
      <c r="R39" s="150"/>
      <c r="S39" s="150"/>
      <c r="T39" s="150"/>
      <c r="U39" s="150"/>
      <c r="V39" s="150"/>
      <c r="W39" s="150"/>
      <c r="X39" s="150"/>
      <c r="Y39" s="150"/>
      <c r="Z39" s="150"/>
      <c r="AA39" s="150"/>
      <c r="AB39" s="150"/>
      <c r="AC39" s="150"/>
      <c r="AD39" s="150"/>
      <c r="AE39" s="150"/>
      <c r="AF39" s="150"/>
      <c r="AG39" s="150"/>
      <c r="AH39" s="150"/>
      <c r="AI39" s="150"/>
      <c r="AJ39" s="150"/>
      <c r="AK39" s="150"/>
      <c r="AL39" s="150"/>
      <c r="AM39" s="150"/>
      <c r="AN39" s="150"/>
      <c r="AO39" s="150"/>
      <c r="AP39" s="150"/>
      <c r="AQ39" s="150"/>
      <c r="AR39" s="150"/>
      <c r="AS39" s="150"/>
      <c r="AT39" s="150"/>
      <c r="AU39" s="150"/>
      <c r="AV39" s="150"/>
      <c r="AW39" s="150"/>
      <c r="BA39" s="128"/>
      <c r="BB39" s="128"/>
      <c r="BC39" s="128" t="str">
        <f>IF(消費量クラス!$R$1="AS","defInput['"&amp;B39&amp;"'] = {  "&amp;D$2&amp;":'"&amp;D39&amp;"',  "&amp;C$2&amp;":'"&amp;C39&amp;"',  "&amp;E$2&amp;":'"&amp;E39&amp;"',  "&amp;F$2&amp;":'"&amp;F39&amp;"', "&amp;G$2&amp;":'"&amp;G39&amp;"', "&amp;H$2&amp;":'"&amp;H39&amp;"', "&amp;I$2&amp;":'"&amp;I39&amp;"', "&amp;J$2&amp;":'"&amp;J39&amp;"', "&amp;K$2&amp;":'"&amp;K39&amp;"', "&amp;L$2&amp;":'"&amp;L39&amp;"', "&amp;M$2&amp;":'"&amp;M39&amp;"', "&amp;N$2&amp;":'"&amp;N39&amp;"'}; ","$this-&gt;defInput['"&amp;B39&amp;"'] = [  '"&amp;D$2&amp;"'=&gt;'"&amp;D39&amp;"',  '"&amp;C$2&amp;"'=&gt;'"&amp;C39&amp;"',  '"&amp;E$2&amp;"'=&gt;'"&amp;E39&amp;"',  '"&amp;F$2&amp;"'=&gt;'"&amp;F39&amp;"', '"&amp;G$2&amp;"'=&gt;'"&amp;G39&amp;"', '"&amp;H$2&amp;"'=&gt;'"&amp;H39&amp;"', '"&amp;I$2&amp;"'=&gt;'"&amp;I39&amp;"', '"&amp;J$2&amp;"'=&gt;'"&amp;J39&amp;"', '"&amp;K$2&amp;"'=&gt;'"&amp;K39&amp;"', '"&amp;L$2&amp;"'=&gt;'"&amp;L39&amp;"', '"&amp;M$2&amp;"'=&gt;'"&amp;M39&amp;"', '"&amp;N$2&amp;"'=&gt;'"&amp;N39&amp;"']; ")</f>
        <v xml:space="preserve">defInput['i054'] = {  cons:'consEnergy',  title:'平均の月ガソリン消費量',  unit:'L/月',  text:'平均の月ガソリン消費量', inputType:'sel054', right:'', postfix:'', demand:'', varType:'Number', min:'', max:'', defaultValue:'-1'}; </v>
      </c>
      <c r="BD39" s="129"/>
      <c r="BE39" s="129"/>
      <c r="BF39" s="129" t="str">
        <f>IF(消費量クラス!$R$1="AS","","$this-&gt;")&amp;"defSelectValue['"&amp;G39&amp;"']= [ '"&amp;R39&amp;"', '"&amp;S39&amp;"', '"&amp;T39&amp;"', '"&amp;U39&amp;"', '"&amp;V39&amp;"', '"&amp;W39&amp;"', '"&amp;X39&amp;"', '"&amp;Y39&amp;"', '"&amp;Z39&amp;"', '"&amp;AA39&amp;"', '"&amp;AB39&amp;"', '"&amp;AC39&amp;"', '"&amp;AD39&amp;"', '"&amp;AE39&amp;"', '"&amp;AF39&amp;"', '"&amp;AG39&amp;"' ]; "</f>
        <v xml:space="preserve">defSelectValue['sel054']= [ '', '', '', '', '', '', '', '', '', '', '', '', '', '', '', '' ]; </v>
      </c>
      <c r="BG39" s="130"/>
      <c r="BH39" s="130"/>
      <c r="BI39" s="130" t="str">
        <f>IF(消費量クラス!$R$1="AS","","$this-&gt;")&amp;"defSelectData['"&amp;G39&amp;"']= [ '"&amp;AH39&amp;"', '"&amp;AI39&amp;"', '"&amp;AJ39&amp;"', '"&amp;AK39&amp;"', '"&amp;AL39&amp;"', '"&amp;AM39&amp;"', '"&amp;AN39&amp;"', '"&amp;AO39&amp;"', '"&amp;AP39&amp;"', '"&amp;AQ39&amp;"', '"&amp;AR39&amp;"', '"&amp;AS39&amp;"', '"&amp;AT39&amp;"', '"&amp;AU39&amp;"', '"&amp;AV39&amp;"', '"&amp;AW39&amp;"' ]; "</f>
        <v xml:space="preserve">defSelectData['sel054']= [ '', '', '', '', '', '', '', '', '', '', '', '', '', '', '', '' ]; </v>
      </c>
    </row>
    <row r="40" spans="1:61" ht="43.5" customHeight="1">
      <c r="A40" s="127"/>
      <c r="B40" s="150" t="s">
        <v>3107</v>
      </c>
      <c r="C40" s="150" t="s">
        <v>3103</v>
      </c>
      <c r="D40" s="150" t="s">
        <v>3138</v>
      </c>
      <c r="E40" s="150" t="s">
        <v>3106</v>
      </c>
      <c r="F40" s="150" t="str">
        <f t="shared" si="3"/>
        <v>平均の月重油消費量</v>
      </c>
      <c r="G40" s="192" t="str">
        <f t="shared" si="4"/>
        <v>sel055</v>
      </c>
      <c r="H40" s="150"/>
      <c r="I40" s="150"/>
      <c r="J40" s="150"/>
      <c r="K40" s="150" t="s">
        <v>1791</v>
      </c>
      <c r="L40" s="150"/>
      <c r="M40" s="150"/>
      <c r="N40" s="150">
        <v>-1</v>
      </c>
      <c r="P40" s="131"/>
      <c r="Q40" s="149"/>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BA40" s="128"/>
      <c r="BB40" s="128"/>
      <c r="BC40" s="128" t="str">
        <f>IF(消費量クラス!$R$1="AS","defInput['"&amp;B40&amp;"'] = {  "&amp;D$2&amp;":'"&amp;D40&amp;"',  "&amp;C$2&amp;":'"&amp;C40&amp;"',  "&amp;E$2&amp;":'"&amp;E40&amp;"',  "&amp;F$2&amp;":'"&amp;F40&amp;"', "&amp;G$2&amp;":'"&amp;G40&amp;"', "&amp;H$2&amp;":'"&amp;H40&amp;"', "&amp;I$2&amp;":'"&amp;I40&amp;"', "&amp;J$2&amp;":'"&amp;J40&amp;"', "&amp;K$2&amp;":'"&amp;K40&amp;"', "&amp;L$2&amp;":'"&amp;L40&amp;"', "&amp;M$2&amp;":'"&amp;M40&amp;"', "&amp;N$2&amp;":'"&amp;N40&amp;"'}; ","$this-&gt;defInput['"&amp;B40&amp;"'] = [  '"&amp;D$2&amp;"'=&gt;'"&amp;D40&amp;"',  '"&amp;C$2&amp;"'=&gt;'"&amp;C40&amp;"',  '"&amp;E$2&amp;"'=&gt;'"&amp;E40&amp;"',  '"&amp;F$2&amp;"'=&gt;'"&amp;F40&amp;"', '"&amp;G$2&amp;"'=&gt;'"&amp;G40&amp;"', '"&amp;H$2&amp;"'=&gt;'"&amp;H40&amp;"', '"&amp;I$2&amp;"'=&gt;'"&amp;I40&amp;"', '"&amp;J$2&amp;"'=&gt;'"&amp;J40&amp;"', '"&amp;K$2&amp;"'=&gt;'"&amp;K40&amp;"', '"&amp;L$2&amp;"'=&gt;'"&amp;L40&amp;"', '"&amp;M$2&amp;"'=&gt;'"&amp;M40&amp;"', '"&amp;N$2&amp;"'=&gt;'"&amp;N40&amp;"']; ")</f>
        <v xml:space="preserve">defInput['i055'] = {  cons:'consEnergy',  title:'平均の月重油消費量',  unit:'L/月',  text:'平均の月重油消費量', inputType:'sel055', right:'', postfix:'', demand:'', varType:'Number', min:'', max:'', defaultValue:'-1'}; </v>
      </c>
      <c r="BD40" s="129"/>
      <c r="BE40" s="129"/>
      <c r="BF40" s="129" t="str">
        <f>IF(消費量クラス!$R$1="AS","","$this-&gt;")&amp;"defSelectValue['"&amp;G40&amp;"']= [ '"&amp;R40&amp;"', '"&amp;S40&amp;"', '"&amp;T40&amp;"', '"&amp;U40&amp;"', '"&amp;V40&amp;"', '"&amp;W40&amp;"', '"&amp;X40&amp;"', '"&amp;Y40&amp;"', '"&amp;Z40&amp;"', '"&amp;AA40&amp;"', '"&amp;AB40&amp;"', '"&amp;AC40&amp;"', '"&amp;AD40&amp;"', '"&amp;AE40&amp;"', '"&amp;AF40&amp;"', '"&amp;AG40&amp;"' ]; "</f>
        <v xml:space="preserve">defSelectValue['sel055']= [ '', '', '', '', '', '', '', '', '', '', '', '', '', '', '', '' ]; </v>
      </c>
      <c r="BG40" s="130"/>
      <c r="BH40" s="130"/>
      <c r="BI40" s="130" t="str">
        <f>IF(消費量クラス!$R$1="AS","","$this-&gt;")&amp;"defSelectData['"&amp;G40&amp;"']= [ '"&amp;AH40&amp;"', '"&amp;AI40&amp;"', '"&amp;AJ40&amp;"', '"&amp;AK40&amp;"', '"&amp;AL40&amp;"', '"&amp;AM40&amp;"', '"&amp;AN40&amp;"', '"&amp;AO40&amp;"', '"&amp;AP40&amp;"', '"&amp;AQ40&amp;"', '"&amp;AR40&amp;"', '"&amp;AS40&amp;"', '"&amp;AT40&amp;"', '"&amp;AU40&amp;"', '"&amp;AV40&amp;"', '"&amp;AW40&amp;"' ]; "</f>
        <v xml:space="preserve">defSelectData['sel055']= [ '', '', '', '', '', '', '', '', '', '', '', '', '', '', '', '' ]; </v>
      </c>
    </row>
    <row r="41" spans="1:61" ht="43.5" customHeight="1">
      <c r="A41" s="127"/>
      <c r="B41" s="150" t="s">
        <v>3442</v>
      </c>
      <c r="C41" s="150" t="s">
        <v>3444</v>
      </c>
      <c r="D41" s="150" t="s">
        <v>3443</v>
      </c>
      <c r="E41" s="150" t="s">
        <v>3446</v>
      </c>
      <c r="F41" s="150" t="str">
        <f t="shared" ref="F41" si="5">C41</f>
        <v>時間帯電気消費量</v>
      </c>
      <c r="G41" s="192" t="str">
        <f t="shared" ref="G41" si="6">"sel"&amp;MID(B41,2,5)</f>
        <v>sel056</v>
      </c>
      <c r="H41" s="150"/>
      <c r="I41" s="150"/>
      <c r="J41" s="150"/>
      <c r="K41" s="150" t="s">
        <v>1791</v>
      </c>
      <c r="L41" s="150"/>
      <c r="M41" s="150"/>
      <c r="N41" s="150">
        <v>-1</v>
      </c>
      <c r="P41" s="131"/>
      <c r="Q41" s="149"/>
      <c r="R41" s="150"/>
      <c r="S41" s="150"/>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BA41" s="128"/>
      <c r="BB41" s="128"/>
      <c r="BC41" s="128" t="str">
        <f>IF(消費量クラス!$R$1="AS","defInput['"&amp;B41&amp;"'] = {  "&amp;D$2&amp;":'"&amp;D41&amp;"',  "&amp;C$2&amp;":'"&amp;C41&amp;"',  "&amp;E$2&amp;":'"&amp;E41&amp;"',  "&amp;F$2&amp;":'"&amp;F41&amp;"', "&amp;G$2&amp;":'"&amp;G41&amp;"', "&amp;H$2&amp;":'"&amp;H41&amp;"', "&amp;I$2&amp;":'"&amp;I41&amp;"', "&amp;J$2&amp;":'"&amp;J41&amp;"', "&amp;K$2&amp;":'"&amp;K41&amp;"', "&amp;L$2&amp;":'"&amp;L41&amp;"', "&amp;M$2&amp;":'"&amp;M41&amp;"', "&amp;N$2&amp;":'"&amp;N41&amp;"'}; ","$this-&gt;defInput['"&amp;B41&amp;"'] = [  '"&amp;D$2&amp;"'=&gt;'"&amp;D41&amp;"',  '"&amp;C$2&amp;"'=&gt;'"&amp;C41&amp;"',  '"&amp;E$2&amp;"'=&gt;'"&amp;E41&amp;"',  '"&amp;F$2&amp;"'=&gt;'"&amp;F41&amp;"', '"&amp;G$2&amp;"'=&gt;'"&amp;G41&amp;"', '"&amp;H$2&amp;"'=&gt;'"&amp;H41&amp;"', '"&amp;I$2&amp;"'=&gt;'"&amp;I41&amp;"', '"&amp;J$2&amp;"'=&gt;'"&amp;J41&amp;"', '"&amp;K$2&amp;"'=&gt;'"&amp;K41&amp;"', '"&amp;L$2&amp;"'=&gt;'"&amp;L41&amp;"', '"&amp;M$2&amp;"'=&gt;'"&amp;M41&amp;"', '"&amp;N$2&amp;"'=&gt;'"&amp;N41&amp;"']; ")</f>
        <v xml:space="preserve">defInput['i056'] = {  cons:'consElecTime',  title:'時間帯電気消費量',  unit:'kWｈ/時',  text:'時間帯電気消費量', inputType:'sel056', right:'', postfix:'', demand:'', varType:'Number', min:'', max:'', defaultValue:'-1'}; </v>
      </c>
      <c r="BD41" s="129"/>
      <c r="BE41" s="129"/>
      <c r="BF41" s="129" t="str">
        <f>IF(消費量クラス!$R$1="AS","","$this-&gt;")&amp;"defSelectValue['"&amp;G41&amp;"']= [ '"&amp;R41&amp;"', '"&amp;S41&amp;"', '"&amp;T41&amp;"', '"&amp;U41&amp;"', '"&amp;V41&amp;"', '"&amp;W41&amp;"', '"&amp;X41&amp;"', '"&amp;Y41&amp;"', '"&amp;Z41&amp;"', '"&amp;AA41&amp;"', '"&amp;AB41&amp;"', '"&amp;AC41&amp;"', '"&amp;AD41&amp;"', '"&amp;AE41&amp;"', '"&amp;AF41&amp;"', '"&amp;AG41&amp;"' ]; "</f>
        <v xml:space="preserve">defSelectValue['sel056']= [ '', '', '', '', '', '', '', '', '', '', '', '', '', '', '', '' ]; </v>
      </c>
      <c r="BG41" s="130"/>
      <c r="BH41" s="130"/>
      <c r="BI41" s="130" t="str">
        <f>IF(消費量クラス!$R$1="AS","","$this-&gt;")&amp;"defSelectData['"&amp;G41&amp;"']= [ '"&amp;AH41&amp;"', '"&amp;AI41&amp;"', '"&amp;AJ41&amp;"', '"&amp;AK41&amp;"', '"&amp;AL41&amp;"', '"&amp;AM41&amp;"', '"&amp;AN41&amp;"', '"&amp;AO41&amp;"', '"&amp;AP41&amp;"', '"&amp;AQ41&amp;"', '"&amp;AR41&amp;"', '"&amp;AS41&amp;"', '"&amp;AT41&amp;"', '"&amp;AU41&amp;"', '"&amp;AV41&amp;"', '"&amp;AW41&amp;"' ]; "</f>
        <v xml:space="preserve">defSelectData['sel056']= [ '', '', '', '', '', '', '', '', '', '', '', '', '', '', '', '' ]; </v>
      </c>
    </row>
    <row r="42" spans="1:61" ht="43.5" customHeight="1">
      <c r="A42" s="127"/>
      <c r="B42" s="150" t="s">
        <v>3134</v>
      </c>
      <c r="C42" s="150" t="s">
        <v>3112</v>
      </c>
      <c r="D42" s="150" t="s">
        <v>3136</v>
      </c>
      <c r="E42" s="150" t="s">
        <v>2713</v>
      </c>
      <c r="F42" s="150" t="str">
        <f t="shared" ref="F42:F56" si="7">C42</f>
        <v>月電気代</v>
      </c>
      <c r="G42" s="192" t="str">
        <f>"sel"&amp;MID(B42,2,5)</f>
        <v>sel061</v>
      </c>
      <c r="H42" s="150"/>
      <c r="I42" s="150"/>
      <c r="J42" s="150"/>
      <c r="K42" s="150" t="s">
        <v>1791</v>
      </c>
      <c r="L42" s="150"/>
      <c r="M42" s="150"/>
      <c r="N42" s="150">
        <v>-1</v>
      </c>
      <c r="P42" s="131"/>
      <c r="Q42" s="149"/>
      <c r="R42" s="150"/>
      <c r="S42" s="150"/>
      <c r="T42" s="150"/>
      <c r="U42" s="150"/>
      <c r="V42" s="150"/>
      <c r="W42" s="150"/>
      <c r="X42" s="150"/>
      <c r="Y42" s="150"/>
      <c r="Z42" s="150"/>
      <c r="AA42" s="150"/>
      <c r="AB42" s="150"/>
      <c r="AC42" s="150"/>
      <c r="AD42" s="150"/>
      <c r="AE42" s="150"/>
      <c r="AF42" s="150"/>
      <c r="AG42" s="150"/>
      <c r="AH42" s="150"/>
      <c r="AI42" s="150"/>
      <c r="AJ42" s="150"/>
      <c r="AK42" s="150"/>
      <c r="AL42" s="150"/>
      <c r="AM42" s="150"/>
      <c r="AN42" s="150"/>
      <c r="AO42" s="150"/>
      <c r="AP42" s="150"/>
      <c r="AQ42" s="150"/>
      <c r="AR42" s="150"/>
      <c r="AS42" s="150"/>
      <c r="AT42" s="150"/>
      <c r="AU42" s="150"/>
      <c r="AV42" s="150"/>
      <c r="AW42" s="150"/>
      <c r="BA42" s="128"/>
      <c r="BB42" s="128"/>
      <c r="BC42" s="128" t="str">
        <f>IF(消費量クラス!$R$1="AS","defInput['"&amp;B42&amp;"'] = {  "&amp;D$2&amp;":'"&amp;D42&amp;"',  "&amp;C$2&amp;":'"&amp;C42&amp;"',  "&amp;E$2&amp;":'"&amp;E42&amp;"',  "&amp;F$2&amp;":'"&amp;F42&amp;"', "&amp;G$2&amp;":'"&amp;G42&amp;"', "&amp;H$2&amp;":'"&amp;H42&amp;"', "&amp;I$2&amp;":'"&amp;I42&amp;"', "&amp;J$2&amp;":'"&amp;J42&amp;"', "&amp;K$2&amp;":'"&amp;K42&amp;"', "&amp;L$2&amp;":'"&amp;L42&amp;"', "&amp;M$2&amp;":'"&amp;M42&amp;"', "&amp;N$2&amp;":'"&amp;N42&amp;"'}; ","$this-&gt;defInput['"&amp;B42&amp;"'] = [  '"&amp;D$2&amp;"'=&gt;'"&amp;D42&amp;"',  '"&amp;C$2&amp;"'=&gt;'"&amp;C42&amp;"',  '"&amp;E$2&amp;"'=&gt;'"&amp;E42&amp;"',  '"&amp;F$2&amp;"'=&gt;'"&amp;F42&amp;"', '"&amp;G$2&amp;"'=&gt;'"&amp;G42&amp;"', '"&amp;H$2&amp;"'=&gt;'"&amp;H42&amp;"', '"&amp;I$2&amp;"'=&gt;'"&amp;I42&amp;"', '"&amp;J$2&amp;"'=&gt;'"&amp;J42&amp;"', '"&amp;K$2&amp;"'=&gt;'"&amp;K42&amp;"', '"&amp;L$2&amp;"'=&gt;'"&amp;L42&amp;"', '"&amp;M$2&amp;"'=&gt;'"&amp;M42&amp;"', '"&amp;N$2&amp;"'=&gt;'"&amp;N42&amp;"']; ")</f>
        <v xml:space="preserve">defInput['i061'] = {  cons:'consSeason',  title:'月電気代',  unit:'円/月',  text:'月電気代', inputType:'sel061', right:'', postfix:'', demand:'', varType:'Number', min:'', max:'', defaultValue:'-1'}; </v>
      </c>
      <c r="BD42" s="129"/>
      <c r="BE42" s="129"/>
      <c r="BF42" s="129" t="str">
        <f>IF(消費量クラス!$R$1="AS","","$this-&gt;")&amp;"defSelectValue['"&amp;G42&amp;"']= [ '"&amp;R42&amp;"', '"&amp;S42&amp;"', '"&amp;T42&amp;"', '"&amp;U42&amp;"', '"&amp;V42&amp;"', '"&amp;W42&amp;"', '"&amp;X42&amp;"', '"&amp;Y42&amp;"', '"&amp;Z42&amp;"', '"&amp;AA42&amp;"', '"&amp;AB42&amp;"', '"&amp;AC42&amp;"', '"&amp;AD42&amp;"', '"&amp;AE42&amp;"', '"&amp;AF42&amp;"', '"&amp;AG42&amp;"' ]; "</f>
        <v xml:space="preserve">defSelectValue['sel061']= [ '', '', '', '', '', '', '', '', '', '', '', '', '', '', '', '' ]; </v>
      </c>
      <c r="BG42" s="130"/>
      <c r="BH42" s="130"/>
      <c r="BI42" s="130" t="str">
        <f>IF(消費量クラス!$R$1="AS","","$this-&gt;")&amp;"defSelectData['"&amp;G42&amp;"']= [ '"&amp;AH42&amp;"', '"&amp;AI42&amp;"', '"&amp;AJ42&amp;"', '"&amp;AK42&amp;"', '"&amp;AL42&amp;"', '"&amp;AM42&amp;"', '"&amp;AN42&amp;"', '"&amp;AO42&amp;"', '"&amp;AP42&amp;"', '"&amp;AQ42&amp;"', '"&amp;AR42&amp;"', '"&amp;AS42&amp;"', '"&amp;AT42&amp;"', '"&amp;AU42&amp;"', '"&amp;AV42&amp;"', '"&amp;AW42&amp;"' ]; "</f>
        <v xml:space="preserve">defSelectData['sel061']= [ '', '', '', '', '', '', '', '', '', '', '', '', '', '', '', '' ]; </v>
      </c>
    </row>
    <row r="43" spans="1:61" ht="43.5" customHeight="1">
      <c r="A43" s="127"/>
      <c r="B43" s="150" t="s">
        <v>3135</v>
      </c>
      <c r="C43" s="150" t="s">
        <v>3113</v>
      </c>
      <c r="D43" s="150" t="s">
        <v>3136</v>
      </c>
      <c r="E43" s="150" t="s">
        <v>2713</v>
      </c>
      <c r="F43" s="150" t="str">
        <f t="shared" si="7"/>
        <v>月ガス代</v>
      </c>
      <c r="G43" s="192" t="str">
        <f>"sel"&amp;MID(B43,2,5)</f>
        <v>sel062</v>
      </c>
      <c r="H43" s="150"/>
      <c r="I43" s="150"/>
      <c r="J43" s="150"/>
      <c r="K43" s="150" t="s">
        <v>1791</v>
      </c>
      <c r="L43" s="150"/>
      <c r="M43" s="150"/>
      <c r="N43" s="150">
        <v>-1</v>
      </c>
      <c r="P43" s="131"/>
      <c r="Q43" s="149"/>
      <c r="R43" s="150"/>
      <c r="S43" s="150"/>
      <c r="T43" s="150"/>
      <c r="U43" s="150"/>
      <c r="V43" s="150"/>
      <c r="W43" s="150"/>
      <c r="X43" s="150"/>
      <c r="Y43" s="150"/>
      <c r="Z43" s="150"/>
      <c r="AA43" s="150"/>
      <c r="AB43" s="150"/>
      <c r="AC43" s="150"/>
      <c r="AD43" s="150"/>
      <c r="AE43" s="150"/>
      <c r="AF43" s="150"/>
      <c r="AG43" s="150"/>
      <c r="AH43" s="150"/>
      <c r="AI43" s="150"/>
      <c r="AJ43" s="150"/>
      <c r="AK43" s="150"/>
      <c r="AL43" s="150"/>
      <c r="AM43" s="150"/>
      <c r="AN43" s="150"/>
      <c r="AO43" s="150"/>
      <c r="AP43" s="150"/>
      <c r="AQ43" s="150"/>
      <c r="AR43" s="150"/>
      <c r="AS43" s="150"/>
      <c r="AT43" s="150"/>
      <c r="AU43" s="150"/>
      <c r="AV43" s="150"/>
      <c r="AW43" s="150"/>
      <c r="BA43" s="128"/>
      <c r="BB43" s="128"/>
      <c r="BC43" s="128" t="str">
        <f>IF(消費量クラス!$R$1="AS","defInput['"&amp;B43&amp;"'] = {  "&amp;D$2&amp;":'"&amp;D43&amp;"',  "&amp;C$2&amp;":'"&amp;C43&amp;"',  "&amp;E$2&amp;":'"&amp;E43&amp;"',  "&amp;F$2&amp;":'"&amp;F43&amp;"', "&amp;G$2&amp;":'"&amp;G43&amp;"', "&amp;H$2&amp;":'"&amp;H43&amp;"', "&amp;I$2&amp;":'"&amp;I43&amp;"', "&amp;J$2&amp;":'"&amp;J43&amp;"', "&amp;K$2&amp;":'"&amp;K43&amp;"', "&amp;L$2&amp;":'"&amp;L43&amp;"', "&amp;M$2&amp;":'"&amp;M43&amp;"', "&amp;N$2&amp;":'"&amp;N43&amp;"'}; ","$this-&gt;defInput['"&amp;B43&amp;"'] = [  '"&amp;D$2&amp;"'=&gt;'"&amp;D43&amp;"',  '"&amp;C$2&amp;"'=&gt;'"&amp;C43&amp;"',  '"&amp;E$2&amp;"'=&gt;'"&amp;E43&amp;"',  '"&amp;F$2&amp;"'=&gt;'"&amp;F43&amp;"', '"&amp;G$2&amp;"'=&gt;'"&amp;G43&amp;"', '"&amp;H$2&amp;"'=&gt;'"&amp;H43&amp;"', '"&amp;I$2&amp;"'=&gt;'"&amp;I43&amp;"', '"&amp;J$2&amp;"'=&gt;'"&amp;J43&amp;"', '"&amp;K$2&amp;"'=&gt;'"&amp;K43&amp;"', '"&amp;L$2&amp;"'=&gt;'"&amp;L43&amp;"', '"&amp;M$2&amp;"'=&gt;'"&amp;M43&amp;"', '"&amp;N$2&amp;"'=&gt;'"&amp;N43&amp;"']; ")</f>
        <v xml:space="preserve">defInput['i062'] = {  cons:'consSeason',  title:'月ガス代',  unit:'円/月',  text:'月ガス代', inputType:'sel062', right:'', postfix:'', demand:'', varType:'Number', min:'', max:'', defaultValue:'-1'}; </v>
      </c>
      <c r="BD43" s="129"/>
      <c r="BE43" s="129"/>
      <c r="BF43" s="129" t="str">
        <f>IF(消費量クラス!$R$1="AS","","$this-&gt;")&amp;"defSelectValue['"&amp;G43&amp;"']= [ '"&amp;R43&amp;"', '"&amp;S43&amp;"', '"&amp;T43&amp;"', '"&amp;U43&amp;"', '"&amp;V43&amp;"', '"&amp;W43&amp;"', '"&amp;X43&amp;"', '"&amp;Y43&amp;"', '"&amp;Z43&amp;"', '"&amp;AA43&amp;"', '"&amp;AB43&amp;"', '"&amp;AC43&amp;"', '"&amp;AD43&amp;"', '"&amp;AE43&amp;"', '"&amp;AF43&amp;"', '"&amp;AG43&amp;"' ]; "</f>
        <v xml:space="preserve">defSelectValue['sel062']= [ '', '', '', '', '', '', '', '', '', '', '', '', '', '', '', '' ]; </v>
      </c>
      <c r="BG43" s="130"/>
      <c r="BH43" s="130"/>
      <c r="BI43" s="130" t="str">
        <f>IF(消費量クラス!$R$1="AS","","$this-&gt;")&amp;"defSelectData['"&amp;G43&amp;"']= [ '"&amp;AH43&amp;"', '"&amp;AI43&amp;"', '"&amp;AJ43&amp;"', '"&amp;AK43&amp;"', '"&amp;AL43&amp;"', '"&amp;AM43&amp;"', '"&amp;AN43&amp;"', '"&amp;AO43&amp;"', '"&amp;AP43&amp;"', '"&amp;AQ43&amp;"', '"&amp;AR43&amp;"', '"&amp;AS43&amp;"', '"&amp;AT43&amp;"', '"&amp;AU43&amp;"', '"&amp;AV43&amp;"', '"&amp;AW43&amp;"' ]; "</f>
        <v xml:space="preserve">defSelectData['sel062']= [ '', '', '', '', '', '', '', '', '', '', '', '', '', '', '', '' ]; </v>
      </c>
    </row>
    <row r="44" spans="1:61" ht="43.5" customHeight="1">
      <c r="A44" s="127"/>
      <c r="B44" s="150" t="s">
        <v>2635</v>
      </c>
      <c r="C44" s="150" t="s">
        <v>3114</v>
      </c>
      <c r="D44" s="150" t="s">
        <v>3136</v>
      </c>
      <c r="E44" s="150" t="s">
        <v>2713</v>
      </c>
      <c r="F44" s="150" t="str">
        <f t="shared" si="7"/>
        <v>月灯油代</v>
      </c>
      <c r="G44" s="192" t="str">
        <f>"sel"&amp;MID(B44,2,5)</f>
        <v>sel063</v>
      </c>
      <c r="H44" s="150"/>
      <c r="I44" s="150"/>
      <c r="J44" s="150"/>
      <c r="K44" s="150" t="s">
        <v>1791</v>
      </c>
      <c r="L44" s="150"/>
      <c r="M44" s="150"/>
      <c r="N44" s="150">
        <v>-1</v>
      </c>
      <c r="P44" s="131"/>
      <c r="Q44" s="149"/>
      <c r="R44" s="150"/>
      <c r="S44" s="150"/>
      <c r="T44" s="150"/>
      <c r="U44" s="150"/>
      <c r="V44" s="150"/>
      <c r="W44" s="150"/>
      <c r="X44" s="150"/>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c r="BA44" s="128"/>
      <c r="BB44" s="128"/>
      <c r="BC44" s="128" t="str">
        <f>IF(消費量クラス!$R$1="AS","defInput['"&amp;B44&amp;"'] = {  "&amp;D$2&amp;":'"&amp;D44&amp;"',  "&amp;C$2&amp;":'"&amp;C44&amp;"',  "&amp;E$2&amp;":'"&amp;E44&amp;"',  "&amp;F$2&amp;":'"&amp;F44&amp;"', "&amp;G$2&amp;":'"&amp;G44&amp;"', "&amp;H$2&amp;":'"&amp;H44&amp;"', "&amp;I$2&amp;":'"&amp;I44&amp;"', "&amp;J$2&amp;":'"&amp;J44&amp;"', "&amp;K$2&amp;":'"&amp;K44&amp;"', "&amp;L$2&amp;":'"&amp;L44&amp;"', "&amp;M$2&amp;":'"&amp;M44&amp;"', "&amp;N$2&amp;":'"&amp;N44&amp;"'}; ","$this-&gt;defInput['"&amp;B44&amp;"'] = [  '"&amp;D$2&amp;"'=&gt;'"&amp;D44&amp;"',  '"&amp;C$2&amp;"'=&gt;'"&amp;C44&amp;"',  '"&amp;E$2&amp;"'=&gt;'"&amp;E44&amp;"',  '"&amp;F$2&amp;"'=&gt;'"&amp;F44&amp;"', '"&amp;G$2&amp;"'=&gt;'"&amp;G44&amp;"', '"&amp;H$2&amp;"'=&gt;'"&amp;H44&amp;"', '"&amp;I$2&amp;"'=&gt;'"&amp;I44&amp;"', '"&amp;J$2&amp;"'=&gt;'"&amp;J44&amp;"', '"&amp;K$2&amp;"'=&gt;'"&amp;K44&amp;"', '"&amp;L$2&amp;"'=&gt;'"&amp;L44&amp;"', '"&amp;M$2&amp;"'=&gt;'"&amp;M44&amp;"', '"&amp;N$2&amp;"'=&gt;'"&amp;N44&amp;"']; ")</f>
        <v xml:space="preserve">defInput['i063'] = {  cons:'consSeason',  title:'月灯油代',  unit:'円/月',  text:'月灯油代', inputType:'sel063', right:'', postfix:'', demand:'', varType:'Number', min:'', max:'', defaultValue:'-1'}; </v>
      </c>
      <c r="BD44" s="129"/>
      <c r="BE44" s="129"/>
      <c r="BF44" s="129" t="str">
        <f>IF(消費量クラス!$R$1="AS","","$this-&gt;")&amp;"defSelectValue['"&amp;G44&amp;"']= [ '"&amp;R44&amp;"', '"&amp;S44&amp;"', '"&amp;T44&amp;"', '"&amp;U44&amp;"', '"&amp;V44&amp;"', '"&amp;W44&amp;"', '"&amp;X44&amp;"', '"&amp;Y44&amp;"', '"&amp;Z44&amp;"', '"&amp;AA44&amp;"', '"&amp;AB44&amp;"', '"&amp;AC44&amp;"', '"&amp;AD44&amp;"', '"&amp;AE44&amp;"', '"&amp;AF44&amp;"', '"&amp;AG44&amp;"' ]; "</f>
        <v xml:space="preserve">defSelectValue['sel063']= [ '', '', '', '', '', '', '', '', '', '', '', '', '', '', '', '' ]; </v>
      </c>
      <c r="BG44" s="130"/>
      <c r="BH44" s="130"/>
      <c r="BI44" s="130" t="str">
        <f>IF(消費量クラス!$R$1="AS","","$this-&gt;")&amp;"defSelectData['"&amp;G44&amp;"']= [ '"&amp;AH44&amp;"', '"&amp;AI44&amp;"', '"&amp;AJ44&amp;"', '"&amp;AK44&amp;"', '"&amp;AL44&amp;"', '"&amp;AM44&amp;"', '"&amp;AN44&amp;"', '"&amp;AO44&amp;"', '"&amp;AP44&amp;"', '"&amp;AQ44&amp;"', '"&amp;AR44&amp;"', '"&amp;AS44&amp;"', '"&amp;AT44&amp;"', '"&amp;AU44&amp;"', '"&amp;AV44&amp;"', '"&amp;AW44&amp;"' ]; "</f>
        <v xml:space="preserve">defSelectData['sel063']= [ '', '', '', '', '', '', '', '', '', '', '', '', '', '', '', '' ]; </v>
      </c>
    </row>
    <row r="45" spans="1:61" ht="43.5" customHeight="1">
      <c r="A45" s="127"/>
      <c r="B45" s="150" t="s">
        <v>2636</v>
      </c>
      <c r="C45" s="150" t="s">
        <v>3115</v>
      </c>
      <c r="D45" s="150" t="s">
        <v>3136</v>
      </c>
      <c r="E45" s="150" t="s">
        <v>2713</v>
      </c>
      <c r="F45" s="150" t="str">
        <f t="shared" si="7"/>
        <v>月ガソリン代</v>
      </c>
      <c r="G45" s="192" t="str">
        <f>"sel"&amp;MID(B45,2,5)</f>
        <v>sel064</v>
      </c>
      <c r="H45" s="150"/>
      <c r="I45" s="150"/>
      <c r="J45" s="150"/>
      <c r="K45" s="150" t="s">
        <v>1791</v>
      </c>
      <c r="L45" s="150"/>
      <c r="M45" s="150"/>
      <c r="N45" s="150">
        <v>-1</v>
      </c>
      <c r="P45" s="131"/>
      <c r="Q45" s="149"/>
      <c r="R45" s="150"/>
      <c r="S45" s="150"/>
      <c r="T45" s="150"/>
      <c r="U45" s="150"/>
      <c r="V45" s="150"/>
      <c r="W45" s="150"/>
      <c r="X45" s="150"/>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c r="AU45" s="150"/>
      <c r="AV45" s="150"/>
      <c r="AW45" s="150"/>
      <c r="BA45" s="128"/>
      <c r="BB45" s="128"/>
      <c r="BC45" s="128" t="str">
        <f>IF(消費量クラス!$R$1="AS","defInput['"&amp;B45&amp;"'] = {  "&amp;D$2&amp;":'"&amp;D45&amp;"',  "&amp;C$2&amp;":'"&amp;C45&amp;"',  "&amp;E$2&amp;":'"&amp;E45&amp;"',  "&amp;F$2&amp;":'"&amp;F45&amp;"', "&amp;G$2&amp;":'"&amp;G45&amp;"', "&amp;H$2&amp;":'"&amp;H45&amp;"', "&amp;I$2&amp;":'"&amp;I45&amp;"', "&amp;J$2&amp;":'"&amp;J45&amp;"', "&amp;K$2&amp;":'"&amp;K45&amp;"', "&amp;L$2&amp;":'"&amp;L45&amp;"', "&amp;M$2&amp;":'"&amp;M45&amp;"', "&amp;N$2&amp;":'"&amp;N45&amp;"'}; ","$this-&gt;defInput['"&amp;B45&amp;"'] = [  '"&amp;D$2&amp;"'=&gt;'"&amp;D45&amp;"',  '"&amp;C$2&amp;"'=&gt;'"&amp;C45&amp;"',  '"&amp;E$2&amp;"'=&gt;'"&amp;E45&amp;"',  '"&amp;F$2&amp;"'=&gt;'"&amp;F45&amp;"', '"&amp;G$2&amp;"'=&gt;'"&amp;G45&amp;"', '"&amp;H$2&amp;"'=&gt;'"&amp;H45&amp;"', '"&amp;I$2&amp;"'=&gt;'"&amp;I45&amp;"', '"&amp;J$2&amp;"'=&gt;'"&amp;J45&amp;"', '"&amp;K$2&amp;"'=&gt;'"&amp;K45&amp;"', '"&amp;L$2&amp;"'=&gt;'"&amp;L45&amp;"', '"&amp;M$2&amp;"'=&gt;'"&amp;M45&amp;"', '"&amp;N$2&amp;"'=&gt;'"&amp;N45&amp;"']; ")</f>
        <v xml:space="preserve">defInput['i064'] = {  cons:'consSeason',  title:'月ガソリン代',  unit:'円/月',  text:'月ガソリン代', inputType:'sel064', right:'', postfix:'', demand:'', varType:'Number', min:'', max:'', defaultValue:'-1'}; </v>
      </c>
      <c r="BD45" s="129"/>
      <c r="BE45" s="129"/>
      <c r="BF45" s="129" t="str">
        <f>IF(消費量クラス!$R$1="AS","","$this-&gt;")&amp;"defSelectValue['"&amp;G45&amp;"']= [ '"&amp;R45&amp;"', '"&amp;S45&amp;"', '"&amp;T45&amp;"', '"&amp;U45&amp;"', '"&amp;V45&amp;"', '"&amp;W45&amp;"', '"&amp;X45&amp;"', '"&amp;Y45&amp;"', '"&amp;Z45&amp;"', '"&amp;AA45&amp;"', '"&amp;AB45&amp;"', '"&amp;AC45&amp;"', '"&amp;AD45&amp;"', '"&amp;AE45&amp;"', '"&amp;AF45&amp;"', '"&amp;AG45&amp;"' ]; "</f>
        <v xml:space="preserve">defSelectValue['sel064']= [ '', '', '', '', '', '', '', '', '', '', '', '', '', '', '', '' ]; </v>
      </c>
      <c r="BG45" s="130"/>
      <c r="BH45" s="130"/>
      <c r="BI45" s="130" t="str">
        <f>IF(消費量クラス!$R$1="AS","","$this-&gt;")&amp;"defSelectData['"&amp;G45&amp;"']= [ '"&amp;AH45&amp;"', '"&amp;AI45&amp;"', '"&amp;AJ45&amp;"', '"&amp;AK45&amp;"', '"&amp;AL45&amp;"', '"&amp;AM45&amp;"', '"&amp;AN45&amp;"', '"&amp;AO45&amp;"', '"&amp;AP45&amp;"', '"&amp;AQ45&amp;"', '"&amp;AR45&amp;"', '"&amp;AS45&amp;"', '"&amp;AT45&amp;"', '"&amp;AU45&amp;"', '"&amp;AV45&amp;"', '"&amp;AW45&amp;"' ]; "</f>
        <v xml:space="preserve">defSelectData['sel064']= [ '', '', '', '', '', '', '', '', '', '', '', '', '', '', '', '' ]; </v>
      </c>
    </row>
    <row r="46" spans="1:61" ht="43.5" customHeight="1">
      <c r="A46" s="127"/>
      <c r="B46" s="150" t="s">
        <v>2728</v>
      </c>
      <c r="C46" s="150" t="s">
        <v>3116</v>
      </c>
      <c r="D46" s="150" t="s">
        <v>3136</v>
      </c>
      <c r="E46" s="150" t="s">
        <v>2713</v>
      </c>
      <c r="F46" s="150" t="str">
        <f t="shared" si="7"/>
        <v>月重油料金</v>
      </c>
      <c r="G46" s="192" t="str">
        <f>"sel"&amp;MID(B46,2,5)</f>
        <v>sel065</v>
      </c>
      <c r="H46" s="150"/>
      <c r="I46" s="150"/>
      <c r="J46" s="150"/>
      <c r="K46" s="150" t="s">
        <v>1791</v>
      </c>
      <c r="L46" s="150"/>
      <c r="M46" s="150"/>
      <c r="N46" s="150">
        <v>-1</v>
      </c>
      <c r="P46" s="131"/>
      <c r="Q46" s="149"/>
      <c r="R46" s="150"/>
      <c r="S46" s="150"/>
      <c r="T46" s="150"/>
      <c r="U46" s="150"/>
      <c r="V46" s="150"/>
      <c r="W46" s="150"/>
      <c r="X46" s="150"/>
      <c r="Y46" s="150"/>
      <c r="Z46" s="150"/>
      <c r="AA46" s="150"/>
      <c r="AB46" s="150"/>
      <c r="AC46" s="150"/>
      <c r="AD46" s="150"/>
      <c r="AE46" s="150"/>
      <c r="AF46" s="150"/>
      <c r="AG46" s="150"/>
      <c r="AH46" s="150"/>
      <c r="AI46" s="150"/>
      <c r="AJ46" s="150"/>
      <c r="AK46" s="150"/>
      <c r="AL46" s="150"/>
      <c r="AM46" s="150"/>
      <c r="AN46" s="150"/>
      <c r="AO46" s="150"/>
      <c r="AP46" s="150"/>
      <c r="AQ46" s="150"/>
      <c r="AR46" s="150"/>
      <c r="AS46" s="150"/>
      <c r="AT46" s="150"/>
      <c r="AU46" s="150"/>
      <c r="AV46" s="150"/>
      <c r="AW46" s="150"/>
      <c r="BA46" s="128"/>
      <c r="BB46" s="128"/>
      <c r="BC46" s="128" t="str">
        <f>IF(消費量クラス!$R$1="AS","defInput['"&amp;B46&amp;"'] = {  "&amp;D$2&amp;":'"&amp;D46&amp;"',  "&amp;C$2&amp;":'"&amp;C46&amp;"',  "&amp;E$2&amp;":'"&amp;E46&amp;"',  "&amp;F$2&amp;":'"&amp;F46&amp;"', "&amp;G$2&amp;":'"&amp;G46&amp;"', "&amp;H$2&amp;":'"&amp;H46&amp;"', "&amp;I$2&amp;":'"&amp;I46&amp;"', "&amp;J$2&amp;":'"&amp;J46&amp;"', "&amp;K$2&amp;":'"&amp;K46&amp;"', "&amp;L$2&amp;":'"&amp;L46&amp;"', "&amp;M$2&amp;":'"&amp;M46&amp;"', "&amp;N$2&amp;":'"&amp;N46&amp;"'}; ","$this-&gt;defInput['"&amp;B46&amp;"'] = [  '"&amp;D$2&amp;"'=&gt;'"&amp;D46&amp;"',  '"&amp;C$2&amp;"'=&gt;'"&amp;C46&amp;"',  '"&amp;E$2&amp;"'=&gt;'"&amp;E46&amp;"',  '"&amp;F$2&amp;"'=&gt;'"&amp;F46&amp;"', '"&amp;G$2&amp;"'=&gt;'"&amp;G46&amp;"', '"&amp;H$2&amp;"'=&gt;'"&amp;H46&amp;"', '"&amp;I$2&amp;"'=&gt;'"&amp;I46&amp;"', '"&amp;J$2&amp;"'=&gt;'"&amp;J46&amp;"', '"&amp;K$2&amp;"'=&gt;'"&amp;K46&amp;"', '"&amp;L$2&amp;"'=&gt;'"&amp;L46&amp;"', '"&amp;M$2&amp;"'=&gt;'"&amp;M46&amp;"', '"&amp;N$2&amp;"'=&gt;'"&amp;N46&amp;"']; ")</f>
        <v xml:space="preserve">defInput['i065'] = {  cons:'consSeason',  title:'月重油料金',  unit:'円/月',  text:'月重油料金', inputType:'sel065', right:'', postfix:'', demand:'', varType:'Number', min:'', max:'', defaultValue:'-1'}; </v>
      </c>
      <c r="BD46" s="129"/>
      <c r="BE46" s="129"/>
      <c r="BF46" s="129" t="str">
        <f>IF(消費量クラス!$R$1="AS","","$this-&gt;")&amp;"defSelectValue['"&amp;G46&amp;"']= [ '"&amp;R46&amp;"', '"&amp;S46&amp;"', '"&amp;T46&amp;"', '"&amp;U46&amp;"', '"&amp;V46&amp;"', '"&amp;W46&amp;"', '"&amp;X46&amp;"', '"&amp;Y46&amp;"', '"&amp;Z46&amp;"', '"&amp;AA46&amp;"', '"&amp;AB46&amp;"', '"&amp;AC46&amp;"', '"&amp;AD46&amp;"', '"&amp;AE46&amp;"', '"&amp;AF46&amp;"', '"&amp;AG46&amp;"' ]; "</f>
        <v xml:space="preserve">defSelectValue['sel065']= [ '', '', '', '', '', '', '', '', '', '', '', '', '', '', '', '' ]; </v>
      </c>
      <c r="BG46" s="130"/>
      <c r="BH46" s="130"/>
      <c r="BI46" s="130" t="str">
        <f>IF(消費量クラス!$R$1="AS","","$this-&gt;")&amp;"defSelectData['"&amp;G46&amp;"']= [ '"&amp;AH46&amp;"', '"&amp;AI46&amp;"', '"&amp;AJ46&amp;"', '"&amp;AK46&amp;"', '"&amp;AL46&amp;"', '"&amp;AM46&amp;"', '"&amp;AN46&amp;"', '"&amp;AO46&amp;"', '"&amp;AP46&amp;"', '"&amp;AQ46&amp;"', '"&amp;AR46&amp;"', '"&amp;AS46&amp;"', '"&amp;AT46&amp;"', '"&amp;AU46&amp;"', '"&amp;AV46&amp;"', '"&amp;AW46&amp;"' ]; "</f>
        <v xml:space="preserve">defSelectData['sel065']= [ '', '', '', '', '', '', '', '', '', '', '', '', '', '', '', '' ]; </v>
      </c>
    </row>
    <row r="47" spans="1:61" ht="43.5" customHeight="1">
      <c r="A47" s="127"/>
      <c r="B47" s="150" t="s">
        <v>3108</v>
      </c>
      <c r="C47" s="150" t="s">
        <v>3112</v>
      </c>
      <c r="D47" s="150" t="s">
        <v>3122</v>
      </c>
      <c r="E47" s="150" t="s">
        <v>2713</v>
      </c>
      <c r="F47" s="150" t="str">
        <f t="shared" si="7"/>
        <v>月電気代</v>
      </c>
      <c r="G47" s="192" t="str">
        <f t="shared" ref="G47:G56" si="8">"sel"&amp;MID(B47,2,5)</f>
        <v>sel071</v>
      </c>
      <c r="H47" s="150"/>
      <c r="I47" s="150"/>
      <c r="J47" s="150"/>
      <c r="K47" s="150" t="s">
        <v>1791</v>
      </c>
      <c r="L47" s="150"/>
      <c r="M47" s="150"/>
      <c r="N47" s="150">
        <v>-1</v>
      </c>
      <c r="P47" s="131"/>
      <c r="Q47" s="149"/>
      <c r="R47" s="150"/>
      <c r="S47" s="150"/>
      <c r="T47" s="150"/>
      <c r="U47" s="150"/>
      <c r="V47" s="150"/>
      <c r="W47" s="150"/>
      <c r="X47" s="150"/>
      <c r="Y47" s="150"/>
      <c r="Z47" s="150"/>
      <c r="AA47" s="150"/>
      <c r="AB47" s="150"/>
      <c r="AC47" s="150"/>
      <c r="AD47" s="150"/>
      <c r="AE47" s="150"/>
      <c r="AF47" s="150"/>
      <c r="AG47" s="150"/>
      <c r="AH47" s="150"/>
      <c r="AI47" s="150"/>
      <c r="AJ47" s="150"/>
      <c r="AK47" s="150"/>
      <c r="AL47" s="150"/>
      <c r="AM47" s="150"/>
      <c r="AN47" s="150"/>
      <c r="AO47" s="150"/>
      <c r="AP47" s="150"/>
      <c r="AQ47" s="150"/>
      <c r="AR47" s="150"/>
      <c r="AS47" s="150"/>
      <c r="AT47" s="150"/>
      <c r="AU47" s="150"/>
      <c r="AV47" s="150"/>
      <c r="AW47" s="150"/>
      <c r="BA47" s="128"/>
      <c r="BB47" s="128"/>
      <c r="BC47" s="128" t="str">
        <f>IF(消費量クラス!$R$1="AS","defInput['"&amp;B47&amp;"'] = {  "&amp;D$2&amp;":'"&amp;D47&amp;"',  "&amp;C$2&amp;":'"&amp;C47&amp;"',  "&amp;E$2&amp;":'"&amp;E47&amp;"',  "&amp;F$2&amp;":'"&amp;F47&amp;"', "&amp;G$2&amp;":'"&amp;G47&amp;"', "&amp;H$2&amp;":'"&amp;H47&amp;"', "&amp;I$2&amp;":'"&amp;I47&amp;"', "&amp;J$2&amp;":'"&amp;J47&amp;"', "&amp;K$2&amp;":'"&amp;K47&amp;"', "&amp;L$2&amp;":'"&amp;L47&amp;"', "&amp;M$2&amp;":'"&amp;M47&amp;"', "&amp;N$2&amp;":'"&amp;N47&amp;"'}; ","$this-&gt;defInput['"&amp;B47&amp;"'] = [  '"&amp;D$2&amp;"'=&gt;'"&amp;D47&amp;"',  '"&amp;C$2&amp;"'=&gt;'"&amp;C47&amp;"',  '"&amp;E$2&amp;"'=&gt;'"&amp;E47&amp;"',  '"&amp;F$2&amp;"'=&gt;'"&amp;F47&amp;"', '"&amp;G$2&amp;"'=&gt;'"&amp;G47&amp;"', '"&amp;H$2&amp;"'=&gt;'"&amp;H47&amp;"', '"&amp;I$2&amp;"'=&gt;'"&amp;I47&amp;"', '"&amp;J$2&amp;"'=&gt;'"&amp;J47&amp;"', '"&amp;K$2&amp;"'=&gt;'"&amp;K47&amp;"', '"&amp;L$2&amp;"'=&gt;'"&amp;L47&amp;"', '"&amp;M$2&amp;"'=&gt;'"&amp;M47&amp;"', '"&amp;N$2&amp;"'=&gt;'"&amp;N47&amp;"']; ")</f>
        <v xml:space="preserve">defInput['i071'] = {  cons:'consMonth',  title:'月電気代',  unit:'円/月',  text:'月電気代', inputType:'sel071', right:'', postfix:'', demand:'', varType:'Number', min:'', max:'', defaultValue:'-1'}; </v>
      </c>
      <c r="BD47" s="129"/>
      <c r="BE47" s="129"/>
      <c r="BF47" s="129" t="str">
        <f>IF(消費量クラス!$R$1="AS","","$this-&gt;")&amp;"defSelectValue['"&amp;G47&amp;"']= [ '"&amp;R47&amp;"', '"&amp;S47&amp;"', '"&amp;T47&amp;"', '"&amp;U47&amp;"', '"&amp;V47&amp;"', '"&amp;W47&amp;"', '"&amp;X47&amp;"', '"&amp;Y47&amp;"', '"&amp;Z47&amp;"', '"&amp;AA47&amp;"', '"&amp;AB47&amp;"', '"&amp;AC47&amp;"', '"&amp;AD47&amp;"', '"&amp;AE47&amp;"', '"&amp;AF47&amp;"', '"&amp;AG47&amp;"' ]; "</f>
        <v xml:space="preserve">defSelectValue['sel071']= [ '', '', '', '', '', '', '', '', '', '', '', '', '', '', '', '' ]; </v>
      </c>
      <c r="BG47" s="130"/>
      <c r="BH47" s="130"/>
      <c r="BI47" s="130" t="str">
        <f>IF(消費量クラス!$R$1="AS","","$this-&gt;")&amp;"defSelectData['"&amp;G47&amp;"']= [ '"&amp;AH47&amp;"', '"&amp;AI47&amp;"', '"&amp;AJ47&amp;"', '"&amp;AK47&amp;"', '"&amp;AL47&amp;"', '"&amp;AM47&amp;"', '"&amp;AN47&amp;"', '"&amp;AO47&amp;"', '"&amp;AP47&amp;"', '"&amp;AQ47&amp;"', '"&amp;AR47&amp;"', '"&amp;AS47&amp;"', '"&amp;AT47&amp;"', '"&amp;AU47&amp;"', '"&amp;AV47&amp;"', '"&amp;AW47&amp;"' ]; "</f>
        <v xml:space="preserve">defSelectData['sel071']= [ '', '', '', '', '', '', '', '', '', '', '', '', '', '', '', '' ]; </v>
      </c>
    </row>
    <row r="48" spans="1:61" ht="43.5" customHeight="1">
      <c r="A48" s="127"/>
      <c r="B48" s="150" t="s">
        <v>3109</v>
      </c>
      <c r="C48" s="150" t="s">
        <v>3113</v>
      </c>
      <c r="D48" s="150" t="s">
        <v>3122</v>
      </c>
      <c r="E48" s="150" t="s">
        <v>2713</v>
      </c>
      <c r="F48" s="150" t="str">
        <f t="shared" si="7"/>
        <v>月ガス代</v>
      </c>
      <c r="G48" s="192" t="str">
        <f t="shared" si="8"/>
        <v>sel072</v>
      </c>
      <c r="H48" s="150"/>
      <c r="I48" s="150"/>
      <c r="J48" s="150"/>
      <c r="K48" s="150" t="s">
        <v>1791</v>
      </c>
      <c r="L48" s="150"/>
      <c r="M48" s="150"/>
      <c r="N48" s="150">
        <v>-1</v>
      </c>
      <c r="P48" s="131"/>
      <c r="Q48" s="149"/>
      <c r="R48" s="150"/>
      <c r="S48" s="150"/>
      <c r="T48" s="150"/>
      <c r="U48" s="150"/>
      <c r="V48" s="150"/>
      <c r="W48" s="150"/>
      <c r="X48" s="150"/>
      <c r="Y48" s="150"/>
      <c r="Z48" s="150"/>
      <c r="AA48" s="150"/>
      <c r="AB48" s="150"/>
      <c r="AC48" s="150"/>
      <c r="AD48" s="150"/>
      <c r="AE48" s="150"/>
      <c r="AF48" s="150"/>
      <c r="AG48" s="150"/>
      <c r="AH48" s="150"/>
      <c r="AI48" s="150"/>
      <c r="AJ48" s="150"/>
      <c r="AK48" s="150"/>
      <c r="AL48" s="150"/>
      <c r="AM48" s="150"/>
      <c r="AN48" s="150"/>
      <c r="AO48" s="150"/>
      <c r="AP48" s="150"/>
      <c r="AQ48" s="150"/>
      <c r="AR48" s="150"/>
      <c r="AS48" s="150"/>
      <c r="AT48" s="150"/>
      <c r="AU48" s="150"/>
      <c r="AV48" s="150"/>
      <c r="AW48" s="150"/>
      <c r="BA48" s="128"/>
      <c r="BB48" s="128"/>
      <c r="BC48" s="128" t="str">
        <f>IF(消費量クラス!$R$1="AS","defInput['"&amp;B48&amp;"'] = {  "&amp;D$2&amp;":'"&amp;D48&amp;"',  "&amp;C$2&amp;":'"&amp;C48&amp;"',  "&amp;E$2&amp;":'"&amp;E48&amp;"',  "&amp;F$2&amp;":'"&amp;F48&amp;"', "&amp;G$2&amp;":'"&amp;G48&amp;"', "&amp;H$2&amp;":'"&amp;H48&amp;"', "&amp;I$2&amp;":'"&amp;I48&amp;"', "&amp;J$2&amp;":'"&amp;J48&amp;"', "&amp;K$2&amp;":'"&amp;K48&amp;"', "&amp;L$2&amp;":'"&amp;L48&amp;"', "&amp;M$2&amp;":'"&amp;M48&amp;"', "&amp;N$2&amp;":'"&amp;N48&amp;"'}; ","$this-&gt;defInput['"&amp;B48&amp;"'] = [  '"&amp;D$2&amp;"'=&gt;'"&amp;D48&amp;"',  '"&amp;C$2&amp;"'=&gt;'"&amp;C48&amp;"',  '"&amp;E$2&amp;"'=&gt;'"&amp;E48&amp;"',  '"&amp;F$2&amp;"'=&gt;'"&amp;F48&amp;"', '"&amp;G$2&amp;"'=&gt;'"&amp;G48&amp;"', '"&amp;H$2&amp;"'=&gt;'"&amp;H48&amp;"', '"&amp;I$2&amp;"'=&gt;'"&amp;I48&amp;"', '"&amp;J$2&amp;"'=&gt;'"&amp;J48&amp;"', '"&amp;K$2&amp;"'=&gt;'"&amp;K48&amp;"', '"&amp;L$2&amp;"'=&gt;'"&amp;L48&amp;"', '"&amp;M$2&amp;"'=&gt;'"&amp;M48&amp;"', '"&amp;N$2&amp;"'=&gt;'"&amp;N48&amp;"']; ")</f>
        <v xml:space="preserve">defInput['i072'] = {  cons:'consMonth',  title:'月ガス代',  unit:'円/月',  text:'月ガス代', inputType:'sel072', right:'', postfix:'', demand:'', varType:'Number', min:'', max:'', defaultValue:'-1'}; </v>
      </c>
      <c r="BD48" s="129"/>
      <c r="BE48" s="129"/>
      <c r="BF48" s="129" t="str">
        <f>IF(消費量クラス!$R$1="AS","","$this-&gt;")&amp;"defSelectValue['"&amp;G48&amp;"']= [ '"&amp;R48&amp;"', '"&amp;S48&amp;"', '"&amp;T48&amp;"', '"&amp;U48&amp;"', '"&amp;V48&amp;"', '"&amp;W48&amp;"', '"&amp;X48&amp;"', '"&amp;Y48&amp;"', '"&amp;Z48&amp;"', '"&amp;AA48&amp;"', '"&amp;AB48&amp;"', '"&amp;AC48&amp;"', '"&amp;AD48&amp;"', '"&amp;AE48&amp;"', '"&amp;AF48&amp;"', '"&amp;AG48&amp;"' ]; "</f>
        <v xml:space="preserve">defSelectValue['sel072']= [ '', '', '', '', '', '', '', '', '', '', '', '', '', '', '', '' ]; </v>
      </c>
      <c r="BG48" s="130"/>
      <c r="BH48" s="130"/>
      <c r="BI48" s="130" t="str">
        <f>IF(消費量クラス!$R$1="AS","","$this-&gt;")&amp;"defSelectData['"&amp;G48&amp;"']= [ '"&amp;AH48&amp;"', '"&amp;AI48&amp;"', '"&amp;AJ48&amp;"', '"&amp;AK48&amp;"', '"&amp;AL48&amp;"', '"&amp;AM48&amp;"', '"&amp;AN48&amp;"', '"&amp;AO48&amp;"', '"&amp;AP48&amp;"', '"&amp;AQ48&amp;"', '"&amp;AR48&amp;"', '"&amp;AS48&amp;"', '"&amp;AT48&amp;"', '"&amp;AU48&amp;"', '"&amp;AV48&amp;"', '"&amp;AW48&amp;"' ]; "</f>
        <v xml:space="preserve">defSelectData['sel072']= [ '', '', '', '', '', '', '', '', '', '', '', '', '', '', '', '' ]; </v>
      </c>
    </row>
    <row r="49" spans="1:61" ht="43.5" customHeight="1">
      <c r="A49" s="127"/>
      <c r="B49" s="150" t="s">
        <v>2637</v>
      </c>
      <c r="C49" s="150" t="s">
        <v>3114</v>
      </c>
      <c r="D49" s="150" t="s">
        <v>3122</v>
      </c>
      <c r="E49" s="150" t="s">
        <v>2713</v>
      </c>
      <c r="F49" s="150" t="str">
        <f t="shared" si="7"/>
        <v>月灯油代</v>
      </c>
      <c r="G49" s="192" t="str">
        <f t="shared" si="8"/>
        <v>sel073</v>
      </c>
      <c r="H49" s="150"/>
      <c r="I49" s="150"/>
      <c r="J49" s="150"/>
      <c r="K49" s="150" t="s">
        <v>1791</v>
      </c>
      <c r="L49" s="150"/>
      <c r="M49" s="150"/>
      <c r="N49" s="150">
        <v>-1</v>
      </c>
      <c r="P49" s="131"/>
      <c r="Q49" s="149"/>
      <c r="R49" s="150"/>
      <c r="S49" s="150"/>
      <c r="T49" s="150"/>
      <c r="U49" s="150"/>
      <c r="V49" s="150"/>
      <c r="W49" s="150"/>
      <c r="X49" s="150"/>
      <c r="Y49" s="150"/>
      <c r="Z49" s="150"/>
      <c r="AA49" s="150"/>
      <c r="AB49" s="150"/>
      <c r="AC49" s="150"/>
      <c r="AD49" s="150"/>
      <c r="AE49" s="150"/>
      <c r="AF49" s="150"/>
      <c r="AG49" s="150"/>
      <c r="AH49" s="150"/>
      <c r="AI49" s="150"/>
      <c r="AJ49" s="150"/>
      <c r="AK49" s="150"/>
      <c r="AL49" s="150"/>
      <c r="AM49" s="150"/>
      <c r="AN49" s="150"/>
      <c r="AO49" s="150"/>
      <c r="AP49" s="150"/>
      <c r="AQ49" s="150"/>
      <c r="AR49" s="150"/>
      <c r="AS49" s="150"/>
      <c r="AT49" s="150"/>
      <c r="AU49" s="150"/>
      <c r="AV49" s="150"/>
      <c r="AW49" s="150"/>
      <c r="BA49" s="128"/>
      <c r="BB49" s="128"/>
      <c r="BC49" s="128" t="str">
        <f>IF(消費量クラス!$R$1="AS","defInput['"&amp;B49&amp;"'] = {  "&amp;D$2&amp;":'"&amp;D49&amp;"',  "&amp;C$2&amp;":'"&amp;C49&amp;"',  "&amp;E$2&amp;":'"&amp;E49&amp;"',  "&amp;F$2&amp;":'"&amp;F49&amp;"', "&amp;G$2&amp;":'"&amp;G49&amp;"', "&amp;H$2&amp;":'"&amp;H49&amp;"', "&amp;I$2&amp;":'"&amp;I49&amp;"', "&amp;J$2&amp;":'"&amp;J49&amp;"', "&amp;K$2&amp;":'"&amp;K49&amp;"', "&amp;L$2&amp;":'"&amp;L49&amp;"', "&amp;M$2&amp;":'"&amp;M49&amp;"', "&amp;N$2&amp;":'"&amp;N49&amp;"'}; ","$this-&gt;defInput['"&amp;B49&amp;"'] = [  '"&amp;D$2&amp;"'=&gt;'"&amp;D49&amp;"',  '"&amp;C$2&amp;"'=&gt;'"&amp;C49&amp;"',  '"&amp;E$2&amp;"'=&gt;'"&amp;E49&amp;"',  '"&amp;F$2&amp;"'=&gt;'"&amp;F49&amp;"', '"&amp;G$2&amp;"'=&gt;'"&amp;G49&amp;"', '"&amp;H$2&amp;"'=&gt;'"&amp;H49&amp;"', '"&amp;I$2&amp;"'=&gt;'"&amp;I49&amp;"', '"&amp;J$2&amp;"'=&gt;'"&amp;J49&amp;"', '"&amp;K$2&amp;"'=&gt;'"&amp;K49&amp;"', '"&amp;L$2&amp;"'=&gt;'"&amp;L49&amp;"', '"&amp;M$2&amp;"'=&gt;'"&amp;M49&amp;"', '"&amp;N$2&amp;"'=&gt;'"&amp;N49&amp;"']; ")</f>
        <v xml:space="preserve">defInput['i073'] = {  cons:'consMonth',  title:'月灯油代',  unit:'円/月',  text:'月灯油代', inputType:'sel073', right:'', postfix:'', demand:'', varType:'Number', min:'', max:'', defaultValue:'-1'}; </v>
      </c>
      <c r="BD49" s="129"/>
      <c r="BE49" s="129"/>
      <c r="BF49" s="129" t="str">
        <f>IF(消費量クラス!$R$1="AS","","$this-&gt;")&amp;"defSelectValue['"&amp;G49&amp;"']= [ '"&amp;R49&amp;"', '"&amp;S49&amp;"', '"&amp;T49&amp;"', '"&amp;U49&amp;"', '"&amp;V49&amp;"', '"&amp;W49&amp;"', '"&amp;X49&amp;"', '"&amp;Y49&amp;"', '"&amp;Z49&amp;"', '"&amp;AA49&amp;"', '"&amp;AB49&amp;"', '"&amp;AC49&amp;"', '"&amp;AD49&amp;"', '"&amp;AE49&amp;"', '"&amp;AF49&amp;"', '"&amp;AG49&amp;"' ]; "</f>
        <v xml:space="preserve">defSelectValue['sel073']= [ '', '', '', '', '', '', '', '', '', '', '', '', '', '', '', '' ]; </v>
      </c>
      <c r="BG49" s="130"/>
      <c r="BH49" s="130"/>
      <c r="BI49" s="130" t="str">
        <f>IF(消費量クラス!$R$1="AS","","$this-&gt;")&amp;"defSelectData['"&amp;G49&amp;"']= [ '"&amp;AH49&amp;"', '"&amp;AI49&amp;"', '"&amp;AJ49&amp;"', '"&amp;AK49&amp;"', '"&amp;AL49&amp;"', '"&amp;AM49&amp;"', '"&amp;AN49&amp;"', '"&amp;AO49&amp;"', '"&amp;AP49&amp;"', '"&amp;AQ49&amp;"', '"&amp;AR49&amp;"', '"&amp;AS49&amp;"', '"&amp;AT49&amp;"', '"&amp;AU49&amp;"', '"&amp;AV49&amp;"', '"&amp;AW49&amp;"' ]; "</f>
        <v xml:space="preserve">defSelectData['sel073']= [ '', '', '', '', '', '', '', '', '', '', '', '', '', '', '', '' ]; </v>
      </c>
    </row>
    <row r="50" spans="1:61" ht="43.5" customHeight="1">
      <c r="A50" s="127"/>
      <c r="B50" s="150" t="s">
        <v>2638</v>
      </c>
      <c r="C50" s="150" t="s">
        <v>3115</v>
      </c>
      <c r="D50" s="150" t="s">
        <v>3122</v>
      </c>
      <c r="E50" s="150" t="s">
        <v>2713</v>
      </c>
      <c r="F50" s="150" t="str">
        <f t="shared" si="7"/>
        <v>月ガソリン代</v>
      </c>
      <c r="G50" s="192" t="str">
        <f t="shared" si="8"/>
        <v>sel074</v>
      </c>
      <c r="H50" s="150"/>
      <c r="I50" s="150"/>
      <c r="J50" s="150"/>
      <c r="K50" s="150" t="s">
        <v>1791</v>
      </c>
      <c r="L50" s="150"/>
      <c r="M50" s="150"/>
      <c r="N50" s="150">
        <v>-1</v>
      </c>
      <c r="P50" s="131"/>
      <c r="Q50" s="149"/>
      <c r="R50" s="150"/>
      <c r="S50" s="150"/>
      <c r="T50" s="150"/>
      <c r="U50" s="150"/>
      <c r="V50" s="150"/>
      <c r="W50" s="150"/>
      <c r="X50" s="150"/>
      <c r="Y50" s="150"/>
      <c r="Z50" s="150"/>
      <c r="AA50" s="150"/>
      <c r="AB50" s="150"/>
      <c r="AC50" s="150"/>
      <c r="AD50" s="150"/>
      <c r="AE50" s="150"/>
      <c r="AF50" s="150"/>
      <c r="AG50" s="150"/>
      <c r="AH50" s="150"/>
      <c r="AI50" s="150"/>
      <c r="AJ50" s="150"/>
      <c r="AK50" s="150"/>
      <c r="AL50" s="150"/>
      <c r="AM50" s="150"/>
      <c r="AN50" s="150"/>
      <c r="AO50" s="150"/>
      <c r="AP50" s="150"/>
      <c r="AQ50" s="150"/>
      <c r="AR50" s="150"/>
      <c r="AS50" s="150"/>
      <c r="AT50" s="150"/>
      <c r="AU50" s="150"/>
      <c r="AV50" s="150"/>
      <c r="AW50" s="150"/>
      <c r="BA50" s="128"/>
      <c r="BB50" s="128"/>
      <c r="BC50" s="128" t="str">
        <f>IF(消費量クラス!$R$1="AS","defInput['"&amp;B50&amp;"'] = {  "&amp;D$2&amp;":'"&amp;D50&amp;"',  "&amp;C$2&amp;":'"&amp;C50&amp;"',  "&amp;E$2&amp;":'"&amp;E50&amp;"',  "&amp;F$2&amp;":'"&amp;F50&amp;"', "&amp;G$2&amp;":'"&amp;G50&amp;"', "&amp;H$2&amp;":'"&amp;H50&amp;"', "&amp;I$2&amp;":'"&amp;I50&amp;"', "&amp;J$2&amp;":'"&amp;J50&amp;"', "&amp;K$2&amp;":'"&amp;K50&amp;"', "&amp;L$2&amp;":'"&amp;L50&amp;"', "&amp;M$2&amp;":'"&amp;M50&amp;"', "&amp;N$2&amp;":'"&amp;N50&amp;"'}; ","$this-&gt;defInput['"&amp;B50&amp;"'] = [  '"&amp;D$2&amp;"'=&gt;'"&amp;D50&amp;"',  '"&amp;C$2&amp;"'=&gt;'"&amp;C50&amp;"',  '"&amp;E$2&amp;"'=&gt;'"&amp;E50&amp;"',  '"&amp;F$2&amp;"'=&gt;'"&amp;F50&amp;"', '"&amp;G$2&amp;"'=&gt;'"&amp;G50&amp;"', '"&amp;H$2&amp;"'=&gt;'"&amp;H50&amp;"', '"&amp;I$2&amp;"'=&gt;'"&amp;I50&amp;"', '"&amp;J$2&amp;"'=&gt;'"&amp;J50&amp;"', '"&amp;K$2&amp;"'=&gt;'"&amp;K50&amp;"', '"&amp;L$2&amp;"'=&gt;'"&amp;L50&amp;"', '"&amp;M$2&amp;"'=&gt;'"&amp;M50&amp;"', '"&amp;N$2&amp;"'=&gt;'"&amp;N50&amp;"']; ")</f>
        <v xml:space="preserve">defInput['i074'] = {  cons:'consMonth',  title:'月ガソリン代',  unit:'円/月',  text:'月ガソリン代', inputType:'sel074', right:'', postfix:'', demand:'', varType:'Number', min:'', max:'', defaultValue:'-1'}; </v>
      </c>
      <c r="BD50" s="129"/>
      <c r="BE50" s="129"/>
      <c r="BF50" s="129" t="str">
        <f>IF(消費量クラス!$R$1="AS","","$this-&gt;")&amp;"defSelectValue['"&amp;G50&amp;"']= [ '"&amp;R50&amp;"', '"&amp;S50&amp;"', '"&amp;T50&amp;"', '"&amp;U50&amp;"', '"&amp;V50&amp;"', '"&amp;W50&amp;"', '"&amp;X50&amp;"', '"&amp;Y50&amp;"', '"&amp;Z50&amp;"', '"&amp;AA50&amp;"', '"&amp;AB50&amp;"', '"&amp;AC50&amp;"', '"&amp;AD50&amp;"', '"&amp;AE50&amp;"', '"&amp;AF50&amp;"', '"&amp;AG50&amp;"' ]; "</f>
        <v xml:space="preserve">defSelectValue['sel074']= [ '', '', '', '', '', '', '', '', '', '', '', '', '', '', '', '' ]; </v>
      </c>
      <c r="BG50" s="130"/>
      <c r="BH50" s="130"/>
      <c r="BI50" s="130" t="str">
        <f>IF(消費量クラス!$R$1="AS","","$this-&gt;")&amp;"defSelectData['"&amp;G50&amp;"']= [ '"&amp;AH50&amp;"', '"&amp;AI50&amp;"', '"&amp;AJ50&amp;"', '"&amp;AK50&amp;"', '"&amp;AL50&amp;"', '"&amp;AM50&amp;"', '"&amp;AN50&amp;"', '"&amp;AO50&amp;"', '"&amp;AP50&amp;"', '"&amp;AQ50&amp;"', '"&amp;AR50&amp;"', '"&amp;AS50&amp;"', '"&amp;AT50&amp;"', '"&amp;AU50&amp;"', '"&amp;AV50&amp;"', '"&amp;AW50&amp;"' ]; "</f>
        <v xml:space="preserve">defSelectData['sel074']= [ '', '', '', '', '', '', '', '', '', '', '', '', '', '', '', '' ]; </v>
      </c>
    </row>
    <row r="51" spans="1:61" ht="43.5" customHeight="1">
      <c r="A51" s="127"/>
      <c r="B51" s="150" t="s">
        <v>2639</v>
      </c>
      <c r="C51" s="150" t="s">
        <v>3116</v>
      </c>
      <c r="D51" s="150" t="s">
        <v>3122</v>
      </c>
      <c r="E51" s="150" t="s">
        <v>2713</v>
      </c>
      <c r="F51" s="150" t="str">
        <f t="shared" si="7"/>
        <v>月重油料金</v>
      </c>
      <c r="G51" s="192" t="str">
        <f t="shared" si="8"/>
        <v>sel075</v>
      </c>
      <c r="H51" s="150"/>
      <c r="I51" s="150"/>
      <c r="J51" s="150"/>
      <c r="K51" s="150" t="s">
        <v>1791</v>
      </c>
      <c r="L51" s="150"/>
      <c r="M51" s="150"/>
      <c r="N51" s="150">
        <v>-1</v>
      </c>
      <c r="P51" s="131"/>
      <c r="Q51" s="149"/>
      <c r="R51" s="150"/>
      <c r="S51" s="150"/>
      <c r="T51" s="150"/>
      <c r="U51" s="150"/>
      <c r="V51" s="150"/>
      <c r="W51" s="150"/>
      <c r="X51" s="150"/>
      <c r="Y51" s="150"/>
      <c r="Z51" s="150"/>
      <c r="AA51" s="150"/>
      <c r="AB51" s="150"/>
      <c r="AC51" s="150"/>
      <c r="AD51" s="150"/>
      <c r="AE51" s="150"/>
      <c r="AF51" s="150"/>
      <c r="AG51" s="150"/>
      <c r="AH51" s="150"/>
      <c r="AI51" s="150"/>
      <c r="AJ51" s="150"/>
      <c r="AK51" s="150"/>
      <c r="AL51" s="150"/>
      <c r="AM51" s="150"/>
      <c r="AN51" s="150"/>
      <c r="AO51" s="150"/>
      <c r="AP51" s="150"/>
      <c r="AQ51" s="150"/>
      <c r="AR51" s="150"/>
      <c r="AS51" s="150"/>
      <c r="AT51" s="150"/>
      <c r="AU51" s="150"/>
      <c r="AV51" s="150"/>
      <c r="AW51" s="150"/>
      <c r="BA51" s="128"/>
      <c r="BB51" s="128"/>
      <c r="BC51" s="128" t="str">
        <f>IF(消費量クラス!$R$1="AS","defInput['"&amp;B51&amp;"'] = {  "&amp;D$2&amp;":'"&amp;D51&amp;"',  "&amp;C$2&amp;":'"&amp;C51&amp;"',  "&amp;E$2&amp;":'"&amp;E51&amp;"',  "&amp;F$2&amp;":'"&amp;F51&amp;"', "&amp;G$2&amp;":'"&amp;G51&amp;"', "&amp;H$2&amp;":'"&amp;H51&amp;"', "&amp;I$2&amp;":'"&amp;I51&amp;"', "&amp;J$2&amp;":'"&amp;J51&amp;"', "&amp;K$2&amp;":'"&amp;K51&amp;"', "&amp;L$2&amp;":'"&amp;L51&amp;"', "&amp;M$2&amp;":'"&amp;M51&amp;"', "&amp;N$2&amp;":'"&amp;N51&amp;"'}; ","$this-&gt;defInput['"&amp;B51&amp;"'] = [  '"&amp;D$2&amp;"'=&gt;'"&amp;D51&amp;"',  '"&amp;C$2&amp;"'=&gt;'"&amp;C51&amp;"',  '"&amp;E$2&amp;"'=&gt;'"&amp;E51&amp;"',  '"&amp;F$2&amp;"'=&gt;'"&amp;F51&amp;"', '"&amp;G$2&amp;"'=&gt;'"&amp;G51&amp;"', '"&amp;H$2&amp;"'=&gt;'"&amp;H51&amp;"', '"&amp;I$2&amp;"'=&gt;'"&amp;I51&amp;"', '"&amp;J$2&amp;"'=&gt;'"&amp;J51&amp;"', '"&amp;K$2&amp;"'=&gt;'"&amp;K51&amp;"', '"&amp;L$2&amp;"'=&gt;'"&amp;L51&amp;"', '"&amp;M$2&amp;"'=&gt;'"&amp;M51&amp;"', '"&amp;N$2&amp;"'=&gt;'"&amp;N51&amp;"']; ")</f>
        <v xml:space="preserve">defInput['i075'] = {  cons:'consMonth',  title:'月重油料金',  unit:'円/月',  text:'月重油料金', inputType:'sel075', right:'', postfix:'', demand:'', varType:'Number', min:'', max:'', defaultValue:'-1'}; </v>
      </c>
      <c r="BD51" s="129"/>
      <c r="BE51" s="129"/>
      <c r="BF51" s="129" t="str">
        <f>IF(消費量クラス!$R$1="AS","","$this-&gt;")&amp;"defSelectValue['"&amp;G51&amp;"']= [ '"&amp;R51&amp;"', '"&amp;S51&amp;"', '"&amp;T51&amp;"', '"&amp;U51&amp;"', '"&amp;V51&amp;"', '"&amp;W51&amp;"', '"&amp;X51&amp;"', '"&amp;Y51&amp;"', '"&amp;Z51&amp;"', '"&amp;AA51&amp;"', '"&amp;AB51&amp;"', '"&amp;AC51&amp;"', '"&amp;AD51&amp;"', '"&amp;AE51&amp;"', '"&amp;AF51&amp;"', '"&amp;AG51&amp;"' ]; "</f>
        <v xml:space="preserve">defSelectValue['sel075']= [ '', '', '', '', '', '', '', '', '', '', '', '', '', '', '', '' ]; </v>
      </c>
      <c r="BG51" s="130"/>
      <c r="BH51" s="130"/>
      <c r="BI51" s="130" t="str">
        <f>IF(消費量クラス!$R$1="AS","","$this-&gt;")&amp;"defSelectData['"&amp;G51&amp;"']= [ '"&amp;AH51&amp;"', '"&amp;AI51&amp;"', '"&amp;AJ51&amp;"', '"&amp;AK51&amp;"', '"&amp;AL51&amp;"', '"&amp;AM51&amp;"', '"&amp;AN51&amp;"', '"&amp;AO51&amp;"', '"&amp;AP51&amp;"', '"&amp;AQ51&amp;"', '"&amp;AR51&amp;"', '"&amp;AS51&amp;"', '"&amp;AT51&amp;"', '"&amp;AU51&amp;"', '"&amp;AV51&amp;"', '"&amp;AW51&amp;"' ]; "</f>
        <v xml:space="preserve">defSelectData['sel075']= [ '', '', '', '', '', '', '', '', '', '', '', '', '', '', '', '' ]; </v>
      </c>
    </row>
    <row r="52" spans="1:61" ht="43.5" customHeight="1">
      <c r="A52" s="127"/>
      <c r="B52" s="150" t="s">
        <v>3110</v>
      </c>
      <c r="C52" s="150" t="s">
        <v>3117</v>
      </c>
      <c r="D52" s="150" t="s">
        <v>3122</v>
      </c>
      <c r="E52" s="150" t="s">
        <v>3104</v>
      </c>
      <c r="F52" s="150" t="str">
        <f t="shared" si="7"/>
        <v>月電気消費量</v>
      </c>
      <c r="G52" s="192" t="str">
        <f t="shared" si="8"/>
        <v>sel081</v>
      </c>
      <c r="H52" s="150"/>
      <c r="I52" s="150"/>
      <c r="J52" s="150"/>
      <c r="K52" s="150" t="s">
        <v>1791</v>
      </c>
      <c r="L52" s="150"/>
      <c r="M52" s="150"/>
      <c r="N52" s="150">
        <v>-1</v>
      </c>
      <c r="P52" s="131"/>
      <c r="Q52" s="149"/>
      <c r="R52" s="150"/>
      <c r="S52" s="150"/>
      <c r="T52" s="150"/>
      <c r="U52" s="150"/>
      <c r="V52" s="150"/>
      <c r="W52" s="150"/>
      <c r="X52" s="150"/>
      <c r="Y52" s="150"/>
      <c r="Z52" s="150"/>
      <c r="AA52" s="150"/>
      <c r="AB52" s="150"/>
      <c r="AC52" s="150"/>
      <c r="AD52" s="150"/>
      <c r="AE52" s="150"/>
      <c r="AF52" s="150"/>
      <c r="AG52" s="150"/>
      <c r="AH52" s="150"/>
      <c r="AI52" s="150"/>
      <c r="AJ52" s="150"/>
      <c r="AK52" s="150"/>
      <c r="AL52" s="150"/>
      <c r="AM52" s="150"/>
      <c r="AN52" s="150"/>
      <c r="AO52" s="150"/>
      <c r="AP52" s="150"/>
      <c r="AQ52" s="150"/>
      <c r="AR52" s="150"/>
      <c r="AS52" s="150"/>
      <c r="AT52" s="150"/>
      <c r="AU52" s="150"/>
      <c r="AV52" s="150"/>
      <c r="AW52" s="150"/>
      <c r="BA52" s="128"/>
      <c r="BB52" s="128"/>
      <c r="BC52" s="128" t="str">
        <f>IF(消費量クラス!$R$1="AS","defInput['"&amp;B52&amp;"'] = {  "&amp;D$2&amp;":'"&amp;D52&amp;"',  "&amp;C$2&amp;":'"&amp;C52&amp;"',  "&amp;E$2&amp;":'"&amp;E52&amp;"',  "&amp;F$2&amp;":'"&amp;F52&amp;"', "&amp;G$2&amp;":'"&amp;G52&amp;"', "&amp;H$2&amp;":'"&amp;H52&amp;"', "&amp;I$2&amp;":'"&amp;I52&amp;"', "&amp;J$2&amp;":'"&amp;J52&amp;"', "&amp;K$2&amp;":'"&amp;K52&amp;"', "&amp;L$2&amp;":'"&amp;L52&amp;"', "&amp;M$2&amp;":'"&amp;M52&amp;"', "&amp;N$2&amp;":'"&amp;N52&amp;"'}; ","$this-&gt;defInput['"&amp;B52&amp;"'] = [  '"&amp;D$2&amp;"'=&gt;'"&amp;D52&amp;"',  '"&amp;C$2&amp;"'=&gt;'"&amp;C52&amp;"',  '"&amp;E$2&amp;"'=&gt;'"&amp;E52&amp;"',  '"&amp;F$2&amp;"'=&gt;'"&amp;F52&amp;"', '"&amp;G$2&amp;"'=&gt;'"&amp;G52&amp;"', '"&amp;H$2&amp;"'=&gt;'"&amp;H52&amp;"', '"&amp;I$2&amp;"'=&gt;'"&amp;I52&amp;"', '"&amp;J$2&amp;"'=&gt;'"&amp;J52&amp;"', '"&amp;K$2&amp;"'=&gt;'"&amp;K52&amp;"', '"&amp;L$2&amp;"'=&gt;'"&amp;L52&amp;"', '"&amp;M$2&amp;"'=&gt;'"&amp;M52&amp;"', '"&amp;N$2&amp;"'=&gt;'"&amp;N52&amp;"']; ")</f>
        <v xml:space="preserve">defInput['i081'] = {  cons:'consMonth',  title:'月電気消費量',  unit:'kWh/月',  text:'月電気消費量', inputType:'sel081', right:'', postfix:'', demand:'', varType:'Number', min:'', max:'', defaultValue:'-1'}; </v>
      </c>
      <c r="BD52" s="129"/>
      <c r="BE52" s="129"/>
      <c r="BF52" s="129" t="str">
        <f>IF(消費量クラス!$R$1="AS","","$this-&gt;")&amp;"defSelectValue['"&amp;G52&amp;"']= [ '"&amp;R52&amp;"', '"&amp;S52&amp;"', '"&amp;T52&amp;"', '"&amp;U52&amp;"', '"&amp;V52&amp;"', '"&amp;W52&amp;"', '"&amp;X52&amp;"', '"&amp;Y52&amp;"', '"&amp;Z52&amp;"', '"&amp;AA52&amp;"', '"&amp;AB52&amp;"', '"&amp;AC52&amp;"', '"&amp;AD52&amp;"', '"&amp;AE52&amp;"', '"&amp;AF52&amp;"', '"&amp;AG52&amp;"' ]; "</f>
        <v xml:space="preserve">defSelectValue['sel081']= [ '', '', '', '', '', '', '', '', '', '', '', '', '', '', '', '' ]; </v>
      </c>
      <c r="BG52" s="130"/>
      <c r="BH52" s="130"/>
      <c r="BI52" s="130" t="str">
        <f>IF(消費量クラス!$R$1="AS","","$this-&gt;")&amp;"defSelectData['"&amp;G52&amp;"']= [ '"&amp;AH52&amp;"', '"&amp;AI52&amp;"', '"&amp;AJ52&amp;"', '"&amp;AK52&amp;"', '"&amp;AL52&amp;"', '"&amp;AM52&amp;"', '"&amp;AN52&amp;"', '"&amp;AO52&amp;"', '"&amp;AP52&amp;"', '"&amp;AQ52&amp;"', '"&amp;AR52&amp;"', '"&amp;AS52&amp;"', '"&amp;AT52&amp;"', '"&amp;AU52&amp;"', '"&amp;AV52&amp;"', '"&amp;AW52&amp;"' ]; "</f>
        <v xml:space="preserve">defSelectData['sel081']= [ '', '', '', '', '', '', '', '', '', '', '', '', '', '', '', '' ]; </v>
      </c>
    </row>
    <row r="53" spans="1:61" ht="43.5" customHeight="1">
      <c r="A53" s="127"/>
      <c r="B53" s="150" t="s">
        <v>3111</v>
      </c>
      <c r="C53" s="150" t="s">
        <v>3118</v>
      </c>
      <c r="D53" s="150" t="s">
        <v>3122</v>
      </c>
      <c r="E53" s="150" t="s">
        <v>3105</v>
      </c>
      <c r="F53" s="150" t="str">
        <f t="shared" si="7"/>
        <v>月ガス消費量</v>
      </c>
      <c r="G53" s="192" t="str">
        <f t="shared" si="8"/>
        <v>sel082</v>
      </c>
      <c r="H53" s="150"/>
      <c r="I53" s="150"/>
      <c r="J53" s="150"/>
      <c r="K53" s="150" t="s">
        <v>1791</v>
      </c>
      <c r="L53" s="150"/>
      <c r="M53" s="150"/>
      <c r="N53" s="150">
        <v>-1</v>
      </c>
      <c r="P53" s="131"/>
      <c r="Q53" s="149"/>
      <c r="R53" s="150"/>
      <c r="S53" s="150"/>
      <c r="T53" s="150"/>
      <c r="U53" s="150"/>
      <c r="V53" s="150"/>
      <c r="W53" s="150"/>
      <c r="X53" s="150"/>
      <c r="Y53" s="150"/>
      <c r="Z53" s="150"/>
      <c r="AA53" s="150"/>
      <c r="AB53" s="150"/>
      <c r="AC53" s="150"/>
      <c r="AD53" s="150"/>
      <c r="AE53" s="150"/>
      <c r="AF53" s="150"/>
      <c r="AG53" s="150"/>
      <c r="AH53" s="150"/>
      <c r="AI53" s="150"/>
      <c r="AJ53" s="150"/>
      <c r="AK53" s="150"/>
      <c r="AL53" s="150"/>
      <c r="AM53" s="150"/>
      <c r="AN53" s="150"/>
      <c r="AO53" s="150"/>
      <c r="AP53" s="150"/>
      <c r="AQ53" s="150"/>
      <c r="AR53" s="150"/>
      <c r="AS53" s="150"/>
      <c r="AT53" s="150"/>
      <c r="AU53" s="150"/>
      <c r="AV53" s="150"/>
      <c r="AW53" s="150"/>
      <c r="BA53" s="128"/>
      <c r="BB53" s="128"/>
      <c r="BC53" s="128" t="str">
        <f>IF(消費量クラス!$R$1="AS","defInput['"&amp;B53&amp;"'] = {  "&amp;D$2&amp;":'"&amp;D53&amp;"',  "&amp;C$2&amp;":'"&amp;C53&amp;"',  "&amp;E$2&amp;":'"&amp;E53&amp;"',  "&amp;F$2&amp;":'"&amp;F53&amp;"', "&amp;G$2&amp;":'"&amp;G53&amp;"', "&amp;H$2&amp;":'"&amp;H53&amp;"', "&amp;I$2&amp;":'"&amp;I53&amp;"', "&amp;J$2&amp;":'"&amp;J53&amp;"', "&amp;K$2&amp;":'"&amp;K53&amp;"', "&amp;L$2&amp;":'"&amp;L53&amp;"', "&amp;M$2&amp;":'"&amp;M53&amp;"', "&amp;N$2&amp;":'"&amp;N53&amp;"'}; ","$this-&gt;defInput['"&amp;B53&amp;"'] = [  '"&amp;D$2&amp;"'=&gt;'"&amp;D53&amp;"',  '"&amp;C$2&amp;"'=&gt;'"&amp;C53&amp;"',  '"&amp;E$2&amp;"'=&gt;'"&amp;E53&amp;"',  '"&amp;F$2&amp;"'=&gt;'"&amp;F53&amp;"', '"&amp;G$2&amp;"'=&gt;'"&amp;G53&amp;"', '"&amp;H$2&amp;"'=&gt;'"&amp;H53&amp;"', '"&amp;I$2&amp;"'=&gt;'"&amp;I53&amp;"', '"&amp;J$2&amp;"'=&gt;'"&amp;J53&amp;"', '"&amp;K$2&amp;"'=&gt;'"&amp;K53&amp;"', '"&amp;L$2&amp;"'=&gt;'"&amp;L53&amp;"', '"&amp;M$2&amp;"'=&gt;'"&amp;M53&amp;"', '"&amp;N$2&amp;"'=&gt;'"&amp;N53&amp;"']; ")</f>
        <v xml:space="preserve">defInput['i082'] = {  cons:'consMonth',  title:'月ガス消費量',  unit:'m3/月',  text:'月ガス消費量', inputType:'sel082', right:'', postfix:'', demand:'', varType:'Number', min:'', max:'', defaultValue:'-1'}; </v>
      </c>
      <c r="BD53" s="129"/>
      <c r="BE53" s="129"/>
      <c r="BF53" s="129" t="str">
        <f>IF(消費量クラス!$R$1="AS","","$this-&gt;")&amp;"defSelectValue['"&amp;G53&amp;"']= [ '"&amp;R53&amp;"', '"&amp;S53&amp;"', '"&amp;T53&amp;"', '"&amp;U53&amp;"', '"&amp;V53&amp;"', '"&amp;W53&amp;"', '"&amp;X53&amp;"', '"&amp;Y53&amp;"', '"&amp;Z53&amp;"', '"&amp;AA53&amp;"', '"&amp;AB53&amp;"', '"&amp;AC53&amp;"', '"&amp;AD53&amp;"', '"&amp;AE53&amp;"', '"&amp;AF53&amp;"', '"&amp;AG53&amp;"' ]; "</f>
        <v xml:space="preserve">defSelectValue['sel082']= [ '', '', '', '', '', '', '', '', '', '', '', '', '', '', '', '' ]; </v>
      </c>
      <c r="BG53" s="130"/>
      <c r="BH53" s="130"/>
      <c r="BI53" s="130" t="str">
        <f>IF(消費量クラス!$R$1="AS","","$this-&gt;")&amp;"defSelectData['"&amp;G53&amp;"']= [ '"&amp;AH53&amp;"', '"&amp;AI53&amp;"', '"&amp;AJ53&amp;"', '"&amp;AK53&amp;"', '"&amp;AL53&amp;"', '"&amp;AM53&amp;"', '"&amp;AN53&amp;"', '"&amp;AO53&amp;"', '"&amp;AP53&amp;"', '"&amp;AQ53&amp;"', '"&amp;AR53&amp;"', '"&amp;AS53&amp;"', '"&amp;AT53&amp;"', '"&amp;AU53&amp;"', '"&amp;AV53&amp;"', '"&amp;AW53&amp;"' ]; "</f>
        <v xml:space="preserve">defSelectData['sel082']= [ '', '', '', '', '', '', '', '', '', '', '', '', '', '', '', '' ]; </v>
      </c>
    </row>
    <row r="54" spans="1:61" ht="43.5" customHeight="1">
      <c r="A54" s="127"/>
      <c r="B54" s="150" t="s">
        <v>2729</v>
      </c>
      <c r="C54" s="150" t="s">
        <v>3119</v>
      </c>
      <c r="D54" s="150" t="s">
        <v>3122</v>
      </c>
      <c r="E54" s="150" t="s">
        <v>3106</v>
      </c>
      <c r="F54" s="150" t="str">
        <f t="shared" si="7"/>
        <v>月灯油消費量</v>
      </c>
      <c r="G54" s="192" t="str">
        <f t="shared" si="8"/>
        <v>sel083</v>
      </c>
      <c r="H54" s="150"/>
      <c r="I54" s="150"/>
      <c r="J54" s="150"/>
      <c r="K54" s="150" t="s">
        <v>1791</v>
      </c>
      <c r="L54" s="150"/>
      <c r="M54" s="150"/>
      <c r="N54" s="150">
        <v>-1</v>
      </c>
      <c r="P54" s="131"/>
      <c r="Q54" s="149"/>
      <c r="R54" s="150"/>
      <c r="S54" s="150"/>
      <c r="T54" s="150"/>
      <c r="U54" s="150"/>
      <c r="V54" s="150"/>
      <c r="W54" s="150"/>
      <c r="X54" s="150"/>
      <c r="Y54" s="150"/>
      <c r="Z54" s="150"/>
      <c r="AA54" s="150"/>
      <c r="AB54" s="150"/>
      <c r="AC54" s="150"/>
      <c r="AD54" s="150"/>
      <c r="AE54" s="150"/>
      <c r="AF54" s="150"/>
      <c r="AG54" s="150"/>
      <c r="AH54" s="150"/>
      <c r="AI54" s="150"/>
      <c r="AJ54" s="150"/>
      <c r="AK54" s="150"/>
      <c r="AL54" s="150"/>
      <c r="AM54" s="150"/>
      <c r="AN54" s="150"/>
      <c r="AO54" s="150"/>
      <c r="AP54" s="150"/>
      <c r="AQ54" s="150"/>
      <c r="AR54" s="150"/>
      <c r="AS54" s="150"/>
      <c r="AT54" s="150"/>
      <c r="AU54" s="150"/>
      <c r="AV54" s="150"/>
      <c r="AW54" s="150"/>
      <c r="BA54" s="128"/>
      <c r="BB54" s="128"/>
      <c r="BC54" s="128" t="str">
        <f>IF(消費量クラス!$R$1="AS","defInput['"&amp;B54&amp;"'] = {  "&amp;D$2&amp;":'"&amp;D54&amp;"',  "&amp;C$2&amp;":'"&amp;C54&amp;"',  "&amp;E$2&amp;":'"&amp;E54&amp;"',  "&amp;F$2&amp;":'"&amp;F54&amp;"', "&amp;G$2&amp;":'"&amp;G54&amp;"', "&amp;H$2&amp;":'"&amp;H54&amp;"', "&amp;I$2&amp;":'"&amp;I54&amp;"', "&amp;J$2&amp;":'"&amp;J54&amp;"', "&amp;K$2&amp;":'"&amp;K54&amp;"', "&amp;L$2&amp;":'"&amp;L54&amp;"', "&amp;M$2&amp;":'"&amp;M54&amp;"', "&amp;N$2&amp;":'"&amp;N54&amp;"'}; ","$this-&gt;defInput['"&amp;B54&amp;"'] = [  '"&amp;D$2&amp;"'=&gt;'"&amp;D54&amp;"',  '"&amp;C$2&amp;"'=&gt;'"&amp;C54&amp;"',  '"&amp;E$2&amp;"'=&gt;'"&amp;E54&amp;"',  '"&amp;F$2&amp;"'=&gt;'"&amp;F54&amp;"', '"&amp;G$2&amp;"'=&gt;'"&amp;G54&amp;"', '"&amp;H$2&amp;"'=&gt;'"&amp;H54&amp;"', '"&amp;I$2&amp;"'=&gt;'"&amp;I54&amp;"', '"&amp;J$2&amp;"'=&gt;'"&amp;J54&amp;"', '"&amp;K$2&amp;"'=&gt;'"&amp;K54&amp;"', '"&amp;L$2&amp;"'=&gt;'"&amp;L54&amp;"', '"&amp;M$2&amp;"'=&gt;'"&amp;M54&amp;"', '"&amp;N$2&amp;"'=&gt;'"&amp;N54&amp;"']; ")</f>
        <v xml:space="preserve">defInput['i083'] = {  cons:'consMonth',  title:'月灯油消費量',  unit:'L/月',  text:'月灯油消費量', inputType:'sel083', right:'', postfix:'', demand:'', varType:'Number', min:'', max:'', defaultValue:'-1'}; </v>
      </c>
      <c r="BD54" s="129"/>
      <c r="BE54" s="129"/>
      <c r="BF54" s="129" t="str">
        <f>IF(消費量クラス!$R$1="AS","","$this-&gt;")&amp;"defSelectValue['"&amp;G54&amp;"']= [ '"&amp;R54&amp;"', '"&amp;S54&amp;"', '"&amp;T54&amp;"', '"&amp;U54&amp;"', '"&amp;V54&amp;"', '"&amp;W54&amp;"', '"&amp;X54&amp;"', '"&amp;Y54&amp;"', '"&amp;Z54&amp;"', '"&amp;AA54&amp;"', '"&amp;AB54&amp;"', '"&amp;AC54&amp;"', '"&amp;AD54&amp;"', '"&amp;AE54&amp;"', '"&amp;AF54&amp;"', '"&amp;AG54&amp;"' ]; "</f>
        <v xml:space="preserve">defSelectValue['sel083']= [ '', '', '', '', '', '', '', '', '', '', '', '', '', '', '', '' ]; </v>
      </c>
      <c r="BG54" s="130"/>
      <c r="BH54" s="130"/>
      <c r="BI54" s="130" t="str">
        <f>IF(消費量クラス!$R$1="AS","","$this-&gt;")&amp;"defSelectData['"&amp;G54&amp;"']= [ '"&amp;AH54&amp;"', '"&amp;AI54&amp;"', '"&amp;AJ54&amp;"', '"&amp;AK54&amp;"', '"&amp;AL54&amp;"', '"&amp;AM54&amp;"', '"&amp;AN54&amp;"', '"&amp;AO54&amp;"', '"&amp;AP54&amp;"', '"&amp;AQ54&amp;"', '"&amp;AR54&amp;"', '"&amp;AS54&amp;"', '"&amp;AT54&amp;"', '"&amp;AU54&amp;"', '"&amp;AV54&amp;"', '"&amp;AW54&amp;"' ]; "</f>
        <v xml:space="preserve">defSelectData['sel083']= [ '', '', '', '', '', '', '', '', '', '', '', '', '', '', '', '' ]; </v>
      </c>
    </row>
    <row r="55" spans="1:61" ht="43.5" customHeight="1">
      <c r="A55" s="127"/>
      <c r="B55" s="150" t="s">
        <v>2704</v>
      </c>
      <c r="C55" s="150" t="s">
        <v>3120</v>
      </c>
      <c r="D55" s="150" t="s">
        <v>3122</v>
      </c>
      <c r="E55" s="150" t="s">
        <v>3106</v>
      </c>
      <c r="F55" s="150" t="str">
        <f t="shared" si="7"/>
        <v>月ガソリン消費量</v>
      </c>
      <c r="G55" s="192" t="str">
        <f t="shared" si="8"/>
        <v>sel084</v>
      </c>
      <c r="H55" s="150"/>
      <c r="I55" s="150"/>
      <c r="J55" s="150"/>
      <c r="K55" s="150" t="s">
        <v>1791</v>
      </c>
      <c r="L55" s="150"/>
      <c r="M55" s="150"/>
      <c r="N55" s="150">
        <v>-1</v>
      </c>
      <c r="P55" s="131"/>
      <c r="Q55" s="149"/>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BA55" s="128"/>
      <c r="BB55" s="128"/>
      <c r="BC55" s="128" t="str">
        <f>IF(消費量クラス!$R$1="AS","defInput['"&amp;B55&amp;"'] = {  "&amp;D$2&amp;":'"&amp;D55&amp;"',  "&amp;C$2&amp;":'"&amp;C55&amp;"',  "&amp;E$2&amp;":'"&amp;E55&amp;"',  "&amp;F$2&amp;":'"&amp;F55&amp;"', "&amp;G$2&amp;":'"&amp;G55&amp;"', "&amp;H$2&amp;":'"&amp;H55&amp;"', "&amp;I$2&amp;":'"&amp;I55&amp;"', "&amp;J$2&amp;":'"&amp;J55&amp;"', "&amp;K$2&amp;":'"&amp;K55&amp;"', "&amp;L$2&amp;":'"&amp;L55&amp;"', "&amp;M$2&amp;":'"&amp;M55&amp;"', "&amp;N$2&amp;":'"&amp;N55&amp;"'}; ","$this-&gt;defInput['"&amp;B55&amp;"'] = [  '"&amp;D$2&amp;"'=&gt;'"&amp;D55&amp;"',  '"&amp;C$2&amp;"'=&gt;'"&amp;C55&amp;"',  '"&amp;E$2&amp;"'=&gt;'"&amp;E55&amp;"',  '"&amp;F$2&amp;"'=&gt;'"&amp;F55&amp;"', '"&amp;G$2&amp;"'=&gt;'"&amp;G55&amp;"', '"&amp;H$2&amp;"'=&gt;'"&amp;H55&amp;"', '"&amp;I$2&amp;"'=&gt;'"&amp;I55&amp;"', '"&amp;J$2&amp;"'=&gt;'"&amp;J55&amp;"', '"&amp;K$2&amp;"'=&gt;'"&amp;K55&amp;"', '"&amp;L$2&amp;"'=&gt;'"&amp;L55&amp;"', '"&amp;M$2&amp;"'=&gt;'"&amp;M55&amp;"', '"&amp;N$2&amp;"'=&gt;'"&amp;N55&amp;"']; ")</f>
        <v xml:space="preserve">defInput['i084'] = {  cons:'consMonth',  title:'月ガソリン消費量',  unit:'L/月',  text:'月ガソリン消費量', inputType:'sel084', right:'', postfix:'', demand:'', varType:'Number', min:'', max:'', defaultValue:'-1'}; </v>
      </c>
      <c r="BD55" s="129"/>
      <c r="BE55" s="129"/>
      <c r="BF55" s="129" t="str">
        <f>IF(消費量クラス!$R$1="AS","","$this-&gt;")&amp;"defSelectValue['"&amp;G55&amp;"']= [ '"&amp;R55&amp;"', '"&amp;S55&amp;"', '"&amp;T55&amp;"', '"&amp;U55&amp;"', '"&amp;V55&amp;"', '"&amp;W55&amp;"', '"&amp;X55&amp;"', '"&amp;Y55&amp;"', '"&amp;Z55&amp;"', '"&amp;AA55&amp;"', '"&amp;AB55&amp;"', '"&amp;AC55&amp;"', '"&amp;AD55&amp;"', '"&amp;AE55&amp;"', '"&amp;AF55&amp;"', '"&amp;AG55&amp;"' ]; "</f>
        <v xml:space="preserve">defSelectValue['sel084']= [ '', '', '', '', '', '', '', '', '', '', '', '', '', '', '', '' ]; </v>
      </c>
      <c r="BG55" s="130"/>
      <c r="BH55" s="130"/>
      <c r="BI55" s="130" t="str">
        <f>IF(消費量クラス!$R$1="AS","","$this-&gt;")&amp;"defSelectData['"&amp;G55&amp;"']= [ '"&amp;AH55&amp;"', '"&amp;AI55&amp;"', '"&amp;AJ55&amp;"', '"&amp;AK55&amp;"', '"&amp;AL55&amp;"', '"&amp;AM55&amp;"', '"&amp;AN55&amp;"', '"&amp;AO55&amp;"', '"&amp;AP55&amp;"', '"&amp;AQ55&amp;"', '"&amp;AR55&amp;"', '"&amp;AS55&amp;"', '"&amp;AT55&amp;"', '"&amp;AU55&amp;"', '"&amp;AV55&amp;"', '"&amp;AW55&amp;"' ]; "</f>
        <v xml:space="preserve">defSelectData['sel084']= [ '', '', '', '', '', '', '', '', '', '', '', '', '', '', '', '' ]; </v>
      </c>
    </row>
    <row r="56" spans="1:61" ht="43.5" customHeight="1">
      <c r="A56" s="127"/>
      <c r="B56" s="150" t="s">
        <v>2730</v>
      </c>
      <c r="C56" s="150" t="s">
        <v>3121</v>
      </c>
      <c r="D56" s="150" t="s">
        <v>3122</v>
      </c>
      <c r="E56" s="150" t="s">
        <v>3106</v>
      </c>
      <c r="F56" s="150" t="str">
        <f t="shared" si="7"/>
        <v>月重油消費量</v>
      </c>
      <c r="G56" s="192" t="str">
        <f t="shared" si="8"/>
        <v>sel085</v>
      </c>
      <c r="H56" s="150"/>
      <c r="I56" s="150"/>
      <c r="J56" s="150"/>
      <c r="K56" s="150" t="s">
        <v>1791</v>
      </c>
      <c r="L56" s="150"/>
      <c r="M56" s="150"/>
      <c r="N56" s="150">
        <v>-1</v>
      </c>
      <c r="P56" s="131"/>
      <c r="Q56" s="149"/>
      <c r="R56" s="150"/>
      <c r="S56" s="150"/>
      <c r="T56" s="150"/>
      <c r="U56" s="150"/>
      <c r="V56" s="150"/>
      <c r="W56" s="150"/>
      <c r="X56" s="150"/>
      <c r="Y56" s="150"/>
      <c r="Z56" s="150"/>
      <c r="AA56" s="150"/>
      <c r="AB56" s="150"/>
      <c r="AC56" s="150"/>
      <c r="AD56" s="150"/>
      <c r="AE56" s="150"/>
      <c r="AF56" s="150"/>
      <c r="AG56" s="150"/>
      <c r="AH56" s="150"/>
      <c r="AI56" s="150"/>
      <c r="AJ56" s="150"/>
      <c r="AK56" s="150"/>
      <c r="AL56" s="150"/>
      <c r="AM56" s="150"/>
      <c r="AN56" s="150"/>
      <c r="AO56" s="150"/>
      <c r="AP56" s="150"/>
      <c r="AQ56" s="150"/>
      <c r="AR56" s="150"/>
      <c r="AS56" s="150"/>
      <c r="AT56" s="150"/>
      <c r="AU56" s="150"/>
      <c r="AV56" s="150"/>
      <c r="AW56" s="150"/>
      <c r="BA56" s="128"/>
      <c r="BB56" s="128"/>
      <c r="BC56" s="128" t="str">
        <f>IF(消費量クラス!$R$1="AS","defInput['"&amp;B56&amp;"'] = {  "&amp;D$2&amp;":'"&amp;D56&amp;"',  "&amp;C$2&amp;":'"&amp;C56&amp;"',  "&amp;E$2&amp;":'"&amp;E56&amp;"',  "&amp;F$2&amp;":'"&amp;F56&amp;"', "&amp;G$2&amp;":'"&amp;G56&amp;"', "&amp;H$2&amp;":'"&amp;H56&amp;"', "&amp;I$2&amp;":'"&amp;I56&amp;"', "&amp;J$2&amp;":'"&amp;J56&amp;"', "&amp;K$2&amp;":'"&amp;K56&amp;"', "&amp;L$2&amp;":'"&amp;L56&amp;"', "&amp;M$2&amp;":'"&amp;M56&amp;"', "&amp;N$2&amp;":'"&amp;N56&amp;"'}; ","$this-&gt;defInput['"&amp;B56&amp;"'] = [  '"&amp;D$2&amp;"'=&gt;'"&amp;D56&amp;"',  '"&amp;C$2&amp;"'=&gt;'"&amp;C56&amp;"',  '"&amp;E$2&amp;"'=&gt;'"&amp;E56&amp;"',  '"&amp;F$2&amp;"'=&gt;'"&amp;F56&amp;"', '"&amp;G$2&amp;"'=&gt;'"&amp;G56&amp;"', '"&amp;H$2&amp;"'=&gt;'"&amp;H56&amp;"', '"&amp;I$2&amp;"'=&gt;'"&amp;I56&amp;"', '"&amp;J$2&amp;"'=&gt;'"&amp;J56&amp;"', '"&amp;K$2&amp;"'=&gt;'"&amp;K56&amp;"', '"&amp;L$2&amp;"'=&gt;'"&amp;L56&amp;"', '"&amp;M$2&amp;"'=&gt;'"&amp;M56&amp;"', '"&amp;N$2&amp;"'=&gt;'"&amp;N56&amp;"']; ")</f>
        <v xml:space="preserve">defInput['i085'] = {  cons:'consMonth',  title:'月重油消費量',  unit:'L/月',  text:'月重油消費量', inputType:'sel085', right:'', postfix:'', demand:'', varType:'Number', min:'', max:'', defaultValue:'-1'}; </v>
      </c>
      <c r="BD56" s="129"/>
      <c r="BE56" s="129"/>
      <c r="BF56" s="129" t="str">
        <f>IF(消費量クラス!$R$1="AS","","$this-&gt;")&amp;"defSelectValue['"&amp;G56&amp;"']= [ '"&amp;R56&amp;"', '"&amp;S56&amp;"', '"&amp;T56&amp;"', '"&amp;U56&amp;"', '"&amp;V56&amp;"', '"&amp;W56&amp;"', '"&amp;X56&amp;"', '"&amp;Y56&amp;"', '"&amp;Z56&amp;"', '"&amp;AA56&amp;"', '"&amp;AB56&amp;"', '"&amp;AC56&amp;"', '"&amp;AD56&amp;"', '"&amp;AE56&amp;"', '"&amp;AF56&amp;"', '"&amp;AG56&amp;"' ]; "</f>
        <v xml:space="preserve">defSelectValue['sel085']= [ '', '', '', '', '', '', '', '', '', '', '', '', '', '', '', '' ]; </v>
      </c>
      <c r="BG56" s="130"/>
      <c r="BH56" s="130"/>
      <c r="BI56" s="130" t="str">
        <f>IF(消費量クラス!$R$1="AS","","$this-&gt;")&amp;"defSelectData['"&amp;G56&amp;"']= [ '"&amp;AH56&amp;"', '"&amp;AI56&amp;"', '"&amp;AJ56&amp;"', '"&amp;AK56&amp;"', '"&amp;AL56&amp;"', '"&amp;AM56&amp;"', '"&amp;AN56&amp;"', '"&amp;AO56&amp;"', '"&amp;AP56&amp;"', '"&amp;AQ56&amp;"', '"&amp;AR56&amp;"', '"&amp;AS56&amp;"', '"&amp;AT56&amp;"', '"&amp;AU56&amp;"', '"&amp;AV56&amp;"', '"&amp;AW56&amp;"' ]; "</f>
        <v xml:space="preserve">defSelectData['sel085']= [ '', '', '', '', '', '', '', '', '', '', '', '', '', '', '', '' ]; </v>
      </c>
    </row>
    <row r="57" spans="1:61" ht="43.5" customHeight="1">
      <c r="A57" s="127"/>
      <c r="B57" s="150" t="s">
        <v>3089</v>
      </c>
      <c r="C57" s="150" t="s">
        <v>3019</v>
      </c>
      <c r="D57" s="150" t="s">
        <v>3020</v>
      </c>
      <c r="E57" s="150"/>
      <c r="F57" s="150" t="s">
        <v>3023</v>
      </c>
      <c r="G57" s="192" t="str">
        <f>"sel"&amp;MID(B57,2,5)</f>
        <v>sel091</v>
      </c>
      <c r="H57" s="150"/>
      <c r="I57" s="150"/>
      <c r="J57" s="150"/>
      <c r="K57" s="150" t="s">
        <v>1790</v>
      </c>
      <c r="L57" s="150"/>
      <c r="M57" s="150"/>
      <c r="N57" s="150"/>
      <c r="P57" s="131"/>
      <c r="Q57" s="149"/>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50"/>
      <c r="BA57" s="128"/>
      <c r="BB57" s="128"/>
      <c r="BC57" s="128" t="str">
        <f>IF(消費量クラス!$R$1="AS","defInput['"&amp;B57&amp;"'] = {  "&amp;D$2&amp;":'"&amp;D57&amp;"',  "&amp;C$2&amp;":'"&amp;C57&amp;"',  "&amp;E$2&amp;":'"&amp;E57&amp;"',  "&amp;F$2&amp;":'"&amp;F57&amp;"', "&amp;G$2&amp;":'"&amp;G57&amp;"', "&amp;H$2&amp;":'"&amp;H57&amp;"', "&amp;I$2&amp;":'"&amp;I57&amp;"', "&amp;J$2&amp;":'"&amp;J57&amp;"', "&amp;K$2&amp;":'"&amp;K57&amp;"', "&amp;L$2&amp;":'"&amp;L57&amp;"', "&amp;M$2&amp;":'"&amp;M57&amp;"', "&amp;N$2&amp;":'"&amp;N57&amp;"'}; ","$this-&gt;defInput['"&amp;B57&amp;"'] = [  '"&amp;D$2&amp;"'=&gt;'"&amp;D57&amp;"',  '"&amp;C$2&amp;"'=&gt;'"&amp;C57&amp;"',  '"&amp;E$2&amp;"'=&gt;'"&amp;E57&amp;"',  '"&amp;F$2&amp;"'=&gt;'"&amp;F57&amp;"', '"&amp;G$2&amp;"'=&gt;'"&amp;G57&amp;"', '"&amp;H$2&amp;"'=&gt;'"&amp;H57&amp;"', '"&amp;I$2&amp;"'=&gt;'"&amp;I57&amp;"', '"&amp;J$2&amp;"'=&gt;'"&amp;J57&amp;"', '"&amp;K$2&amp;"'=&gt;'"&amp;K57&amp;"', '"&amp;L$2&amp;"'=&gt;'"&amp;L57&amp;"', '"&amp;M$2&amp;"'=&gt;'"&amp;M57&amp;"', '"&amp;N$2&amp;"'=&gt;'"&amp;N57&amp;"']; ")</f>
        <v xml:space="preserve">defInput['i091'] = {  cons:'consRM',  title:'部屋名',  unit:'',  text:'部屋や用途区分ができるエリアの名前を記入してください', inputType:'sel091', right:'', postfix:'', demand:'', varType:'String', min:'', max:'', defaultValue:''}; </v>
      </c>
      <c r="BD57" s="129"/>
      <c r="BE57" s="129"/>
      <c r="BF57" s="129" t="str">
        <f>IF(消費量クラス!$R$1="AS","","$this-&gt;")&amp;"defSelectValue['"&amp;G57&amp;"']= [ '"&amp;R57&amp;"', '"&amp;S57&amp;"', '"&amp;T57&amp;"', '"&amp;U57&amp;"', '"&amp;V57&amp;"', '"&amp;W57&amp;"', '"&amp;X57&amp;"', '"&amp;Y57&amp;"', '"&amp;Z57&amp;"', '"&amp;AA57&amp;"', '"&amp;AB57&amp;"', '"&amp;AC57&amp;"', '"&amp;AD57&amp;"', '"&amp;AE57&amp;"', '"&amp;AF57&amp;"', '"&amp;AG57&amp;"' ]; "</f>
        <v xml:space="preserve">defSelectValue['sel091']= [ '', '', '', '', '', '', '', '', '', '', '', '', '', '', '', '' ]; </v>
      </c>
      <c r="BG57" s="130"/>
      <c r="BH57" s="130"/>
      <c r="BI57" s="130" t="str">
        <f>IF(消費量クラス!$R$1="AS","","$this-&gt;")&amp;"defSelectData['"&amp;G57&amp;"']= [ '"&amp;AH57&amp;"', '"&amp;AI57&amp;"', '"&amp;AJ57&amp;"', '"&amp;AK57&amp;"', '"&amp;AL57&amp;"', '"&amp;AM57&amp;"', '"&amp;AN57&amp;"', '"&amp;AO57&amp;"', '"&amp;AP57&amp;"', '"&amp;AQ57&amp;"', '"&amp;AR57&amp;"', '"&amp;AS57&amp;"', '"&amp;AT57&amp;"', '"&amp;AU57&amp;"', '"&amp;AV57&amp;"', '"&amp;AW57&amp;"' ]; "</f>
        <v xml:space="preserve">defSelectData['sel091']= [ '', '', '', '', '', '', '', '', '', '', '', '', '', '', '', '' ]; </v>
      </c>
    </row>
    <row r="58" spans="1:61" ht="43.5" customHeight="1">
      <c r="A58" s="127"/>
      <c r="B58" s="150" t="s">
        <v>3090</v>
      </c>
      <c r="C58" s="150" t="s">
        <v>3021</v>
      </c>
      <c r="D58" s="150" t="s">
        <v>3020</v>
      </c>
      <c r="E58" s="150" t="s">
        <v>1839</v>
      </c>
      <c r="F58" s="150" t="s">
        <v>3022</v>
      </c>
      <c r="G58" s="192" t="str">
        <f>"sel"&amp;MID(B58,2,5)</f>
        <v>sel092</v>
      </c>
      <c r="H58" s="150"/>
      <c r="I58" s="150"/>
      <c r="J58" s="150"/>
      <c r="K58" s="150" t="s">
        <v>1791</v>
      </c>
      <c r="L58" s="150"/>
      <c r="M58" s="150"/>
      <c r="N58" s="150">
        <v>-1</v>
      </c>
      <c r="P58" s="131"/>
      <c r="Q58" s="149"/>
      <c r="R58" s="150"/>
      <c r="S58" s="150"/>
      <c r="T58" s="150"/>
      <c r="U58" s="150"/>
      <c r="V58" s="150"/>
      <c r="W58" s="150"/>
      <c r="X58" s="150"/>
      <c r="Y58" s="150"/>
      <c r="Z58" s="150"/>
      <c r="AA58" s="150"/>
      <c r="AB58" s="150"/>
      <c r="AC58" s="150"/>
      <c r="AD58" s="150"/>
      <c r="AE58" s="150"/>
      <c r="AF58" s="150"/>
      <c r="AG58" s="150"/>
      <c r="AH58" s="150"/>
      <c r="AI58" s="150"/>
      <c r="AJ58" s="150"/>
      <c r="AK58" s="150"/>
      <c r="AL58" s="150"/>
      <c r="AM58" s="150"/>
      <c r="AN58" s="150"/>
      <c r="AO58" s="150"/>
      <c r="AP58" s="150"/>
      <c r="AQ58" s="150"/>
      <c r="AR58" s="150"/>
      <c r="AS58" s="150"/>
      <c r="AT58" s="150"/>
      <c r="AU58" s="150"/>
      <c r="AV58" s="150"/>
      <c r="AW58" s="150"/>
      <c r="BA58" s="128"/>
      <c r="BB58" s="128"/>
      <c r="BC58" s="128" t="str">
        <f>IF(消費量クラス!$R$1="AS","defInput['"&amp;B58&amp;"'] = {  "&amp;D$2&amp;":'"&amp;D58&amp;"',  "&amp;C$2&amp;":'"&amp;C58&amp;"',  "&amp;E$2&amp;":'"&amp;E58&amp;"',  "&amp;F$2&amp;":'"&amp;F58&amp;"', "&amp;G$2&amp;":'"&amp;G58&amp;"', "&amp;H$2&amp;":'"&amp;H58&amp;"', "&amp;I$2&amp;":'"&amp;I58&amp;"', "&amp;J$2&amp;":'"&amp;J58&amp;"', "&amp;K$2&amp;":'"&amp;K58&amp;"', "&amp;L$2&amp;":'"&amp;L58&amp;"', "&amp;M$2&amp;":'"&amp;M58&amp;"', "&amp;N$2&amp;":'"&amp;N58&amp;"'}; ","$this-&gt;defInput['"&amp;B58&amp;"'] = [  '"&amp;D$2&amp;"'=&gt;'"&amp;D58&amp;"',  '"&amp;C$2&amp;"'=&gt;'"&amp;C58&amp;"',  '"&amp;E$2&amp;"'=&gt;'"&amp;E58&amp;"',  '"&amp;F$2&amp;"'=&gt;'"&amp;F58&amp;"', '"&amp;G$2&amp;"'=&gt;'"&amp;G58&amp;"', '"&amp;H$2&amp;"'=&gt;'"&amp;H58&amp;"', '"&amp;I$2&amp;"'=&gt;'"&amp;I58&amp;"', '"&amp;J$2&amp;"'=&gt;'"&amp;J58&amp;"', '"&amp;K$2&amp;"'=&gt;'"&amp;K58&amp;"', '"&amp;L$2&amp;"'=&gt;'"&amp;L58&amp;"', '"&amp;M$2&amp;"'=&gt;'"&amp;M58&amp;"', '"&amp;N$2&amp;"'=&gt;'"&amp;N58&amp;"']; ")</f>
        <v xml:space="preserve">defInput['i092'] = {  cons:'consRM',  title:'床面積',  unit:'m2',  text:'そのエリアの面積をお答え下さい(m2)', inputType:'sel092', right:'', postfix:'', demand:'', varType:'Number', min:'', max:'', defaultValue:'-1'}; </v>
      </c>
      <c r="BD58" s="129"/>
      <c r="BE58" s="129"/>
      <c r="BF58" s="129" t="str">
        <f>IF(消費量クラス!$R$1="AS","","$this-&gt;")&amp;"defSelectValue['"&amp;G58&amp;"']= [ '"&amp;R58&amp;"', '"&amp;S58&amp;"', '"&amp;T58&amp;"', '"&amp;U58&amp;"', '"&amp;V58&amp;"', '"&amp;W58&amp;"', '"&amp;X58&amp;"', '"&amp;Y58&amp;"', '"&amp;Z58&amp;"', '"&amp;AA58&amp;"', '"&amp;AB58&amp;"', '"&amp;AC58&amp;"', '"&amp;AD58&amp;"', '"&amp;AE58&amp;"', '"&amp;AF58&amp;"', '"&amp;AG58&amp;"' ]; "</f>
        <v xml:space="preserve">defSelectValue['sel092']= [ '', '', '', '', '', '', '', '', '', '', '', '', '', '', '', '' ]; </v>
      </c>
      <c r="BG58" s="130"/>
      <c r="BH58" s="130"/>
      <c r="BI58" s="130" t="str">
        <f>IF(消費量クラス!$R$1="AS","","$this-&gt;")&amp;"defSelectData['"&amp;G58&amp;"']= [ '"&amp;AH58&amp;"', '"&amp;AI58&amp;"', '"&amp;AJ58&amp;"', '"&amp;AK58&amp;"', '"&amp;AL58&amp;"', '"&amp;AM58&amp;"', '"&amp;AN58&amp;"', '"&amp;AO58&amp;"', '"&amp;AP58&amp;"', '"&amp;AQ58&amp;"', '"&amp;AR58&amp;"', '"&amp;AS58&amp;"', '"&amp;AT58&amp;"', '"&amp;AU58&amp;"', '"&amp;AV58&amp;"', '"&amp;AW58&amp;"' ]; "</f>
        <v xml:space="preserve">defSelectData['sel092']= [ '', '', '', '', '', '', '', '', '', '', '', '', '', '', '', '' ]; </v>
      </c>
    </row>
    <row r="59" spans="1:61" ht="43.5" customHeight="1">
      <c r="A59" s="127"/>
      <c r="B59" s="150" t="s">
        <v>3091</v>
      </c>
      <c r="C59" s="150" t="s">
        <v>3070</v>
      </c>
      <c r="D59" s="150" t="s">
        <v>3020</v>
      </c>
      <c r="E59" s="150"/>
      <c r="F59" s="150" t="s">
        <v>3071</v>
      </c>
      <c r="G59" s="192" t="str">
        <f>"sel"&amp;MID(B59,2,5)</f>
        <v>sel093</v>
      </c>
      <c r="H59" s="150"/>
      <c r="I59" s="150"/>
      <c r="J59" s="150"/>
      <c r="K59" s="150" t="s">
        <v>1791</v>
      </c>
      <c r="L59" s="150"/>
      <c r="M59" s="150"/>
      <c r="N59" s="150">
        <v>-1</v>
      </c>
      <c r="P59" s="131"/>
      <c r="Q59" s="149" t="str">
        <f>G59</f>
        <v>sel093</v>
      </c>
      <c r="R59" s="150" t="s">
        <v>2251</v>
      </c>
      <c r="S59" s="150" t="s">
        <v>3076</v>
      </c>
      <c r="T59" s="150" t="s">
        <v>3072</v>
      </c>
      <c r="U59" s="150" t="s">
        <v>3075</v>
      </c>
      <c r="V59" s="150" t="s">
        <v>3073</v>
      </c>
      <c r="W59" s="150" t="s">
        <v>3074</v>
      </c>
      <c r="X59" s="150"/>
      <c r="Y59" s="150"/>
      <c r="Z59" s="150"/>
      <c r="AA59" s="150"/>
      <c r="AB59" s="150"/>
      <c r="AC59" s="150"/>
      <c r="AD59" s="150"/>
      <c r="AE59" s="150"/>
      <c r="AF59" s="150"/>
      <c r="AG59" s="150"/>
      <c r="AH59" s="150">
        <v>-1</v>
      </c>
      <c r="AI59" s="150">
        <v>1</v>
      </c>
      <c r="AJ59" s="150">
        <v>2</v>
      </c>
      <c r="AK59" s="150">
        <v>3</v>
      </c>
      <c r="AL59" s="150">
        <v>4</v>
      </c>
      <c r="AM59" s="150">
        <v>5</v>
      </c>
      <c r="AN59" s="150"/>
      <c r="AO59" s="150"/>
      <c r="AP59" s="150"/>
      <c r="AQ59" s="150"/>
      <c r="AR59" s="150"/>
      <c r="AS59" s="150"/>
      <c r="AT59" s="150"/>
      <c r="AU59" s="150"/>
      <c r="AV59" s="150"/>
      <c r="AW59" s="150"/>
      <c r="BA59" s="128"/>
      <c r="BB59" s="128"/>
      <c r="BC59" s="128" t="str">
        <f>IF(消費量クラス!$R$1="AS","defInput['"&amp;B59&amp;"'] = {  "&amp;D$2&amp;":'"&amp;D59&amp;"',  "&amp;C$2&amp;":'"&amp;C59&amp;"',  "&amp;E$2&amp;":'"&amp;E59&amp;"',  "&amp;F$2&amp;":'"&amp;F59&amp;"', "&amp;G$2&amp;":'"&amp;G59&amp;"', "&amp;H$2&amp;":'"&amp;H59&amp;"', "&amp;I$2&amp;":'"&amp;I59&amp;"', "&amp;J$2&amp;":'"&amp;J59&amp;"', "&amp;K$2&amp;":'"&amp;K59&amp;"', "&amp;L$2&amp;":'"&amp;L59&amp;"', "&amp;M$2&amp;":'"&amp;M59&amp;"', "&amp;N$2&amp;":'"&amp;N59&amp;"'}; ","$this-&gt;defInput['"&amp;B59&amp;"'] = [  '"&amp;D$2&amp;"'=&gt;'"&amp;D59&amp;"',  '"&amp;C$2&amp;"'=&gt;'"&amp;C59&amp;"',  '"&amp;E$2&amp;"'=&gt;'"&amp;E59&amp;"',  '"&amp;F$2&amp;"'=&gt;'"&amp;F59&amp;"', '"&amp;G$2&amp;"'=&gt;'"&amp;G59&amp;"', '"&amp;H$2&amp;"'=&gt;'"&amp;H59&amp;"', '"&amp;I$2&amp;"'=&gt;'"&amp;I59&amp;"', '"&amp;J$2&amp;"'=&gt;'"&amp;J59&amp;"', '"&amp;K$2&amp;"'=&gt;'"&amp;K59&amp;"', '"&amp;L$2&amp;"'=&gt;'"&amp;L59&amp;"', '"&amp;M$2&amp;"'=&gt;'"&amp;M59&amp;"', '"&amp;N$2&amp;"'=&gt;'"&amp;N59&amp;"']; ")</f>
        <v xml:space="preserve">defInput['i093'] = {  cons:'consRM',  title:'主な用途',  unit:'',  text:'そのエリア・部屋の主な用途をお答え下さい', inputType:'sel093', right:'', postfix:'', demand:'', varType:'Number', min:'', max:'', defaultValue:'-1'}; </v>
      </c>
      <c r="BD59" s="129"/>
      <c r="BE59" s="129"/>
      <c r="BF59" s="129" t="str">
        <f>IF(消費量クラス!$R$1="AS","","$this-&gt;")&amp;"defSelectValue['"&amp;G59&amp;"']= [ '"&amp;R59&amp;"', '"&amp;S59&amp;"', '"&amp;T59&amp;"', '"&amp;U59&amp;"', '"&amp;V59&amp;"', '"&amp;W59&amp;"', '"&amp;X59&amp;"', '"&amp;Y59&amp;"', '"&amp;Z59&amp;"', '"&amp;AA59&amp;"', '"&amp;AB59&amp;"', '"&amp;AC59&amp;"', '"&amp;AD59&amp;"', '"&amp;AE59&amp;"', '"&amp;AF59&amp;"', '"&amp;AG59&amp;"' ]; "</f>
        <v xml:space="preserve">defSelectValue['sel093']= [ '選んで下さい', '事務所・控室', '来客者用・店舗', '倉庫・バックヤード', '工場', 'その他', '', '', '', '', '', '', '', '', '', '' ]; </v>
      </c>
      <c r="BG59" s="130"/>
      <c r="BH59" s="130"/>
      <c r="BI59" s="130" t="str">
        <f>IF(消費量クラス!$R$1="AS","","$this-&gt;")&amp;"defSelectData['"&amp;G59&amp;"']= [ '"&amp;AH59&amp;"', '"&amp;AI59&amp;"', '"&amp;AJ59&amp;"', '"&amp;AK59&amp;"', '"&amp;AL59&amp;"', '"&amp;AM59&amp;"', '"&amp;AN59&amp;"', '"&amp;AO59&amp;"', '"&amp;AP59&amp;"', '"&amp;AQ59&amp;"', '"&amp;AR59&amp;"', '"&amp;AS59&amp;"', '"&amp;AT59&amp;"', '"&amp;AU59&amp;"', '"&amp;AV59&amp;"', '"&amp;AW59&amp;"' ]; "</f>
        <v xml:space="preserve">defSelectData['sel093']= [ '-1', '1', '2', '3', '4', '5', '', '', '', '', '', '', '', '', '', '' ]; </v>
      </c>
    </row>
    <row r="60" spans="1:61" ht="43.5" customHeight="1">
      <c r="A60" s="127"/>
      <c r="B60" s="150" t="s">
        <v>1874</v>
      </c>
      <c r="C60" s="150" t="s">
        <v>2731</v>
      </c>
      <c r="D60" s="150" t="s">
        <v>1873</v>
      </c>
      <c r="E60" s="150"/>
      <c r="F60" s="150" t="s">
        <v>2732</v>
      </c>
      <c r="G60" s="192" t="str">
        <f>"sel"&amp;MID(B60,2,5)</f>
        <v>sel101</v>
      </c>
      <c r="H60" s="150"/>
      <c r="I60" s="150"/>
      <c r="J60" s="150"/>
      <c r="K60" s="150" t="s">
        <v>1791</v>
      </c>
      <c r="L60" s="150"/>
      <c r="M60" s="150"/>
      <c r="N60" s="150">
        <v>-1</v>
      </c>
      <c r="P60" s="131"/>
      <c r="Q60" s="149" t="str">
        <f>G60</f>
        <v>sel101</v>
      </c>
      <c r="R60" s="150" t="s">
        <v>2251</v>
      </c>
      <c r="S60" s="150" t="s">
        <v>2733</v>
      </c>
      <c r="T60" s="150" t="s">
        <v>2734</v>
      </c>
      <c r="U60" s="150" t="s">
        <v>2735</v>
      </c>
      <c r="V60" s="150" t="s">
        <v>2736</v>
      </c>
      <c r="W60" s="150" t="s">
        <v>2737</v>
      </c>
      <c r="X60" s="150" t="s">
        <v>2738</v>
      </c>
      <c r="Y60" s="150" t="s">
        <v>2739</v>
      </c>
      <c r="Z60" s="150" t="s">
        <v>2740</v>
      </c>
      <c r="AA60" s="150" t="s">
        <v>2741</v>
      </c>
      <c r="AB60" s="150"/>
      <c r="AC60" s="150"/>
      <c r="AD60" s="150"/>
      <c r="AE60" s="150"/>
      <c r="AF60" s="150"/>
      <c r="AG60" s="150"/>
      <c r="AH60" s="150">
        <v>-1</v>
      </c>
      <c r="AI60" s="150">
        <v>1</v>
      </c>
      <c r="AJ60" s="150">
        <v>2</v>
      </c>
      <c r="AK60" s="150">
        <v>3</v>
      </c>
      <c r="AL60" s="150">
        <v>4</v>
      </c>
      <c r="AM60" s="150">
        <v>5</v>
      </c>
      <c r="AN60" s="150">
        <v>6</v>
      </c>
      <c r="AO60" s="150">
        <v>7</v>
      </c>
      <c r="AP60" s="150">
        <v>8</v>
      </c>
      <c r="AQ60" s="150"/>
      <c r="AR60" s="150"/>
      <c r="AS60" s="150"/>
      <c r="AT60" s="150"/>
      <c r="AU60" s="150"/>
      <c r="AV60" s="150"/>
      <c r="AW60" s="150"/>
      <c r="BA60" s="128"/>
      <c r="BB60" s="128"/>
      <c r="BC60" s="128" t="str">
        <f>IF(消費量クラス!$R$1="AS","defInput['"&amp;B60&amp;"'] = {  "&amp;D$2&amp;":'"&amp;D60&amp;"',  "&amp;C$2&amp;":'"&amp;C60&amp;"',  "&amp;E$2&amp;":'"&amp;E60&amp;"',  "&amp;F$2&amp;":'"&amp;F60&amp;"', "&amp;G$2&amp;":'"&amp;G60&amp;"', "&amp;H$2&amp;":'"&amp;H60&amp;"', "&amp;I$2&amp;":'"&amp;I60&amp;"', "&amp;J$2&amp;":'"&amp;J60&amp;"', "&amp;K$2&amp;":'"&amp;K60&amp;"', "&amp;L$2&amp;":'"&amp;L60&amp;"', "&amp;M$2&amp;":'"&amp;M60&amp;"', "&amp;N$2&amp;":'"&amp;N60&amp;"'}; ","$this-&gt;defInput['"&amp;B60&amp;"'] = [  '"&amp;D$2&amp;"'=&gt;'"&amp;D60&amp;"',  '"&amp;C$2&amp;"'=&gt;'"&amp;C60&amp;"',  '"&amp;E$2&amp;"'=&gt;'"&amp;E60&amp;"',  '"&amp;F$2&amp;"'=&gt;'"&amp;F60&amp;"', '"&amp;G$2&amp;"'=&gt;'"&amp;G60&amp;"', '"&amp;H$2&amp;"'=&gt;'"&amp;H60&amp;"', '"&amp;I$2&amp;"'=&gt;'"&amp;I60&amp;"', '"&amp;J$2&amp;"'=&gt;'"&amp;J60&amp;"', '"&amp;K$2&amp;"'=&gt;'"&amp;K60&amp;"', '"&amp;L$2&amp;"'=&gt;'"&amp;L60&amp;"', '"&amp;M$2&amp;"'=&gt;'"&amp;M60&amp;"', '"&amp;N$2&amp;"'=&gt;'"&amp;N60&amp;"']; ")</f>
        <v xml:space="preserve">defInput['i101'] = {  cons:'consHWsum',  title:'暖房・温水用熱源機の種類',  unit:'',  text:'温水暖房もしくは給湯用の熱源機の種類を選んで下さい', inputType:'sel101', right:'', postfix:'', demand:'', varType:'Number', min:'', max:'', defaultValue:'-1'}; </v>
      </c>
      <c r="BD60" s="129"/>
      <c r="BE60" s="129"/>
      <c r="BF60" s="129" t="str">
        <f>IF(消費量クラス!$R$1="AS","","$this-&gt;")&amp;"defSelectValue['"&amp;G60&amp;"']= [ '"&amp;R60&amp;"', '"&amp;S60&amp;"', '"&amp;T60&amp;"', '"&amp;U60&amp;"', '"&amp;V60&amp;"', '"&amp;W60&amp;"', '"&amp;X60&amp;"', '"&amp;Y60&amp;"', '"&amp;Z60&amp;"', '"&amp;AA60&amp;"', '"&amp;AB60&amp;"', '"&amp;AC60&amp;"', '"&amp;AD60&amp;"', '"&amp;AE60&amp;"', '"&amp;AF60&amp;"', '"&amp;AG60&amp;"' ]; "</f>
        <v xml:space="preserve">defSelectValue['sel101']= [ '選んで下さい', '電熱', '電気ヒートポンプ', 'ガス', 'ガスコジェネ', '灯油', '重油', '太陽熱', '薪', 'ない', '', '', '', '', '', '' ]; </v>
      </c>
      <c r="BG60" s="130"/>
      <c r="BH60" s="130"/>
      <c r="BI60" s="130" t="str">
        <f>IF(消費量クラス!$R$1="AS","","$this-&gt;")&amp;"defSelectData['"&amp;G60&amp;"']= [ '"&amp;AH60&amp;"', '"&amp;AI60&amp;"', '"&amp;AJ60&amp;"', '"&amp;AK60&amp;"', '"&amp;AL60&amp;"', '"&amp;AM60&amp;"', '"&amp;AN60&amp;"', '"&amp;AO60&amp;"', '"&amp;AP60&amp;"', '"&amp;AQ60&amp;"', '"&amp;AR60&amp;"', '"&amp;AS60&amp;"', '"&amp;AT60&amp;"', '"&amp;AU60&amp;"', '"&amp;AV60&amp;"', '"&amp;AW60&amp;"' ]; "</f>
        <v xml:space="preserve">defSelectData['sel101']= [ '-1', '1', '2', '3', '4', '5', '6', '7', '8', '', '', '', '', '', '', '' ]; </v>
      </c>
    </row>
    <row r="61" spans="1:61" ht="43.5" customHeight="1">
      <c r="A61" s="127"/>
      <c r="B61" s="150" t="s">
        <v>1877</v>
      </c>
      <c r="C61" s="150" t="s">
        <v>2742</v>
      </c>
      <c r="D61" s="150" t="s">
        <v>1873</v>
      </c>
      <c r="E61" s="150"/>
      <c r="F61" s="150" t="s">
        <v>2743</v>
      </c>
      <c r="G61" s="192" t="str">
        <f>"sel"&amp;MID(B61,2,5)</f>
        <v>sel102</v>
      </c>
      <c r="H61" s="150"/>
      <c r="I61" s="150"/>
      <c r="J61" s="150"/>
      <c r="K61" s="150" t="s">
        <v>1791</v>
      </c>
      <c r="L61" s="150"/>
      <c r="M61" s="150"/>
      <c r="N61" s="150"/>
      <c r="P61" s="131"/>
      <c r="Q61" s="149" t="str">
        <f>G61</f>
        <v>sel102</v>
      </c>
      <c r="R61" s="150" t="s">
        <v>2251</v>
      </c>
      <c r="S61" s="150" t="s">
        <v>2744</v>
      </c>
      <c r="T61" s="150" t="s">
        <v>2745</v>
      </c>
      <c r="U61" s="150" t="s">
        <v>2746</v>
      </c>
      <c r="V61" s="150" t="s">
        <v>2747</v>
      </c>
      <c r="W61" s="150"/>
      <c r="X61" s="150"/>
      <c r="Y61" s="150"/>
      <c r="Z61" s="150"/>
      <c r="AA61" s="150"/>
      <c r="AB61" s="150"/>
      <c r="AC61" s="150"/>
      <c r="AD61" s="150"/>
      <c r="AE61" s="150"/>
      <c r="AF61" s="150"/>
      <c r="AG61" s="150"/>
      <c r="AH61" s="150">
        <v>-1</v>
      </c>
      <c r="AI61" s="150">
        <v>1</v>
      </c>
      <c r="AJ61" s="150">
        <v>2</v>
      </c>
      <c r="AK61" s="150">
        <v>3</v>
      </c>
      <c r="AL61" s="150">
        <v>4</v>
      </c>
      <c r="AM61" s="150"/>
      <c r="AN61" s="150"/>
      <c r="AO61" s="150"/>
      <c r="AP61" s="150"/>
      <c r="AQ61" s="150"/>
      <c r="AR61" s="150"/>
      <c r="AS61" s="150"/>
      <c r="AT61" s="150"/>
      <c r="AU61" s="150"/>
      <c r="AV61" s="150"/>
      <c r="AW61" s="150"/>
      <c r="BA61" s="128"/>
      <c r="BB61" s="128"/>
      <c r="BC61" s="128" t="str">
        <f>IF(消費量クラス!$R$1="AS","defInput['"&amp;B61&amp;"'] = {  "&amp;D$2&amp;":'"&amp;D61&amp;"',  "&amp;C$2&amp;":'"&amp;C61&amp;"',  "&amp;E$2&amp;":'"&amp;E61&amp;"',  "&amp;F$2&amp;":'"&amp;F61&amp;"', "&amp;G$2&amp;":'"&amp;G61&amp;"', "&amp;H$2&amp;":'"&amp;H61&amp;"', "&amp;I$2&amp;":'"&amp;I61&amp;"', "&amp;J$2&amp;":'"&amp;J61&amp;"', "&amp;K$2&amp;":'"&amp;K61&amp;"', "&amp;L$2&amp;":'"&amp;L61&amp;"', "&amp;M$2&amp;":'"&amp;M61&amp;"', "&amp;N$2&amp;":'"&amp;N61&amp;"'}; ","$this-&gt;defInput['"&amp;B61&amp;"'] = [  '"&amp;D$2&amp;"'=&gt;'"&amp;D61&amp;"',  '"&amp;C$2&amp;"'=&gt;'"&amp;C61&amp;"',  '"&amp;E$2&amp;"'=&gt;'"&amp;E61&amp;"',  '"&amp;F$2&amp;"'=&gt;'"&amp;F61&amp;"', '"&amp;G$2&amp;"'=&gt;'"&amp;G61&amp;"', '"&amp;H$2&amp;"'=&gt;'"&amp;H61&amp;"', '"&amp;I$2&amp;"'=&gt;'"&amp;I61&amp;"', '"&amp;J$2&amp;"'=&gt;'"&amp;J61&amp;"', '"&amp;K$2&amp;"'=&gt;'"&amp;K61&amp;"', '"&amp;L$2&amp;"'=&gt;'"&amp;L61&amp;"', '"&amp;M$2&amp;"'=&gt;'"&amp;M61&amp;"', '"&amp;N$2&amp;"'=&gt;'"&amp;N61&amp;"']; ")</f>
        <v xml:space="preserve">defInput['i102'] = {  cons:'consHWsum',  title:'客室への風呂設置',  unit:'',  text:'客室に浴室が設置されていますか', inputType:'sel102', right:'', postfix:'', demand:'', varType:'Number', min:'', max:'', defaultValue:''}; </v>
      </c>
      <c r="BD61" s="129"/>
      <c r="BE61" s="129"/>
      <c r="BF61" s="129" t="str">
        <f>IF(消費量クラス!$R$1="AS","","$this-&gt;")&amp;"defSelectValue['"&amp;G61&amp;"']= [ '"&amp;R61&amp;"', '"&amp;S61&amp;"', '"&amp;T61&amp;"', '"&amp;U61&amp;"', '"&amp;V61&amp;"', '"&amp;W61&amp;"', '"&amp;X61&amp;"', '"&amp;Y61&amp;"', '"&amp;Z61&amp;"', '"&amp;AA61&amp;"', '"&amp;AB61&amp;"', '"&amp;AC61&amp;"', '"&amp;AD61&amp;"', '"&amp;AE61&amp;"', '"&amp;AF61&amp;"', '"&amp;AG61&amp;"' ]; "</f>
        <v xml:space="preserve">defSelectValue['sel102']= [ '選んで下さい', 'すべてある', '半分程度ある', '一部ある', 'ない', '', '', '', '', '', '', '', '', '', '', '' ]; </v>
      </c>
      <c r="BG61" s="130"/>
      <c r="BH61" s="130"/>
      <c r="BI61" s="130" t="str">
        <f>IF(消費量クラス!$R$1="AS","","$this-&gt;")&amp;"defSelectData['"&amp;G61&amp;"']= [ '"&amp;AH61&amp;"', '"&amp;AI61&amp;"', '"&amp;AJ61&amp;"', '"&amp;AK61&amp;"', '"&amp;AL61&amp;"', '"&amp;AM61&amp;"', '"&amp;AN61&amp;"', '"&amp;AO61&amp;"', '"&amp;AP61&amp;"', '"&amp;AQ61&amp;"', '"&amp;AR61&amp;"', '"&amp;AS61&amp;"', '"&amp;AT61&amp;"', '"&amp;AU61&amp;"', '"&amp;AV61&amp;"', '"&amp;AW61&amp;"' ]; "</f>
        <v xml:space="preserve">defSelectData['sel102']= [ '-1', '1', '2', '3', '4', '', '', '', '', '', '', '', '', '', '', '' ]; </v>
      </c>
    </row>
    <row r="62" spans="1:61" ht="43.5" customHeight="1">
      <c r="A62" s="127"/>
      <c r="B62" s="150" t="s">
        <v>1880</v>
      </c>
      <c r="C62" s="150" t="s">
        <v>2749</v>
      </c>
      <c r="D62" s="150" t="s">
        <v>1873</v>
      </c>
      <c r="E62" s="150"/>
      <c r="F62" s="150" t="s">
        <v>2748</v>
      </c>
      <c r="G62" s="192" t="str">
        <f>"sel"&amp;MID(B62,2,5)</f>
        <v>sel103</v>
      </c>
      <c r="H62" s="150"/>
      <c r="I62" s="150"/>
      <c r="J62" s="150"/>
      <c r="K62" s="150" t="s">
        <v>1791</v>
      </c>
      <c r="L62" s="150"/>
      <c r="M62" s="150"/>
      <c r="N62" s="150">
        <v>-1</v>
      </c>
      <c r="P62" s="131"/>
      <c r="Q62" s="149" t="str">
        <f>G62</f>
        <v>sel103</v>
      </c>
      <c r="R62" s="150" t="s">
        <v>2251</v>
      </c>
      <c r="S62" s="150" t="s">
        <v>2750</v>
      </c>
      <c r="T62" s="150" t="s">
        <v>1546</v>
      </c>
      <c r="U62" s="150"/>
      <c r="V62" s="150"/>
      <c r="W62" s="150"/>
      <c r="X62" s="150"/>
      <c r="Y62" s="150"/>
      <c r="Z62" s="150"/>
      <c r="AA62" s="150"/>
      <c r="AB62" s="150"/>
      <c r="AC62" s="150"/>
      <c r="AD62" s="150"/>
      <c r="AE62" s="150"/>
      <c r="AF62" s="150"/>
      <c r="AG62" s="150"/>
      <c r="AH62" s="150">
        <v>-1</v>
      </c>
      <c r="AI62" s="150">
        <v>1</v>
      </c>
      <c r="AJ62" s="150">
        <v>2</v>
      </c>
      <c r="AK62" s="150"/>
      <c r="AL62" s="150"/>
      <c r="AM62" s="150"/>
      <c r="AN62" s="150"/>
      <c r="AO62" s="150"/>
      <c r="AP62" s="150"/>
      <c r="AQ62" s="150"/>
      <c r="AR62" s="150"/>
      <c r="AS62" s="150"/>
      <c r="AT62" s="150"/>
      <c r="AU62" s="150"/>
      <c r="AV62" s="150"/>
      <c r="AW62" s="150"/>
      <c r="BA62" s="128"/>
      <c r="BB62" s="128"/>
      <c r="BC62" s="128" t="str">
        <f>IF(消費量クラス!$R$1="AS","defInput['"&amp;B62&amp;"'] = {  "&amp;D$2&amp;":'"&amp;D62&amp;"',  "&amp;C$2&amp;":'"&amp;C62&amp;"',  "&amp;E$2&amp;":'"&amp;E62&amp;"',  "&amp;F$2&amp;":'"&amp;F62&amp;"', "&amp;G$2&amp;":'"&amp;G62&amp;"', "&amp;H$2&amp;":'"&amp;H62&amp;"', "&amp;I$2&amp;":'"&amp;I62&amp;"', "&amp;J$2&amp;":'"&amp;J62&amp;"', "&amp;K$2&amp;":'"&amp;K62&amp;"', "&amp;L$2&amp;":'"&amp;L62&amp;"', "&amp;M$2&amp;":'"&amp;M62&amp;"', "&amp;N$2&amp;":'"&amp;N62&amp;"'}; ","$this-&gt;defInput['"&amp;B62&amp;"'] = [  '"&amp;D$2&amp;"'=&gt;'"&amp;D62&amp;"',  '"&amp;C$2&amp;"'=&gt;'"&amp;C62&amp;"',  '"&amp;E$2&amp;"'=&gt;'"&amp;E62&amp;"',  '"&amp;F$2&amp;"'=&gt;'"&amp;F62&amp;"', '"&amp;G$2&amp;"'=&gt;'"&amp;G62&amp;"', '"&amp;H$2&amp;"'=&gt;'"&amp;H62&amp;"', '"&amp;I$2&amp;"'=&gt;'"&amp;I62&amp;"', '"&amp;J$2&amp;"'=&gt;'"&amp;J62&amp;"', '"&amp;K$2&amp;"'=&gt;'"&amp;K62&amp;"', '"&amp;L$2&amp;"'=&gt;'"&amp;L62&amp;"', '"&amp;M$2&amp;"'=&gt;'"&amp;M62&amp;"', '"&amp;N$2&amp;"'=&gt;'"&amp;N62&amp;"']; ")</f>
        <v xml:space="preserve">defInput['i103'] = {  cons:'consHWsum',  title:'大浴場',  unit:'',  text:'大浴場はありますか', inputType:'sel103', right:'', postfix:'', demand:'', varType:'Number', min:'', max:'', defaultValue:'-1'}; </v>
      </c>
      <c r="BD62" s="129"/>
      <c r="BE62" s="129"/>
      <c r="BF62" s="129" t="str">
        <f>IF(消費量クラス!$R$1="AS","","$this-&gt;")&amp;"defSelectValue['"&amp;G62&amp;"']= [ '"&amp;R62&amp;"', '"&amp;S62&amp;"', '"&amp;T62&amp;"', '"&amp;U62&amp;"', '"&amp;V62&amp;"', '"&amp;W62&amp;"', '"&amp;X62&amp;"', '"&amp;Y62&amp;"', '"&amp;Z62&amp;"', '"&amp;AA62&amp;"', '"&amp;AB62&amp;"', '"&amp;AC62&amp;"', '"&amp;AD62&amp;"', '"&amp;AE62&amp;"', '"&amp;AF62&amp;"', '"&amp;AG62&amp;"' ]; "</f>
        <v xml:space="preserve">defSelectValue['sel103']= [ '選んで下さい', 'ある', 'ない', '', '', '', '', '', '', '', '', '', '', '', '', '' ]; </v>
      </c>
      <c r="BG62" s="130"/>
      <c r="BH62" s="130"/>
      <c r="BI62" s="130" t="str">
        <f>IF(消費量クラス!$R$1="AS","","$this-&gt;")&amp;"defSelectData['"&amp;G62&amp;"']= [ '"&amp;AH62&amp;"', '"&amp;AI62&amp;"', '"&amp;AJ62&amp;"', '"&amp;AK62&amp;"', '"&amp;AL62&amp;"', '"&amp;AM62&amp;"', '"&amp;AN62&amp;"', '"&amp;AO62&amp;"', '"&amp;AP62&amp;"', '"&amp;AQ62&amp;"', '"&amp;AR62&amp;"', '"&amp;AS62&amp;"', '"&amp;AT62&amp;"', '"&amp;AU62&amp;"', '"&amp;AV62&amp;"', '"&amp;AW62&amp;"' ]; "</f>
        <v xml:space="preserve">defSelectData['sel103']= [ '-1', '1', '2', '', '', '', '', '', '', '', '', '', '', '', '', '' ]; </v>
      </c>
    </row>
    <row r="63" spans="1:61" ht="43.5" customHeight="1">
      <c r="A63" s="127"/>
      <c r="B63" s="150" t="s">
        <v>1891</v>
      </c>
      <c r="C63" s="150" t="s">
        <v>2751</v>
      </c>
      <c r="D63" s="150" t="s">
        <v>1873</v>
      </c>
      <c r="E63" s="150" t="s">
        <v>2752</v>
      </c>
      <c r="F63" s="150" t="s">
        <v>2753</v>
      </c>
      <c r="G63" s="192" t="str">
        <f>"sel"&amp;MID(B63,2,5)</f>
        <v>sel104</v>
      </c>
      <c r="H63" s="150"/>
      <c r="I63" s="150"/>
      <c r="J63" s="150"/>
      <c r="K63" s="150" t="s">
        <v>1791</v>
      </c>
      <c r="L63" s="150"/>
      <c r="M63" s="150"/>
      <c r="N63" s="150">
        <v>-1</v>
      </c>
      <c r="P63" s="131"/>
      <c r="Q63" s="149"/>
      <c r="R63" s="150"/>
      <c r="S63" s="150"/>
      <c r="T63" s="150"/>
      <c r="U63" s="150"/>
      <c r="V63" s="150"/>
      <c r="W63" s="150"/>
      <c r="X63" s="150"/>
      <c r="Y63" s="150"/>
      <c r="Z63" s="150"/>
      <c r="AA63" s="150"/>
      <c r="AB63" s="150"/>
      <c r="AC63" s="150"/>
      <c r="AD63" s="150"/>
      <c r="AE63" s="150"/>
      <c r="AF63" s="150"/>
      <c r="AG63" s="150"/>
      <c r="AH63" s="150"/>
      <c r="AI63" s="150"/>
      <c r="AJ63" s="150"/>
      <c r="AK63" s="150"/>
      <c r="AL63" s="150"/>
      <c r="AM63" s="150"/>
      <c r="AN63" s="150"/>
      <c r="AO63" s="150"/>
      <c r="AP63" s="150"/>
      <c r="AQ63" s="150"/>
      <c r="AR63" s="150"/>
      <c r="AS63" s="150"/>
      <c r="AT63" s="150"/>
      <c r="AU63" s="150"/>
      <c r="AV63" s="150"/>
      <c r="AW63" s="150"/>
      <c r="BA63" s="128"/>
      <c r="BB63" s="128"/>
      <c r="BC63" s="128" t="str">
        <f>IF(消費量クラス!$R$1="AS","defInput['"&amp;B63&amp;"'] = {  "&amp;D$2&amp;":'"&amp;D63&amp;"',  "&amp;C$2&amp;":'"&amp;C63&amp;"',  "&amp;E$2&amp;":'"&amp;E63&amp;"',  "&amp;F$2&amp;":'"&amp;F63&amp;"', "&amp;G$2&amp;":'"&amp;G63&amp;"', "&amp;H$2&amp;":'"&amp;H63&amp;"', "&amp;I$2&amp;":'"&amp;I63&amp;"', "&amp;J$2&amp;":'"&amp;J63&amp;"', "&amp;K$2&amp;":'"&amp;K63&amp;"', "&amp;L$2&amp;":'"&amp;L63&amp;"', "&amp;M$2&amp;":'"&amp;M63&amp;"', "&amp;N$2&amp;":'"&amp;N63&amp;"'}; ","$this-&gt;defInput['"&amp;B63&amp;"'] = [  '"&amp;D$2&amp;"'=&gt;'"&amp;D63&amp;"',  '"&amp;C$2&amp;"'=&gt;'"&amp;C63&amp;"',  '"&amp;E$2&amp;"'=&gt;'"&amp;E63&amp;"',  '"&amp;F$2&amp;"'=&gt;'"&amp;F63&amp;"', '"&amp;G$2&amp;"'=&gt;'"&amp;G63&amp;"', '"&amp;H$2&amp;"'=&gt;'"&amp;H63&amp;"', '"&amp;I$2&amp;"'=&gt;'"&amp;I63&amp;"', '"&amp;J$2&amp;"'=&gt;'"&amp;J63&amp;"', '"&amp;K$2&amp;"'=&gt;'"&amp;K63&amp;"', '"&amp;L$2&amp;"'=&gt;'"&amp;L63&amp;"', '"&amp;M$2&amp;"'=&gt;'"&amp;M63&amp;"', '"&amp;N$2&amp;"'=&gt;'"&amp;N63&amp;"']; ")</f>
        <v xml:space="preserve">defInput['i104'] = {  cons:'consHWsum',  title:'シャワー利用者数',  unit:'人/日',  text:'シャワーの利用者数', inputType:'sel104', right:'', postfix:'', demand:'', varType:'Number', min:'', max:'', defaultValue:'-1'}; </v>
      </c>
      <c r="BD63" s="129"/>
      <c r="BE63" s="129"/>
      <c r="BF63" s="129" t="str">
        <f>IF(消費量クラス!$R$1="AS","","$this-&gt;")&amp;"defSelectValue['"&amp;G63&amp;"']= [ '"&amp;R63&amp;"', '"&amp;S63&amp;"', '"&amp;T63&amp;"', '"&amp;U63&amp;"', '"&amp;V63&amp;"', '"&amp;W63&amp;"', '"&amp;X63&amp;"', '"&amp;Y63&amp;"', '"&amp;Z63&amp;"', '"&amp;AA63&amp;"', '"&amp;AB63&amp;"', '"&amp;AC63&amp;"', '"&amp;AD63&amp;"', '"&amp;AE63&amp;"', '"&amp;AF63&amp;"', '"&amp;AG63&amp;"' ]; "</f>
        <v xml:space="preserve">defSelectValue['sel104']= [ '', '', '', '', '', '', '', '', '', '', '', '', '', '', '', '' ]; </v>
      </c>
      <c r="BG63" s="130"/>
      <c r="BH63" s="130"/>
      <c r="BI63" s="130" t="str">
        <f>IF(消費量クラス!$R$1="AS","","$this-&gt;")&amp;"defSelectData['"&amp;G63&amp;"']= [ '"&amp;AH63&amp;"', '"&amp;AI63&amp;"', '"&amp;AJ63&amp;"', '"&amp;AK63&amp;"', '"&amp;AL63&amp;"', '"&amp;AM63&amp;"', '"&amp;AN63&amp;"', '"&amp;AO63&amp;"', '"&amp;AP63&amp;"', '"&amp;AQ63&amp;"', '"&amp;AR63&amp;"', '"&amp;AS63&amp;"', '"&amp;AT63&amp;"', '"&amp;AU63&amp;"', '"&amp;AV63&amp;"', '"&amp;AW63&amp;"' ]; "</f>
        <v xml:space="preserve">defSelectData['sel104']= [ '', '', '', '', '', '', '', '', '', '', '', '', '', '', '', '' ]; </v>
      </c>
    </row>
    <row r="64" spans="1:61" ht="43.5" customHeight="1">
      <c r="A64" s="127"/>
      <c r="B64" s="150" t="s">
        <v>2644</v>
      </c>
      <c r="C64" s="150" t="s">
        <v>2754</v>
      </c>
      <c r="D64" s="150" t="s">
        <v>1873</v>
      </c>
      <c r="E64" s="150" t="s">
        <v>2755</v>
      </c>
      <c r="F64" s="150" t="s">
        <v>2756</v>
      </c>
      <c r="G64" s="192" t="str">
        <f>"sel"&amp;MID(B64,2,5)</f>
        <v>sel105</v>
      </c>
      <c r="H64" s="150"/>
      <c r="I64" s="150"/>
      <c r="J64" s="150"/>
      <c r="K64" s="150" t="s">
        <v>1791</v>
      </c>
      <c r="L64" s="150"/>
      <c r="M64" s="150"/>
      <c r="N64" s="150">
        <v>-1</v>
      </c>
      <c r="P64" s="131"/>
      <c r="Q64" s="149"/>
      <c r="R64" s="150"/>
      <c r="S64" s="150"/>
      <c r="T64" s="150"/>
      <c r="U64" s="150"/>
      <c r="V64" s="150"/>
      <c r="W64" s="150"/>
      <c r="X64" s="150"/>
      <c r="Y64" s="150"/>
      <c r="Z64" s="150"/>
      <c r="AA64" s="150"/>
      <c r="AB64" s="150"/>
      <c r="AC64" s="150"/>
      <c r="AD64" s="150"/>
      <c r="AE64" s="150"/>
      <c r="AF64" s="150"/>
      <c r="AG64" s="150"/>
      <c r="AH64" s="150"/>
      <c r="AI64" s="150"/>
      <c r="AJ64" s="150"/>
      <c r="AK64" s="150"/>
      <c r="AL64" s="150"/>
      <c r="AM64" s="150"/>
      <c r="AN64" s="150"/>
      <c r="AO64" s="150"/>
      <c r="AP64" s="150"/>
      <c r="AQ64" s="150"/>
      <c r="AR64" s="150"/>
      <c r="AS64" s="150"/>
      <c r="AT64" s="150"/>
      <c r="AU64" s="150"/>
      <c r="AV64" s="150"/>
      <c r="AW64" s="150"/>
      <c r="BA64" s="128"/>
      <c r="BB64" s="128"/>
      <c r="BC64" s="128" t="str">
        <f>IF(消費量クラス!$R$1="AS","defInput['"&amp;B64&amp;"'] = {  "&amp;D$2&amp;":'"&amp;D64&amp;"',  "&amp;C$2&amp;":'"&amp;C64&amp;"',  "&amp;E$2&amp;":'"&amp;E64&amp;"',  "&amp;F$2&amp;":'"&amp;F64&amp;"', "&amp;G$2&amp;":'"&amp;G64&amp;"', "&amp;H$2&amp;":'"&amp;H64&amp;"', "&amp;I$2&amp;":'"&amp;I64&amp;"', "&amp;J$2&amp;":'"&amp;J64&amp;"', "&amp;K$2&amp;":'"&amp;K64&amp;"', "&amp;L$2&amp;":'"&amp;L64&amp;"', "&amp;M$2&amp;":'"&amp;M64&amp;"', "&amp;N$2&amp;":'"&amp;N64&amp;"'}; ","$this-&gt;defInput['"&amp;B64&amp;"'] = [  '"&amp;D$2&amp;"'=&gt;'"&amp;D64&amp;"',  '"&amp;C$2&amp;"'=&gt;'"&amp;C64&amp;"',  '"&amp;E$2&amp;"'=&gt;'"&amp;E64&amp;"',  '"&amp;F$2&amp;"'=&gt;'"&amp;F64&amp;"', '"&amp;G$2&amp;"'=&gt;'"&amp;G64&amp;"', '"&amp;H$2&amp;"'=&gt;'"&amp;H64&amp;"', '"&amp;I$2&amp;"'=&gt;'"&amp;I64&amp;"', '"&amp;J$2&amp;"'=&gt;'"&amp;J64&amp;"', '"&amp;K$2&amp;"'=&gt;'"&amp;K64&amp;"', '"&amp;L$2&amp;"'=&gt;'"&amp;L64&amp;"', '"&amp;M$2&amp;"'=&gt;'"&amp;M64&amp;"', '"&amp;N$2&amp;"'=&gt;'"&amp;N64&amp;"']; ")</f>
        <v xml:space="preserve">defInput['i105'] = {  cons:'consHWsum',  title:'調理の食事提供数',  unit:'食/日',  text:'何食提供をしていますか', inputType:'sel105', right:'', postfix:'', demand:'', varType:'Number', min:'', max:'', defaultValue:'-1'}; </v>
      </c>
      <c r="BD64" s="129"/>
      <c r="BE64" s="129"/>
      <c r="BF64" s="129" t="str">
        <f>IF(消費量クラス!$R$1="AS","","$this-&gt;")&amp;"defSelectValue['"&amp;G64&amp;"']= [ '"&amp;R64&amp;"', '"&amp;S64&amp;"', '"&amp;T64&amp;"', '"&amp;U64&amp;"', '"&amp;V64&amp;"', '"&amp;W64&amp;"', '"&amp;X64&amp;"', '"&amp;Y64&amp;"', '"&amp;Z64&amp;"', '"&amp;AA64&amp;"', '"&amp;AB64&amp;"', '"&amp;AC64&amp;"', '"&amp;AD64&amp;"', '"&amp;AE64&amp;"', '"&amp;AF64&amp;"', '"&amp;AG64&amp;"' ]; "</f>
        <v xml:space="preserve">defSelectValue['sel105']= [ '', '', '', '', '', '', '', '', '', '', '', '', '', '', '', '' ]; </v>
      </c>
      <c r="BG64" s="130"/>
      <c r="BH64" s="130"/>
      <c r="BI64" s="130" t="str">
        <f>IF(消費量クラス!$R$1="AS","","$this-&gt;")&amp;"defSelectData['"&amp;G64&amp;"']= [ '"&amp;AH64&amp;"', '"&amp;AI64&amp;"', '"&amp;AJ64&amp;"', '"&amp;AK64&amp;"', '"&amp;AL64&amp;"', '"&amp;AM64&amp;"', '"&amp;AN64&amp;"', '"&amp;AO64&amp;"', '"&amp;AP64&amp;"', '"&amp;AQ64&amp;"', '"&amp;AR64&amp;"', '"&amp;AS64&amp;"', '"&amp;AT64&amp;"', '"&amp;AU64&amp;"', '"&amp;AV64&amp;"', '"&amp;AW64&amp;"' ]; "</f>
        <v xml:space="preserve">defSelectData['sel105']= [ '', '', '', '', '', '', '', '', '', '', '', '', '', '', '', '' ]; </v>
      </c>
    </row>
    <row r="65" spans="1:61" ht="43.5" customHeight="1">
      <c r="A65" s="127"/>
      <c r="B65" s="150" t="s">
        <v>1860</v>
      </c>
      <c r="C65" s="150" t="s">
        <v>2763</v>
      </c>
      <c r="D65" s="150" t="s">
        <v>2770</v>
      </c>
      <c r="E65" s="150"/>
      <c r="F65" s="150" t="s">
        <v>3077</v>
      </c>
      <c r="G65" s="192" t="str">
        <f t="shared" ref="G65:G80" si="9">"sel"&amp;MID(B65,2,5)</f>
        <v>sel201</v>
      </c>
      <c r="H65" s="150"/>
      <c r="I65" s="150"/>
      <c r="J65" s="150"/>
      <c r="K65" s="150" t="s">
        <v>1791</v>
      </c>
      <c r="L65" s="150"/>
      <c r="M65" s="150"/>
      <c r="N65" s="150">
        <v>-1</v>
      </c>
      <c r="P65" s="131"/>
      <c r="Q65" s="149" t="str">
        <f t="shared" ref="Q65:Q80" si="10">G65</f>
        <v>sel201</v>
      </c>
      <c r="R65" s="150" t="s">
        <v>2251</v>
      </c>
      <c r="S65" s="150" t="s">
        <v>2765</v>
      </c>
      <c r="T65" s="150" t="s">
        <v>2766</v>
      </c>
      <c r="U65" s="150" t="s">
        <v>2767</v>
      </c>
      <c r="V65" s="150"/>
      <c r="W65" s="150"/>
      <c r="X65" s="150"/>
      <c r="Y65" s="150"/>
      <c r="Z65" s="150"/>
      <c r="AA65" s="150"/>
      <c r="AB65" s="150"/>
      <c r="AC65" s="150"/>
      <c r="AD65" s="150"/>
      <c r="AE65" s="150"/>
      <c r="AF65" s="150"/>
      <c r="AG65" s="150"/>
      <c r="AH65" s="150">
        <v>-1</v>
      </c>
      <c r="AI65" s="150">
        <v>1</v>
      </c>
      <c r="AJ65" s="150">
        <v>2</v>
      </c>
      <c r="AK65" s="150">
        <v>3</v>
      </c>
      <c r="AL65" s="150"/>
      <c r="AM65" s="150"/>
      <c r="AN65" s="150"/>
      <c r="AO65" s="150"/>
      <c r="AP65" s="150"/>
      <c r="AQ65" s="150"/>
      <c r="AR65" s="150"/>
      <c r="AS65" s="150"/>
      <c r="AT65" s="150"/>
      <c r="AU65" s="150"/>
      <c r="AV65" s="150"/>
      <c r="AW65" s="150"/>
      <c r="BA65" s="128"/>
      <c r="BB65" s="128"/>
      <c r="BC65" s="128" t="str">
        <f>IF(消費量クラス!$R$1="AS","defInput['"&amp;B65&amp;"'] = {  "&amp;D$2&amp;":'"&amp;D65&amp;"',  "&amp;C$2&amp;":'"&amp;C65&amp;"',  "&amp;E$2&amp;":'"&amp;E65&amp;"',  "&amp;F$2&amp;":'"&amp;F65&amp;"', "&amp;G$2&amp;":'"&amp;G65&amp;"', "&amp;H$2&amp;":'"&amp;H65&amp;"', "&amp;I$2&amp;":'"&amp;I65&amp;"', "&amp;J$2&amp;":'"&amp;J65&amp;"', "&amp;K$2&amp;":'"&amp;K65&amp;"', "&amp;L$2&amp;":'"&amp;L65&amp;"', "&amp;M$2&amp;":'"&amp;M65&amp;"', "&amp;N$2&amp;":'"&amp;N65&amp;"'}; ","$this-&gt;defInput['"&amp;B65&amp;"'] = [  '"&amp;D$2&amp;"'=&gt;'"&amp;D65&amp;"',  '"&amp;C$2&amp;"'=&gt;'"&amp;C65&amp;"',  '"&amp;E$2&amp;"'=&gt;'"&amp;E65&amp;"',  '"&amp;F$2&amp;"'=&gt;'"&amp;F65&amp;"', '"&amp;G$2&amp;"'=&gt;'"&amp;G65&amp;"', '"&amp;H$2&amp;"'=&gt;'"&amp;H65&amp;"', '"&amp;I$2&amp;"'=&gt;'"&amp;I65&amp;"', '"&amp;J$2&amp;"'=&gt;'"&amp;J65&amp;"', '"&amp;K$2&amp;"'=&gt;'"&amp;K65&amp;"', '"&amp;L$2&amp;"'=&gt;'"&amp;L65&amp;"', '"&amp;M$2&amp;"'=&gt;'"&amp;M65&amp;"', '"&amp;N$2&amp;"'=&gt;'"&amp;N65&amp;"']; ")</f>
        <v xml:space="preserve">defInput['i201'] = {  cons:'consCOsum',  title:'空調設定区分',  unit:'',  text:'中央での一括管理ですか、部屋ごとに設定ができますか', inputType:'sel201', right:'', postfix:'', demand:'', varType:'Number', min:'', max:'', defaultValue:'-1'}; </v>
      </c>
      <c r="BD65" s="129"/>
      <c r="BE65" s="129"/>
      <c r="BF65" s="129" t="str">
        <f>IF(消費量クラス!$R$1="AS","","$this-&gt;")&amp;"defSelectValue['"&amp;G65&amp;"']= [ '"&amp;R65&amp;"', '"&amp;S65&amp;"', '"&amp;T65&amp;"', '"&amp;U65&amp;"', '"&amp;V65&amp;"', '"&amp;W65&amp;"', '"&amp;X65&amp;"', '"&amp;Y65&amp;"', '"&amp;Z65&amp;"', '"&amp;AA65&amp;"', '"&amp;AB65&amp;"', '"&amp;AC65&amp;"', '"&amp;AD65&amp;"', '"&amp;AE65&amp;"', '"&amp;AF65&amp;"', '"&amp;AG65&amp;"' ]; "</f>
        <v xml:space="preserve">defSelectValue['sel201']= [ '選んで下さい', '中央管理', '部屋での設定', '併用可能', '', '', '', '', '', '', '', '', '', '', '', '' ]; </v>
      </c>
      <c r="BG65" s="130"/>
      <c r="BH65" s="130"/>
      <c r="BI65" s="130" t="str">
        <f>IF(消費量クラス!$R$1="AS","","$this-&gt;")&amp;"defSelectData['"&amp;G65&amp;"']= [ '"&amp;AH65&amp;"', '"&amp;AI65&amp;"', '"&amp;AJ65&amp;"', '"&amp;AK65&amp;"', '"&amp;AL65&amp;"', '"&amp;AM65&amp;"', '"&amp;AN65&amp;"', '"&amp;AO65&amp;"', '"&amp;AP65&amp;"', '"&amp;AQ65&amp;"', '"&amp;AR65&amp;"', '"&amp;AS65&amp;"', '"&amp;AT65&amp;"', '"&amp;AU65&amp;"', '"&amp;AV65&amp;"', '"&amp;AW65&amp;"' ]; "</f>
        <v xml:space="preserve">defSelectData['sel201']= [ '-1', '1', '2', '3', '', '', '', '', '', '', '', '', '', '', '', '' ]; </v>
      </c>
    </row>
    <row r="66" spans="1:61" ht="43.5" customHeight="1">
      <c r="A66" s="127"/>
      <c r="B66" s="150" t="s">
        <v>1862</v>
      </c>
      <c r="C66" s="150" t="s">
        <v>2764</v>
      </c>
      <c r="D66" s="150" t="s">
        <v>3189</v>
      </c>
      <c r="E66" s="150"/>
      <c r="F66" s="150" t="s">
        <v>3078</v>
      </c>
      <c r="G66" s="192" t="str">
        <f t="shared" si="9"/>
        <v>sel202</v>
      </c>
      <c r="H66" s="150"/>
      <c r="I66" s="150"/>
      <c r="J66" s="150"/>
      <c r="K66" s="150" t="s">
        <v>1791</v>
      </c>
      <c r="L66" s="150"/>
      <c r="M66" s="150"/>
      <c r="N66" s="150">
        <v>-1</v>
      </c>
      <c r="P66" s="131"/>
      <c r="Q66" s="149" t="str">
        <f t="shared" si="10"/>
        <v>sel202</v>
      </c>
      <c r="R66" s="150" t="s">
        <v>2251</v>
      </c>
      <c r="S66" s="150" t="s">
        <v>2768</v>
      </c>
      <c r="T66" s="150" t="s">
        <v>2769</v>
      </c>
      <c r="U66" s="150" t="s">
        <v>2767</v>
      </c>
      <c r="V66" s="150"/>
      <c r="W66" s="150"/>
      <c r="X66" s="150"/>
      <c r="Y66" s="150"/>
      <c r="Z66" s="150"/>
      <c r="AA66" s="150"/>
      <c r="AB66" s="150"/>
      <c r="AC66" s="150"/>
      <c r="AD66" s="150"/>
      <c r="AE66" s="150"/>
      <c r="AF66" s="150"/>
      <c r="AG66" s="150"/>
      <c r="AH66" s="150">
        <v>-1</v>
      </c>
      <c r="AI66" s="150">
        <v>1</v>
      </c>
      <c r="AJ66" s="150">
        <v>2</v>
      </c>
      <c r="AK66" s="150">
        <v>3</v>
      </c>
      <c r="AL66" s="150"/>
      <c r="AM66" s="150"/>
      <c r="AN66" s="150"/>
      <c r="AO66" s="150"/>
      <c r="AP66" s="150"/>
      <c r="AQ66" s="150"/>
      <c r="AR66" s="150"/>
      <c r="AS66" s="150"/>
      <c r="AT66" s="150"/>
      <c r="AU66" s="150"/>
      <c r="AV66" s="150"/>
      <c r="AW66" s="150"/>
      <c r="BA66" s="128"/>
      <c r="BB66" s="128"/>
      <c r="BC66" s="128" t="str">
        <f>IF(消費量クラス!$R$1="AS","defInput['"&amp;B66&amp;"'] = {  "&amp;D$2&amp;":'"&amp;D66&amp;"',  "&amp;C$2&amp;":'"&amp;C66&amp;"',  "&amp;E$2&amp;":'"&amp;E66&amp;"',  "&amp;F$2&amp;":'"&amp;F66&amp;"', "&amp;G$2&amp;":'"&amp;G66&amp;"', "&amp;H$2&amp;":'"&amp;H66&amp;"', "&amp;I$2&amp;":'"&amp;I66&amp;"', "&amp;J$2&amp;":'"&amp;J66&amp;"', "&amp;K$2&amp;":'"&amp;K66&amp;"', "&amp;L$2&amp;":'"&amp;L66&amp;"', "&amp;M$2&amp;":'"&amp;M66&amp;"', "&amp;N$2&amp;":'"&amp;N66&amp;"'}; ","$this-&gt;defInput['"&amp;B66&amp;"'] = [  '"&amp;D$2&amp;"'=&gt;'"&amp;D66&amp;"',  '"&amp;C$2&amp;"'=&gt;'"&amp;C66&amp;"',  '"&amp;E$2&amp;"'=&gt;'"&amp;E66&amp;"',  '"&amp;F$2&amp;"'=&gt;'"&amp;F66&amp;"', '"&amp;G$2&amp;"'=&gt;'"&amp;G66&amp;"', '"&amp;H$2&amp;"'=&gt;'"&amp;H66&amp;"', '"&amp;I$2&amp;"'=&gt;'"&amp;I66&amp;"', '"&amp;J$2&amp;"'=&gt;'"&amp;J66&amp;"', '"&amp;K$2&amp;"'=&gt;'"&amp;K66&amp;"', '"&amp;L$2&amp;"'=&gt;'"&amp;L66&amp;"', '"&amp;M$2&amp;"'=&gt;'"&amp;M66&amp;"', '"&amp;N$2&amp;"'=&gt;'"&amp;N66&amp;"']; ")</f>
        <v xml:space="preserve">defInput['i202'] = {  cons:'consCOsum',  title:'空調設定操作場所',  unit:'',  text:'温度操作は、部屋でできますか', inputType:'sel202', right:'', postfix:'', demand:'', varType:'Number', min:'', max:'', defaultValue:'-1'}; </v>
      </c>
      <c r="BD66" s="129"/>
      <c r="BE66" s="129"/>
      <c r="BF66" s="129" t="str">
        <f>IF(消費量クラス!$R$1="AS","","$this-&gt;")&amp;"defSelectValue['"&amp;G66&amp;"']= [ '"&amp;R66&amp;"', '"&amp;S66&amp;"', '"&amp;T66&amp;"', '"&amp;U66&amp;"', '"&amp;V66&amp;"', '"&amp;W66&amp;"', '"&amp;X66&amp;"', '"&amp;Y66&amp;"', '"&amp;Z66&amp;"', '"&amp;AA66&amp;"', '"&amp;AB66&amp;"', '"&amp;AC66&amp;"', '"&amp;AD66&amp;"', '"&amp;AE66&amp;"', '"&amp;AF66&amp;"', '"&amp;AG66&amp;"' ]; "</f>
        <v xml:space="preserve">defSelectValue['sel202']= [ '選んで下さい', '全館一括', '個別設定', '併用可能', '', '', '', '', '', '', '', '', '', '', '', '' ]; </v>
      </c>
      <c r="BG66" s="130"/>
      <c r="BH66" s="130"/>
      <c r="BI66" s="130" t="str">
        <f>IF(消費量クラス!$R$1="AS","","$this-&gt;")&amp;"defSelectData['"&amp;G66&amp;"']= [ '"&amp;AH66&amp;"', '"&amp;AI66&amp;"', '"&amp;AJ66&amp;"', '"&amp;AK66&amp;"', '"&amp;AL66&amp;"', '"&amp;AM66&amp;"', '"&amp;AN66&amp;"', '"&amp;AO66&amp;"', '"&amp;AP66&amp;"', '"&amp;AQ66&amp;"', '"&amp;AR66&amp;"', '"&amp;AS66&amp;"', '"&amp;AT66&amp;"', '"&amp;AU66&amp;"', '"&amp;AV66&amp;"', '"&amp;AW66&amp;"' ]; "</f>
        <v xml:space="preserve">defSelectData['sel202']= [ '-1', '1', '2', '3', '', '', '', '', '', '', '', '', '', '', '', '' ]; </v>
      </c>
    </row>
    <row r="67" spans="1:61" ht="43.5" customHeight="1">
      <c r="A67" s="127"/>
      <c r="B67" s="150" t="s">
        <v>3223</v>
      </c>
      <c r="C67" s="150" t="s">
        <v>3230</v>
      </c>
      <c r="D67" s="150" t="s">
        <v>3220</v>
      </c>
      <c r="E67" s="150"/>
      <c r="F67" s="150" t="str">
        <f t="shared" ref="F67:F70" si="11">C67</f>
        <v>全体の暖房熱源</v>
      </c>
      <c r="G67" s="192" t="str">
        <f t="shared" ref="G67:G70" si="12">"sel"&amp;MID(B67,2,5)</f>
        <v>sel203</v>
      </c>
      <c r="H67" s="150"/>
      <c r="I67" s="150"/>
      <c r="J67" s="150"/>
      <c r="K67" s="150" t="s">
        <v>1791</v>
      </c>
      <c r="L67" s="150"/>
      <c r="M67" s="150"/>
      <c r="N67" s="150">
        <v>-1</v>
      </c>
      <c r="P67" s="131"/>
      <c r="Q67" s="149" t="str">
        <f t="shared" ref="Q67:Q70" si="13">G67</f>
        <v>sel203</v>
      </c>
      <c r="R67" s="150" t="s">
        <v>3224</v>
      </c>
      <c r="S67" s="150" t="s">
        <v>3225</v>
      </c>
      <c r="T67" s="150" t="s">
        <v>1976</v>
      </c>
      <c r="U67" s="150" t="s">
        <v>1977</v>
      </c>
      <c r="V67" s="150" t="s">
        <v>1978</v>
      </c>
      <c r="W67" s="150" t="s">
        <v>3226</v>
      </c>
      <c r="X67" s="150" t="s">
        <v>3227</v>
      </c>
      <c r="Y67" s="150"/>
      <c r="Z67" s="150"/>
      <c r="AA67" s="150"/>
      <c r="AB67" s="150"/>
      <c r="AC67" s="150"/>
      <c r="AD67" s="150"/>
      <c r="AE67" s="150"/>
      <c r="AF67" s="150"/>
      <c r="AG67" s="150"/>
      <c r="AH67" s="150">
        <v>-1</v>
      </c>
      <c r="AI67" s="150">
        <v>1</v>
      </c>
      <c r="AJ67" s="150">
        <v>2</v>
      </c>
      <c r="AK67" s="150">
        <v>3</v>
      </c>
      <c r="AL67" s="150">
        <v>4</v>
      </c>
      <c r="AM67" s="150">
        <v>5</v>
      </c>
      <c r="AN67" s="150">
        <v>6</v>
      </c>
      <c r="AO67" s="150"/>
      <c r="AP67" s="150"/>
      <c r="AQ67" s="150"/>
      <c r="AR67" s="150"/>
      <c r="AS67" s="150"/>
      <c r="AT67" s="150"/>
      <c r="AU67" s="150"/>
      <c r="AV67" s="150"/>
      <c r="AW67" s="150"/>
      <c r="BA67" s="128"/>
      <c r="BB67" s="128"/>
      <c r="BC67" s="128" t="str">
        <f>IF(消費量クラス!$R$1="AS","defInput['"&amp;B67&amp;"'] = {  "&amp;D$2&amp;":'"&amp;D67&amp;"',  "&amp;C$2&amp;":'"&amp;C67&amp;"',  "&amp;E$2&amp;":'"&amp;E67&amp;"',  "&amp;F$2&amp;":'"&amp;F67&amp;"', "&amp;G$2&amp;":'"&amp;G67&amp;"', "&amp;H$2&amp;":'"&amp;H67&amp;"', "&amp;I$2&amp;":'"&amp;I67&amp;"', "&amp;J$2&amp;":'"&amp;J67&amp;"', "&amp;K$2&amp;":'"&amp;K67&amp;"', "&amp;L$2&amp;":'"&amp;L67&amp;"', "&amp;M$2&amp;":'"&amp;M67&amp;"', "&amp;N$2&amp;":'"&amp;N67&amp;"'}; ","$this-&gt;defInput['"&amp;B67&amp;"'] = [  '"&amp;D$2&amp;"'=&gt;'"&amp;D67&amp;"',  '"&amp;C$2&amp;"'=&gt;'"&amp;C67&amp;"',  '"&amp;E$2&amp;"'=&gt;'"&amp;E67&amp;"',  '"&amp;F$2&amp;"'=&gt;'"&amp;F67&amp;"', '"&amp;G$2&amp;"'=&gt;'"&amp;G67&amp;"', '"&amp;H$2&amp;"'=&gt;'"&amp;H67&amp;"', '"&amp;I$2&amp;"'=&gt;'"&amp;I67&amp;"', '"&amp;J$2&amp;"'=&gt;'"&amp;J67&amp;"', '"&amp;K$2&amp;"'=&gt;'"&amp;K67&amp;"', '"&amp;L$2&amp;"'=&gt;'"&amp;L67&amp;"', '"&amp;M$2&amp;"'=&gt;'"&amp;M67&amp;"', '"&amp;N$2&amp;"'=&gt;'"&amp;N67&amp;"']; ")</f>
        <v xml:space="preserve">defInput['i203'] = {  cons:'consHTsum',  title:'全体の暖房熱源',  unit:'',  text:'全体の暖房熱源', inputType:'sel203', right:'', postfix:'', demand:'', varType:'Number', min:'', max:'', defaultValue:'-1'}; </v>
      </c>
      <c r="BD67" s="129"/>
      <c r="BE67" s="129"/>
      <c r="BF67" s="129" t="str">
        <f>IF(消費量クラス!$R$1="AS","","$this-&gt;")&amp;"defSelectValue['"&amp;G67&amp;"']= [ '"&amp;R67&amp;"', '"&amp;S67&amp;"', '"&amp;T67&amp;"', '"&amp;U67&amp;"', '"&amp;V67&amp;"', '"&amp;W67&amp;"', '"&amp;X67&amp;"', '"&amp;Y67&amp;"', '"&amp;Z67&amp;"', '"&amp;AA67&amp;"', '"&amp;AB67&amp;"', '"&amp;AC67&amp;"', '"&amp;AD67&amp;"', '"&amp;AE67&amp;"', '"&amp;AF67&amp;"', '"&amp;AG67&amp;"' ]; "</f>
        <v xml:space="preserve">defSelectValue['sel203']= [ '選んで下さい', 'エアコン', '電気熱暖房', 'ガス', '灯油', '重油', '薪・ペレット', '', '', '', '', '', '', '', '', '' ]; </v>
      </c>
      <c r="BG67" s="130"/>
      <c r="BH67" s="130"/>
      <c r="BI67" s="130" t="str">
        <f>IF(消費量クラス!$R$1="AS","","$this-&gt;")&amp;"defSelectData['"&amp;G67&amp;"']= [ '"&amp;AH67&amp;"', '"&amp;AI67&amp;"', '"&amp;AJ67&amp;"', '"&amp;AK67&amp;"', '"&amp;AL67&amp;"', '"&amp;AM67&amp;"', '"&amp;AN67&amp;"', '"&amp;AO67&amp;"', '"&amp;AP67&amp;"', '"&amp;AQ67&amp;"', '"&amp;AR67&amp;"', '"&amp;AS67&amp;"', '"&amp;AT67&amp;"', '"&amp;AU67&amp;"', '"&amp;AV67&amp;"', '"&amp;AW67&amp;"' ]; "</f>
        <v xml:space="preserve">defSelectData['sel203']= [ '-1', '1', '2', '3', '4', '5', '6', '', '', '', '', '', '', '', '', '' ]; </v>
      </c>
    </row>
    <row r="68" spans="1:61" ht="43.5" customHeight="1">
      <c r="A68" s="127"/>
      <c r="B68" s="150" t="s">
        <v>3228</v>
      </c>
      <c r="C68" s="150" t="s">
        <v>3233</v>
      </c>
      <c r="D68" s="150" t="s">
        <v>3232</v>
      </c>
      <c r="E68" s="150"/>
      <c r="F68" s="150" t="str">
        <f>C68</f>
        <v>全体の冷房の熱源</v>
      </c>
      <c r="G68" s="192" t="str">
        <f>"sel"&amp;MID(B68,2,5)</f>
        <v>sel204</v>
      </c>
      <c r="H68" s="150"/>
      <c r="I68" s="150"/>
      <c r="J68" s="150"/>
      <c r="K68" s="150" t="s">
        <v>1791</v>
      </c>
      <c r="L68" s="150"/>
      <c r="M68" s="150"/>
      <c r="N68" s="150">
        <v>-1</v>
      </c>
      <c r="P68" s="131"/>
      <c r="Q68" s="149" t="str">
        <f>G68</f>
        <v>sel204</v>
      </c>
      <c r="R68" s="150" t="s">
        <v>2251</v>
      </c>
      <c r="S68" s="150" t="s">
        <v>2771</v>
      </c>
      <c r="T68" s="150" t="s">
        <v>2772</v>
      </c>
      <c r="U68" s="150"/>
      <c r="V68" s="150"/>
      <c r="W68" s="150"/>
      <c r="X68" s="150"/>
      <c r="Y68" s="150"/>
      <c r="Z68" s="150"/>
      <c r="AA68" s="150"/>
      <c r="AB68" s="150"/>
      <c r="AC68" s="150"/>
      <c r="AD68" s="150"/>
      <c r="AE68" s="150"/>
      <c r="AF68" s="150"/>
      <c r="AG68" s="150"/>
      <c r="AH68" s="150">
        <v>-1</v>
      </c>
      <c r="AI68" s="150">
        <v>1</v>
      </c>
      <c r="AJ68" s="150">
        <v>2</v>
      </c>
      <c r="AK68" s="150"/>
      <c r="AL68" s="150"/>
      <c r="AM68" s="150"/>
      <c r="AN68" s="150"/>
      <c r="AO68" s="150"/>
      <c r="AP68" s="150"/>
      <c r="AQ68" s="150"/>
      <c r="AR68" s="150"/>
      <c r="AS68" s="150"/>
      <c r="AT68" s="150"/>
      <c r="AU68" s="150"/>
      <c r="AV68" s="150"/>
      <c r="AW68" s="150"/>
      <c r="BA68" s="128"/>
      <c r="BB68" s="128"/>
      <c r="BC68" s="128" t="str">
        <f>IF(消費量クラス!$R$1="AS","defInput['"&amp;B68&amp;"'] = {  "&amp;D$2&amp;":'"&amp;D68&amp;"',  "&amp;C$2&amp;":'"&amp;C68&amp;"',  "&amp;E$2&amp;":'"&amp;E68&amp;"',  "&amp;F$2&amp;":'"&amp;F68&amp;"', "&amp;G$2&amp;":'"&amp;G68&amp;"', "&amp;H$2&amp;":'"&amp;H68&amp;"', "&amp;I$2&amp;":'"&amp;I68&amp;"', "&amp;J$2&amp;":'"&amp;J68&amp;"', "&amp;K$2&amp;":'"&amp;K68&amp;"', "&amp;L$2&amp;":'"&amp;L68&amp;"', "&amp;M$2&amp;":'"&amp;M68&amp;"', "&amp;N$2&amp;":'"&amp;N68&amp;"'}; ","$this-&gt;defInput['"&amp;B68&amp;"'] = [  '"&amp;D$2&amp;"'=&gt;'"&amp;D68&amp;"',  '"&amp;C$2&amp;"'=&gt;'"&amp;C68&amp;"',  '"&amp;E$2&amp;"'=&gt;'"&amp;E68&amp;"',  '"&amp;F$2&amp;"'=&gt;'"&amp;F68&amp;"', '"&amp;G$2&amp;"'=&gt;'"&amp;G68&amp;"', '"&amp;H$2&amp;"'=&gt;'"&amp;H68&amp;"', '"&amp;I$2&amp;"'=&gt;'"&amp;I68&amp;"', '"&amp;J$2&amp;"'=&gt;'"&amp;J68&amp;"', '"&amp;K$2&amp;"'=&gt;'"&amp;K68&amp;"', '"&amp;L$2&amp;"'=&gt;'"&amp;L68&amp;"', '"&amp;M$2&amp;"'=&gt;'"&amp;M68&amp;"', '"&amp;N$2&amp;"'=&gt;'"&amp;N68&amp;"']; ")</f>
        <v xml:space="preserve">defInput['i204'] = {  cons:'consCOsum',  title:'全体の冷房の熱源',  unit:'',  text:'全体の冷房の熱源', inputType:'sel204', right:'', postfix:'', demand:'', varType:'Number', min:'', max:'', defaultValue:'-1'}; </v>
      </c>
      <c r="BD68" s="129"/>
      <c r="BE68" s="129"/>
      <c r="BF68" s="129" t="str">
        <f>IF(消費量クラス!$R$1="AS","","$this-&gt;")&amp;"defSelectValue['"&amp;G68&amp;"']= [ '"&amp;R68&amp;"', '"&amp;S68&amp;"', '"&amp;T68&amp;"', '"&amp;U68&amp;"', '"&amp;V68&amp;"', '"&amp;W68&amp;"', '"&amp;X68&amp;"', '"&amp;Y68&amp;"', '"&amp;Z68&amp;"', '"&amp;AA68&amp;"', '"&amp;AB68&amp;"', '"&amp;AC68&amp;"', '"&amp;AD68&amp;"', '"&amp;AE68&amp;"', '"&amp;AF68&amp;"', '"&amp;AG68&amp;"' ]; "</f>
        <v xml:space="preserve">defSelectValue['sel204']= [ '選んで下さい', '電気', 'ガス', '', '', '', '', '', '', '', '', '', '', '', '', '' ]; </v>
      </c>
      <c r="BG68" s="130"/>
      <c r="BH68" s="130"/>
      <c r="BI68" s="130" t="str">
        <f>IF(消費量クラス!$R$1="AS","","$this-&gt;")&amp;"defSelectData['"&amp;G68&amp;"']= [ '"&amp;AH68&amp;"', '"&amp;AI68&amp;"', '"&amp;AJ68&amp;"', '"&amp;AK68&amp;"', '"&amp;AL68&amp;"', '"&amp;AM68&amp;"', '"&amp;AN68&amp;"', '"&amp;AO68&amp;"', '"&amp;AP68&amp;"', '"&amp;AQ68&amp;"', '"&amp;AR68&amp;"', '"&amp;AS68&amp;"', '"&amp;AT68&amp;"', '"&amp;AU68&amp;"', '"&amp;AV68&amp;"', '"&amp;AW68&amp;"' ]; "</f>
        <v xml:space="preserve">defSelectData['sel204']= [ '-1', '1', '2', '', '', '', '', '', '', '', '', '', '', '', '', '' ]; </v>
      </c>
    </row>
    <row r="69" spans="1:61" ht="43.5" customHeight="1">
      <c r="A69" s="127"/>
      <c r="B69" s="150" t="s">
        <v>3234</v>
      </c>
      <c r="C69" s="150" t="s">
        <v>3229</v>
      </c>
      <c r="D69" s="150" t="s">
        <v>3220</v>
      </c>
      <c r="E69" s="150" t="s">
        <v>810</v>
      </c>
      <c r="F69" s="150" t="str">
        <f t="shared" si="11"/>
        <v>全体の暖房管理温度</v>
      </c>
      <c r="G69" s="192" t="str">
        <f t="shared" si="12"/>
        <v>sel205</v>
      </c>
      <c r="H69" s="150"/>
      <c r="I69" s="150"/>
      <c r="J69" s="150"/>
      <c r="K69" s="150" t="s">
        <v>1791</v>
      </c>
      <c r="L69" s="150"/>
      <c r="M69" s="150"/>
      <c r="N69" s="150">
        <v>-1</v>
      </c>
      <c r="P69" s="131"/>
      <c r="Q69" s="149" t="str">
        <f t="shared" si="13"/>
        <v>sel205</v>
      </c>
      <c r="R69" s="150" t="s">
        <v>2251</v>
      </c>
      <c r="S69" s="150" t="s">
        <v>1954</v>
      </c>
      <c r="T69" s="193" t="s">
        <v>1983</v>
      </c>
      <c r="U69" s="150" t="s">
        <v>1984</v>
      </c>
      <c r="V69" s="150" t="s">
        <v>1985</v>
      </c>
      <c r="W69" s="150" t="s">
        <v>1986</v>
      </c>
      <c r="X69" s="150" t="s">
        <v>1987</v>
      </c>
      <c r="Y69" s="150" t="s">
        <v>1988</v>
      </c>
      <c r="Z69" s="150" t="s">
        <v>1989</v>
      </c>
      <c r="AA69" s="150" t="s">
        <v>1990</v>
      </c>
      <c r="AB69" s="150" t="s">
        <v>2614</v>
      </c>
      <c r="AC69" s="150"/>
      <c r="AD69" s="150"/>
      <c r="AE69" s="150"/>
      <c r="AF69" s="150"/>
      <c r="AG69" s="150"/>
      <c r="AH69" s="150">
        <v>-1</v>
      </c>
      <c r="AI69" s="150">
        <v>0</v>
      </c>
      <c r="AJ69" s="150">
        <v>18</v>
      </c>
      <c r="AK69" s="150">
        <v>19</v>
      </c>
      <c r="AL69" s="150">
        <v>20</v>
      </c>
      <c r="AM69" s="150">
        <v>21</v>
      </c>
      <c r="AN69" s="150">
        <v>22</v>
      </c>
      <c r="AO69" s="150">
        <v>23</v>
      </c>
      <c r="AP69" s="150">
        <v>24</v>
      </c>
      <c r="AQ69" s="150">
        <v>25</v>
      </c>
      <c r="AR69" s="150">
        <v>26</v>
      </c>
      <c r="AS69" s="150"/>
      <c r="AT69" s="150"/>
      <c r="AU69" s="150"/>
      <c r="AV69" s="150"/>
      <c r="AW69" s="150"/>
      <c r="BA69" s="128"/>
      <c r="BB69" s="128"/>
      <c r="BC69" s="128" t="str">
        <f>IF(消費量クラス!$R$1="AS","defInput['"&amp;B69&amp;"'] = {  "&amp;D$2&amp;":'"&amp;D69&amp;"',  "&amp;C$2&amp;":'"&amp;C69&amp;"',  "&amp;E$2&amp;":'"&amp;E69&amp;"',  "&amp;F$2&amp;":'"&amp;F69&amp;"', "&amp;G$2&amp;":'"&amp;G69&amp;"', "&amp;H$2&amp;":'"&amp;H69&amp;"', "&amp;I$2&amp;":'"&amp;I69&amp;"', "&amp;J$2&amp;":'"&amp;J69&amp;"', "&amp;K$2&amp;":'"&amp;K69&amp;"', "&amp;L$2&amp;":'"&amp;L69&amp;"', "&amp;M$2&amp;":'"&amp;M69&amp;"', "&amp;N$2&amp;":'"&amp;N69&amp;"'}; ","$this-&gt;defInput['"&amp;B69&amp;"'] = [  '"&amp;D$2&amp;"'=&gt;'"&amp;D69&amp;"',  '"&amp;C$2&amp;"'=&gt;'"&amp;C69&amp;"',  '"&amp;E$2&amp;"'=&gt;'"&amp;E69&amp;"',  '"&amp;F$2&amp;"'=&gt;'"&amp;F69&amp;"', '"&amp;G$2&amp;"'=&gt;'"&amp;G69&amp;"', '"&amp;H$2&amp;"'=&gt;'"&amp;H69&amp;"', '"&amp;I$2&amp;"'=&gt;'"&amp;I69&amp;"', '"&amp;J$2&amp;"'=&gt;'"&amp;J69&amp;"', '"&amp;K$2&amp;"'=&gt;'"&amp;K69&amp;"', '"&amp;L$2&amp;"'=&gt;'"&amp;L69&amp;"', '"&amp;M$2&amp;"'=&gt;'"&amp;M69&amp;"', '"&amp;N$2&amp;"'=&gt;'"&amp;N69&amp;"']; ")</f>
        <v xml:space="preserve">defInput['i205'] = {  cons:'consHTsum',  title:'全体の暖房管理温度',  unit:'℃',  text:'全体の暖房管理温度', inputType:'sel205', right:'', postfix:'', demand:'', varType:'Number', min:'', max:'', defaultValue:'-1'}; </v>
      </c>
      <c r="BD69" s="129"/>
      <c r="BE69" s="129"/>
      <c r="BF69" s="129" t="str">
        <f>IF(消費量クラス!$R$1="AS","","$this-&gt;")&amp;"defSelectValue['"&amp;G69&amp;"']= [ '"&amp;R69&amp;"', '"&amp;S69&amp;"', '"&amp;T69&amp;"', '"&amp;U69&amp;"', '"&amp;V69&amp;"', '"&amp;W69&amp;"', '"&amp;X69&amp;"', '"&amp;Y69&amp;"', '"&amp;Z69&amp;"', '"&amp;AA69&amp;"', '"&amp;AB69&amp;"', '"&amp;AC69&amp;"', '"&amp;AD69&amp;"', '"&amp;AE69&amp;"', '"&amp;AF69&amp;"', '"&amp;AG69&amp;"' ]; "</f>
        <v xml:space="preserve">defSelectValue['sel205']= [ '選んで下さい', '使わない', '18℃', '19℃', '20℃', '21℃', '22℃', '23℃', '24℃', '25℃', '26℃以上', '', '', '', '', '' ]; </v>
      </c>
      <c r="BG69" s="130"/>
      <c r="BH69" s="130"/>
      <c r="BI69" s="130" t="str">
        <f>IF(消費量クラス!$R$1="AS","","$this-&gt;")&amp;"defSelectData['"&amp;G69&amp;"']= [ '"&amp;AH69&amp;"', '"&amp;AI69&amp;"', '"&amp;AJ69&amp;"', '"&amp;AK69&amp;"', '"&amp;AL69&amp;"', '"&amp;AM69&amp;"', '"&amp;AN69&amp;"', '"&amp;AO69&amp;"', '"&amp;AP69&amp;"', '"&amp;AQ69&amp;"', '"&amp;AR69&amp;"', '"&amp;AS69&amp;"', '"&amp;AT69&amp;"', '"&amp;AU69&amp;"', '"&amp;AV69&amp;"', '"&amp;AW69&amp;"' ]; "</f>
        <v xml:space="preserve">defSelectData['sel205']= [ '-1', '0', '18', '19', '20', '21', '22', '23', '24', '25', '26', '', '', '', '', '' ]; </v>
      </c>
    </row>
    <row r="70" spans="1:61" ht="43.5" customHeight="1">
      <c r="A70" s="127"/>
      <c r="B70" s="150" t="s">
        <v>3236</v>
      </c>
      <c r="C70" s="150" t="s">
        <v>3235</v>
      </c>
      <c r="D70" s="150" t="s">
        <v>3232</v>
      </c>
      <c r="E70" s="150" t="s">
        <v>810</v>
      </c>
      <c r="F70" s="150" t="str">
        <f t="shared" si="11"/>
        <v>全体の冷房管理温度</v>
      </c>
      <c r="G70" s="192" t="str">
        <f t="shared" si="12"/>
        <v>sel206</v>
      </c>
      <c r="H70" s="150"/>
      <c r="I70" s="150"/>
      <c r="J70" s="150"/>
      <c r="K70" s="150" t="s">
        <v>1791</v>
      </c>
      <c r="L70" s="150"/>
      <c r="M70" s="150"/>
      <c r="N70" s="150">
        <v>-1</v>
      </c>
      <c r="P70" s="131"/>
      <c r="Q70" s="149" t="str">
        <f t="shared" si="13"/>
        <v>sel206</v>
      </c>
      <c r="R70" s="150" t="s">
        <v>2251</v>
      </c>
      <c r="S70" s="193" t="s">
        <v>2615</v>
      </c>
      <c r="T70" s="150" t="s">
        <v>1990</v>
      </c>
      <c r="U70" s="193" t="s">
        <v>1991</v>
      </c>
      <c r="V70" s="150" t="s">
        <v>2030</v>
      </c>
      <c r="W70" s="193" t="s">
        <v>2031</v>
      </c>
      <c r="X70" s="150" t="s">
        <v>2032</v>
      </c>
      <c r="Y70" s="193" t="s">
        <v>2033</v>
      </c>
      <c r="Z70" s="150" t="s">
        <v>1954</v>
      </c>
      <c r="AA70" s="150"/>
      <c r="AB70" s="150"/>
      <c r="AC70" s="150"/>
      <c r="AD70" s="150"/>
      <c r="AE70" s="150"/>
      <c r="AF70" s="150"/>
      <c r="AG70" s="150"/>
      <c r="AH70" s="150">
        <v>-1</v>
      </c>
      <c r="AI70" s="150">
        <v>24</v>
      </c>
      <c r="AJ70" s="150">
        <v>25</v>
      </c>
      <c r="AK70" s="150">
        <v>26</v>
      </c>
      <c r="AL70" s="150">
        <v>27</v>
      </c>
      <c r="AM70" s="150">
        <v>28</v>
      </c>
      <c r="AN70" s="150">
        <v>29</v>
      </c>
      <c r="AO70" s="150">
        <v>30</v>
      </c>
      <c r="AP70" s="150">
        <v>0</v>
      </c>
      <c r="AQ70" s="150"/>
      <c r="AR70" s="150"/>
      <c r="AS70" s="150"/>
      <c r="AT70" s="150"/>
      <c r="AU70" s="150"/>
      <c r="AV70" s="150"/>
      <c r="AW70" s="150"/>
      <c r="BA70" s="128"/>
      <c r="BB70" s="128"/>
      <c r="BC70" s="128" t="str">
        <f>IF(消費量クラス!$R$1="AS","defInput['"&amp;B70&amp;"'] = {  "&amp;D$2&amp;":'"&amp;D70&amp;"',  "&amp;C$2&amp;":'"&amp;C70&amp;"',  "&amp;E$2&amp;":'"&amp;E70&amp;"',  "&amp;F$2&amp;":'"&amp;F70&amp;"', "&amp;G$2&amp;":'"&amp;G70&amp;"', "&amp;H$2&amp;":'"&amp;H70&amp;"', "&amp;I$2&amp;":'"&amp;I70&amp;"', "&amp;J$2&amp;":'"&amp;J70&amp;"', "&amp;K$2&amp;":'"&amp;K70&amp;"', "&amp;L$2&amp;":'"&amp;L70&amp;"', "&amp;M$2&amp;":'"&amp;M70&amp;"', "&amp;N$2&amp;":'"&amp;N70&amp;"'}; ","$this-&gt;defInput['"&amp;B70&amp;"'] = [  '"&amp;D$2&amp;"'=&gt;'"&amp;D70&amp;"',  '"&amp;C$2&amp;"'=&gt;'"&amp;C70&amp;"',  '"&amp;E$2&amp;"'=&gt;'"&amp;E70&amp;"',  '"&amp;F$2&amp;"'=&gt;'"&amp;F70&amp;"', '"&amp;G$2&amp;"'=&gt;'"&amp;G70&amp;"', '"&amp;H$2&amp;"'=&gt;'"&amp;H70&amp;"', '"&amp;I$2&amp;"'=&gt;'"&amp;I70&amp;"', '"&amp;J$2&amp;"'=&gt;'"&amp;J70&amp;"', '"&amp;K$2&amp;"'=&gt;'"&amp;K70&amp;"', '"&amp;L$2&amp;"'=&gt;'"&amp;L70&amp;"', '"&amp;M$2&amp;"'=&gt;'"&amp;M70&amp;"', '"&amp;N$2&amp;"'=&gt;'"&amp;N70&amp;"']; ")</f>
        <v xml:space="preserve">defInput['i206'] = {  cons:'consCOsum',  title:'全体の冷房管理温度',  unit:'℃',  text:'全体の冷房管理温度', inputType:'sel206', right:'', postfix:'', demand:'', varType:'Number', min:'', max:'', defaultValue:'-1'}; </v>
      </c>
      <c r="BD70" s="129"/>
      <c r="BE70" s="129"/>
      <c r="BF70" s="129" t="str">
        <f>IF(消費量クラス!$R$1="AS","","$this-&gt;")&amp;"defSelectValue['"&amp;G70&amp;"']= [ '"&amp;R70&amp;"', '"&amp;S70&amp;"', '"&amp;T70&amp;"', '"&amp;U70&amp;"', '"&amp;V70&amp;"', '"&amp;W70&amp;"', '"&amp;X70&amp;"', '"&amp;Y70&amp;"', '"&amp;Z70&amp;"', '"&amp;AA70&amp;"', '"&amp;AB70&amp;"', '"&amp;AC70&amp;"', '"&amp;AD70&amp;"', '"&amp;AE70&amp;"', '"&amp;AF70&amp;"', '"&amp;AG70&amp;"' ]; "</f>
        <v xml:space="preserve">defSelectValue['sel206']= [ '選んで下さい', '24℃以下', '25℃', '26℃', '27℃', '28℃', '29℃', '30℃', '使わない', '', '', '', '', '', '', '' ]; </v>
      </c>
      <c r="BG70" s="130"/>
      <c r="BH70" s="130"/>
      <c r="BI70" s="130" t="str">
        <f>IF(消費量クラス!$R$1="AS","","$this-&gt;")&amp;"defSelectData['"&amp;G70&amp;"']= [ '"&amp;AH70&amp;"', '"&amp;AI70&amp;"', '"&amp;AJ70&amp;"', '"&amp;AK70&amp;"', '"&amp;AL70&amp;"', '"&amp;AM70&amp;"', '"&amp;AN70&amp;"', '"&amp;AO70&amp;"', '"&amp;AP70&amp;"', '"&amp;AQ70&amp;"', '"&amp;AR70&amp;"', '"&amp;AS70&amp;"', '"&amp;AT70&amp;"', '"&amp;AU70&amp;"', '"&amp;AV70&amp;"', '"&amp;AW70&amp;"' ]; "</f>
        <v xml:space="preserve">defSelectData['sel206']= [ '-1', '24', '25', '26', '27', '28', '29', '30', '0', '', '', '', '', '', '', '' ]; </v>
      </c>
    </row>
    <row r="71" spans="1:61" ht="43.5" customHeight="1">
      <c r="A71" s="127"/>
      <c r="B71" s="150" t="s">
        <v>3063</v>
      </c>
      <c r="C71" s="150" t="s">
        <v>3024</v>
      </c>
      <c r="D71" s="150" t="s">
        <v>3029</v>
      </c>
      <c r="E71" s="150" t="s">
        <v>810</v>
      </c>
      <c r="F71" s="150" t="str">
        <f t="shared" ref="F71:F80" si="14">C71</f>
        <v>暖房管理温度</v>
      </c>
      <c r="G71" s="192" t="str">
        <f t="shared" si="9"/>
        <v>sel211</v>
      </c>
      <c r="H71" s="150"/>
      <c r="I71" s="150"/>
      <c r="J71" s="150"/>
      <c r="K71" s="150" t="s">
        <v>1791</v>
      </c>
      <c r="L71" s="150"/>
      <c r="M71" s="150"/>
      <c r="N71" s="150">
        <v>-1</v>
      </c>
      <c r="P71" s="131"/>
      <c r="Q71" s="149" t="str">
        <f t="shared" si="10"/>
        <v>sel211</v>
      </c>
      <c r="R71" s="150" t="s">
        <v>2251</v>
      </c>
      <c r="S71" s="150" t="s">
        <v>1954</v>
      </c>
      <c r="T71" s="193" t="s">
        <v>1983</v>
      </c>
      <c r="U71" s="150" t="s">
        <v>1984</v>
      </c>
      <c r="V71" s="150" t="s">
        <v>1985</v>
      </c>
      <c r="W71" s="150" t="s">
        <v>1986</v>
      </c>
      <c r="X71" s="150" t="s">
        <v>1987</v>
      </c>
      <c r="Y71" s="150" t="s">
        <v>1988</v>
      </c>
      <c r="Z71" s="150" t="s">
        <v>1989</v>
      </c>
      <c r="AA71" s="150" t="s">
        <v>1990</v>
      </c>
      <c r="AB71" s="150" t="s">
        <v>2614</v>
      </c>
      <c r="AC71" s="150"/>
      <c r="AD71" s="150"/>
      <c r="AE71" s="150"/>
      <c r="AF71" s="150"/>
      <c r="AG71" s="150"/>
      <c r="AH71" s="150">
        <v>-1</v>
      </c>
      <c r="AI71" s="150">
        <v>0</v>
      </c>
      <c r="AJ71" s="150">
        <v>18</v>
      </c>
      <c r="AK71" s="150">
        <v>19</v>
      </c>
      <c r="AL71" s="150">
        <v>20</v>
      </c>
      <c r="AM71" s="150">
        <v>21</v>
      </c>
      <c r="AN71" s="150">
        <v>22</v>
      </c>
      <c r="AO71" s="150">
        <v>23</v>
      </c>
      <c r="AP71" s="150">
        <v>24</v>
      </c>
      <c r="AQ71" s="150">
        <v>25</v>
      </c>
      <c r="AR71" s="150">
        <v>26</v>
      </c>
      <c r="AS71" s="150"/>
      <c r="AT71" s="150"/>
      <c r="AU71" s="150"/>
      <c r="AV71" s="150"/>
      <c r="AW71" s="150"/>
      <c r="BA71" s="128"/>
      <c r="BB71" s="128"/>
      <c r="BC71" s="128" t="str">
        <f>IF(消費量クラス!$R$1="AS","defInput['"&amp;B71&amp;"'] = {  "&amp;D$2&amp;":'"&amp;D71&amp;"',  "&amp;C$2&amp;":'"&amp;C71&amp;"',  "&amp;E$2&amp;":'"&amp;E71&amp;"',  "&amp;F$2&amp;":'"&amp;F71&amp;"', "&amp;G$2&amp;":'"&amp;G71&amp;"', "&amp;H$2&amp;":'"&amp;H71&amp;"', "&amp;I$2&amp;":'"&amp;I71&amp;"', "&amp;J$2&amp;":'"&amp;J71&amp;"', "&amp;K$2&amp;":'"&amp;K71&amp;"', "&amp;L$2&amp;":'"&amp;L71&amp;"', "&amp;M$2&amp;":'"&amp;M71&amp;"', "&amp;N$2&amp;":'"&amp;N71&amp;"'}; ","$this-&gt;defInput['"&amp;B71&amp;"'] = [  '"&amp;D$2&amp;"'=&gt;'"&amp;D71&amp;"',  '"&amp;C$2&amp;"'=&gt;'"&amp;C71&amp;"',  '"&amp;E$2&amp;"'=&gt;'"&amp;E71&amp;"',  '"&amp;F$2&amp;"'=&gt;'"&amp;F71&amp;"', '"&amp;G$2&amp;"'=&gt;'"&amp;G71&amp;"', '"&amp;H$2&amp;"'=&gt;'"&amp;H71&amp;"', '"&amp;I$2&amp;"'=&gt;'"&amp;I71&amp;"', '"&amp;J$2&amp;"'=&gt;'"&amp;J71&amp;"', '"&amp;K$2&amp;"'=&gt;'"&amp;K71&amp;"', '"&amp;L$2&amp;"'=&gt;'"&amp;L71&amp;"', '"&amp;M$2&amp;"'=&gt;'"&amp;M71&amp;"', '"&amp;N$2&amp;"'=&gt;'"&amp;N71&amp;"']; ")</f>
        <v xml:space="preserve">defInput['i211'] = {  cons:'consHT',  title:'暖房管理温度',  unit:'℃',  text:'暖房管理温度', inputType:'sel211', right:'', postfix:'', demand:'', varType:'Number', min:'', max:'', defaultValue:'-1'}; </v>
      </c>
      <c r="BD71" s="129"/>
      <c r="BE71" s="129"/>
      <c r="BF71" s="129" t="str">
        <f>IF(消費量クラス!$R$1="AS","","$this-&gt;")&amp;"defSelectValue['"&amp;G71&amp;"']= [ '"&amp;R71&amp;"', '"&amp;S71&amp;"', '"&amp;T71&amp;"', '"&amp;U71&amp;"', '"&amp;V71&amp;"', '"&amp;W71&amp;"', '"&amp;X71&amp;"', '"&amp;Y71&amp;"', '"&amp;Z71&amp;"', '"&amp;AA71&amp;"', '"&amp;AB71&amp;"', '"&amp;AC71&amp;"', '"&amp;AD71&amp;"', '"&amp;AE71&amp;"', '"&amp;AF71&amp;"', '"&amp;AG71&amp;"' ]; "</f>
        <v xml:space="preserve">defSelectValue['sel211']= [ '選んで下さい', '使わない', '18℃', '19℃', '20℃', '21℃', '22℃', '23℃', '24℃', '25℃', '26℃以上', '', '', '', '', '' ]; </v>
      </c>
      <c r="BG71" s="130"/>
      <c r="BH71" s="130"/>
      <c r="BI71" s="130" t="str">
        <f>IF(消費量クラス!$R$1="AS","","$this-&gt;")&amp;"defSelectData['"&amp;G71&amp;"']= [ '"&amp;AH71&amp;"', '"&amp;AI71&amp;"', '"&amp;AJ71&amp;"', '"&amp;AK71&amp;"', '"&amp;AL71&amp;"', '"&amp;AM71&amp;"', '"&amp;AN71&amp;"', '"&amp;AO71&amp;"', '"&amp;AP71&amp;"', '"&amp;AQ71&amp;"', '"&amp;AR71&amp;"', '"&amp;AS71&amp;"', '"&amp;AT71&amp;"', '"&amp;AU71&amp;"', '"&amp;AV71&amp;"', '"&amp;AW71&amp;"' ]; "</f>
        <v xml:space="preserve">defSelectData['sel211']= [ '-1', '0', '18', '19', '20', '21', '22', '23', '24', '25', '26', '', '', '', '', '' ]; </v>
      </c>
    </row>
    <row r="72" spans="1:61" ht="43.5" customHeight="1">
      <c r="A72" s="127"/>
      <c r="B72" s="150" t="s">
        <v>3064</v>
      </c>
      <c r="C72" s="150" t="s">
        <v>3222</v>
      </c>
      <c r="D72" s="150" t="s">
        <v>3221</v>
      </c>
      <c r="E72" s="150"/>
      <c r="F72" s="150" t="str">
        <f t="shared" si="14"/>
        <v>暖房器具</v>
      </c>
      <c r="G72" s="192" t="str">
        <f t="shared" si="9"/>
        <v>sel212</v>
      </c>
      <c r="H72" s="150"/>
      <c r="I72" s="150"/>
      <c r="J72" s="150"/>
      <c r="K72" s="150" t="s">
        <v>1791</v>
      </c>
      <c r="L72" s="150"/>
      <c r="M72" s="150"/>
      <c r="N72" s="150">
        <v>-1</v>
      </c>
      <c r="P72" s="131"/>
      <c r="Q72" s="149" t="str">
        <f t="shared" si="10"/>
        <v>sel212</v>
      </c>
      <c r="R72" s="150" t="s">
        <v>2251</v>
      </c>
      <c r="S72" s="150" t="s">
        <v>3225</v>
      </c>
      <c r="T72" s="150" t="s">
        <v>1976</v>
      </c>
      <c r="U72" s="150" t="s">
        <v>1977</v>
      </c>
      <c r="V72" s="150" t="s">
        <v>1978</v>
      </c>
      <c r="W72" s="150" t="s">
        <v>3226</v>
      </c>
      <c r="X72" s="150" t="s">
        <v>3227</v>
      </c>
      <c r="Y72" s="150"/>
      <c r="Z72" s="150"/>
      <c r="AA72" s="150"/>
      <c r="AB72" s="150"/>
      <c r="AC72" s="150"/>
      <c r="AD72" s="150"/>
      <c r="AE72" s="150"/>
      <c r="AF72" s="150"/>
      <c r="AG72" s="150"/>
      <c r="AH72" s="150">
        <v>-1</v>
      </c>
      <c r="AI72" s="150">
        <v>1</v>
      </c>
      <c r="AJ72" s="150">
        <v>2</v>
      </c>
      <c r="AK72" s="150">
        <v>3</v>
      </c>
      <c r="AL72" s="150">
        <v>4</v>
      </c>
      <c r="AM72" s="150">
        <v>5</v>
      </c>
      <c r="AN72" s="150">
        <v>6</v>
      </c>
      <c r="AO72" s="150"/>
      <c r="AP72" s="150"/>
      <c r="AQ72" s="150"/>
      <c r="AR72" s="150"/>
      <c r="AS72" s="150"/>
      <c r="AT72" s="150"/>
      <c r="AU72" s="150"/>
      <c r="AV72" s="150"/>
      <c r="AW72" s="150"/>
      <c r="BA72" s="128"/>
      <c r="BB72" s="128"/>
      <c r="BC72" s="128" t="str">
        <f>IF(消費量クラス!$R$1="AS","defInput['"&amp;B72&amp;"'] = {  "&amp;D$2&amp;":'"&amp;D72&amp;"',  "&amp;C$2&amp;":'"&amp;C72&amp;"',  "&amp;E$2&amp;":'"&amp;E72&amp;"',  "&amp;F$2&amp;":'"&amp;F72&amp;"', "&amp;G$2&amp;":'"&amp;G72&amp;"', "&amp;H$2&amp;":'"&amp;H72&amp;"', "&amp;I$2&amp;":'"&amp;I72&amp;"', "&amp;J$2&amp;":'"&amp;J72&amp;"', "&amp;K$2&amp;":'"&amp;K72&amp;"', "&amp;L$2&amp;":'"&amp;L72&amp;"', "&amp;M$2&amp;":'"&amp;M72&amp;"', "&amp;N$2&amp;":'"&amp;N72&amp;"'}; ","$this-&gt;defInput['"&amp;B72&amp;"'] = [  '"&amp;D$2&amp;"'=&gt;'"&amp;D72&amp;"',  '"&amp;C$2&amp;"'=&gt;'"&amp;C72&amp;"',  '"&amp;E$2&amp;"'=&gt;'"&amp;E72&amp;"',  '"&amp;F$2&amp;"'=&gt;'"&amp;F72&amp;"', '"&amp;G$2&amp;"'=&gt;'"&amp;G72&amp;"', '"&amp;H$2&amp;"'=&gt;'"&amp;H72&amp;"', '"&amp;I$2&amp;"'=&gt;'"&amp;I72&amp;"', '"&amp;J$2&amp;"'=&gt;'"&amp;J72&amp;"', '"&amp;K$2&amp;"'=&gt;'"&amp;K72&amp;"', '"&amp;L$2&amp;"'=&gt;'"&amp;L72&amp;"', '"&amp;M$2&amp;"'=&gt;'"&amp;M72&amp;"', '"&amp;N$2&amp;"'=&gt;'"&amp;N72&amp;"']; ")</f>
        <v xml:space="preserve">defInput['i212'] = {  cons:'consHT',  title:'暖房器具',  unit:'',  text:'暖房器具', inputType:'sel212', right:'', postfix:'', demand:'', varType:'Number', min:'', max:'', defaultValue:'-1'}; </v>
      </c>
      <c r="BD72" s="129"/>
      <c r="BE72" s="129"/>
      <c r="BF72" s="129" t="str">
        <f>IF(消費量クラス!$R$1="AS","","$this-&gt;")&amp;"defSelectValue['"&amp;G72&amp;"']= [ '"&amp;R72&amp;"', '"&amp;S72&amp;"', '"&amp;T72&amp;"', '"&amp;U72&amp;"', '"&amp;V72&amp;"', '"&amp;W72&amp;"', '"&amp;X72&amp;"', '"&amp;Y72&amp;"', '"&amp;Z72&amp;"', '"&amp;AA72&amp;"', '"&amp;AB72&amp;"', '"&amp;AC72&amp;"', '"&amp;AD72&amp;"', '"&amp;AE72&amp;"', '"&amp;AF72&amp;"', '"&amp;AG72&amp;"' ]; "</f>
        <v xml:space="preserve">defSelectValue['sel212']= [ '選んで下さい', 'エアコン', '電気熱暖房', 'ガス', '灯油', '重油', '薪・ペレット', '', '', '', '', '', '', '', '', '' ]; </v>
      </c>
      <c r="BG72" s="130"/>
      <c r="BH72" s="130"/>
      <c r="BI72" s="130" t="str">
        <f>IF(消費量クラス!$R$1="AS","","$this-&gt;")&amp;"defSelectData['"&amp;G72&amp;"']= [ '"&amp;AH72&amp;"', '"&amp;AI72&amp;"', '"&amp;AJ72&amp;"', '"&amp;AK72&amp;"', '"&amp;AL72&amp;"', '"&amp;AM72&amp;"', '"&amp;AN72&amp;"', '"&amp;AO72&amp;"', '"&amp;AP72&amp;"', '"&amp;AQ72&amp;"', '"&amp;AR72&amp;"', '"&amp;AS72&amp;"', '"&amp;AT72&amp;"', '"&amp;AU72&amp;"', '"&amp;AV72&amp;"', '"&amp;AW72&amp;"' ]; "</f>
        <v xml:space="preserve">defSelectData['sel212']= [ '-1', '1', '2', '3', '4', '5', '6', '', '', '', '', '', '', '', '', '' ]; </v>
      </c>
    </row>
    <row r="73" spans="1:61" ht="43.5" customHeight="1">
      <c r="A73" s="127"/>
      <c r="B73" s="150" t="s">
        <v>3065</v>
      </c>
      <c r="C73" s="150" t="s">
        <v>3025</v>
      </c>
      <c r="D73" s="150" t="s">
        <v>3030</v>
      </c>
      <c r="E73" s="150"/>
      <c r="F73" s="150" t="str">
        <f t="shared" si="14"/>
        <v>補助暖房の熱源</v>
      </c>
      <c r="G73" s="192" t="str">
        <f t="shared" si="9"/>
        <v>sel213</v>
      </c>
      <c r="H73" s="150"/>
      <c r="I73" s="150"/>
      <c r="J73" s="150"/>
      <c r="K73" s="150" t="s">
        <v>1791</v>
      </c>
      <c r="L73" s="150"/>
      <c r="M73" s="150"/>
      <c r="N73" s="150">
        <v>-1</v>
      </c>
      <c r="P73" s="131"/>
      <c r="Q73" s="149" t="str">
        <f t="shared" si="10"/>
        <v>sel213</v>
      </c>
      <c r="R73" s="150" t="s">
        <v>2251</v>
      </c>
      <c r="S73" s="150" t="s">
        <v>2774</v>
      </c>
      <c r="T73" s="150" t="s">
        <v>2775</v>
      </c>
      <c r="U73" s="150" t="s">
        <v>2773</v>
      </c>
      <c r="V73" s="150" t="s">
        <v>2776</v>
      </c>
      <c r="W73" s="150"/>
      <c r="X73" s="150"/>
      <c r="Y73" s="150"/>
      <c r="Z73" s="150"/>
      <c r="AA73" s="150"/>
      <c r="AB73" s="150"/>
      <c r="AC73" s="150"/>
      <c r="AD73" s="150"/>
      <c r="AE73" s="150"/>
      <c r="AF73" s="150"/>
      <c r="AG73" s="150"/>
      <c r="AH73" s="150">
        <v>-1</v>
      </c>
      <c r="AI73" s="150">
        <v>1</v>
      </c>
      <c r="AJ73" s="150">
        <v>2</v>
      </c>
      <c r="AK73" s="150">
        <v>3</v>
      </c>
      <c r="AL73" s="150">
        <v>4</v>
      </c>
      <c r="AM73" s="150"/>
      <c r="AN73" s="150"/>
      <c r="AO73" s="150"/>
      <c r="AP73" s="150"/>
      <c r="AQ73" s="150"/>
      <c r="AR73" s="150"/>
      <c r="AS73" s="150"/>
      <c r="AT73" s="150"/>
      <c r="AU73" s="150"/>
      <c r="AV73" s="150"/>
      <c r="AW73" s="150"/>
      <c r="BA73" s="128"/>
      <c r="BB73" s="128"/>
      <c r="BC73" s="128" t="str">
        <f>IF(消費量クラス!$R$1="AS","defInput['"&amp;B73&amp;"'] = {  "&amp;D$2&amp;":'"&amp;D73&amp;"',  "&amp;C$2&amp;":'"&amp;C73&amp;"',  "&amp;E$2&amp;":'"&amp;E73&amp;"',  "&amp;F$2&amp;":'"&amp;F73&amp;"', "&amp;G$2&amp;":'"&amp;G73&amp;"', "&amp;H$2&amp;":'"&amp;H73&amp;"', "&amp;I$2&amp;":'"&amp;I73&amp;"', "&amp;J$2&amp;":'"&amp;J73&amp;"', "&amp;K$2&amp;":'"&amp;K73&amp;"', "&amp;L$2&amp;":'"&amp;L73&amp;"', "&amp;M$2&amp;":'"&amp;M73&amp;"', "&amp;N$2&amp;":'"&amp;N73&amp;"'}; ","$this-&gt;defInput['"&amp;B73&amp;"'] = [  '"&amp;D$2&amp;"'=&gt;'"&amp;D73&amp;"',  '"&amp;C$2&amp;"'=&gt;'"&amp;C73&amp;"',  '"&amp;E$2&amp;"'=&gt;'"&amp;E73&amp;"',  '"&amp;F$2&amp;"'=&gt;'"&amp;F73&amp;"', '"&amp;G$2&amp;"'=&gt;'"&amp;G73&amp;"', '"&amp;H$2&amp;"'=&gt;'"&amp;H73&amp;"', '"&amp;I$2&amp;"'=&gt;'"&amp;I73&amp;"', '"&amp;J$2&amp;"'=&gt;'"&amp;J73&amp;"', '"&amp;K$2&amp;"'=&gt;'"&amp;K73&amp;"', '"&amp;L$2&amp;"'=&gt;'"&amp;L73&amp;"', '"&amp;M$2&amp;"'=&gt;'"&amp;M73&amp;"', '"&amp;N$2&amp;"'=&gt;'"&amp;N73&amp;"']; ")</f>
        <v xml:space="preserve">defInput['i213'] = {  cons:'consHT',  title:'補助暖房の熱源',  unit:'',  text:'補助暖房の熱源', inputType:'sel213', right:'', postfix:'', demand:'', varType:'Number', min:'', max:'', defaultValue:'-1'}; </v>
      </c>
      <c r="BD73" s="129"/>
      <c r="BE73" s="129"/>
      <c r="BF73" s="129" t="str">
        <f>IF(消費量クラス!$R$1="AS","","$this-&gt;")&amp;"defSelectValue['"&amp;G73&amp;"']= [ '"&amp;R73&amp;"', '"&amp;S73&amp;"', '"&amp;T73&amp;"', '"&amp;U73&amp;"', '"&amp;V73&amp;"', '"&amp;W73&amp;"', '"&amp;X73&amp;"', '"&amp;Y73&amp;"', '"&amp;Z73&amp;"', '"&amp;AA73&amp;"', '"&amp;AB73&amp;"', '"&amp;AC73&amp;"', '"&amp;AD73&amp;"', '"&amp;AE73&amp;"', '"&amp;AF73&amp;"', '"&amp;AG73&amp;"' ]; "</f>
        <v xml:space="preserve">defSelectValue['sel213']= [ '選んで下さい', '電気ヒータ', 'ガス', '灯油', '使わない', '', '', '', '', '', '', '', '', '', '', '' ]; </v>
      </c>
      <c r="BG73" s="130"/>
      <c r="BH73" s="130"/>
      <c r="BI73" s="130" t="str">
        <f>IF(消費量クラス!$R$1="AS","","$this-&gt;")&amp;"defSelectData['"&amp;G73&amp;"']= [ '"&amp;AH73&amp;"', '"&amp;AI73&amp;"', '"&amp;AJ73&amp;"', '"&amp;AK73&amp;"', '"&amp;AL73&amp;"', '"&amp;AM73&amp;"', '"&amp;AN73&amp;"', '"&amp;AO73&amp;"', '"&amp;AP73&amp;"', '"&amp;AQ73&amp;"', '"&amp;AR73&amp;"', '"&amp;AS73&amp;"', '"&amp;AT73&amp;"', '"&amp;AU73&amp;"', '"&amp;AV73&amp;"', '"&amp;AW73&amp;"' ]; "</f>
        <v xml:space="preserve">defSelectData['sel213']= [ '-1', '1', '2', '3', '4', '', '', '', '', '', '', '', '', '', '', '' ]; </v>
      </c>
    </row>
    <row r="74" spans="1:61" ht="43.5" customHeight="1">
      <c r="A74" s="127"/>
      <c r="B74" s="150" t="s">
        <v>3066</v>
      </c>
      <c r="C74" s="150" t="s">
        <v>3026</v>
      </c>
      <c r="D74" s="150" t="s">
        <v>3231</v>
      </c>
      <c r="E74" s="150" t="s">
        <v>810</v>
      </c>
      <c r="F74" s="150" t="str">
        <f t="shared" si="14"/>
        <v>冷房管理温度</v>
      </c>
      <c r="G74" s="192" t="str">
        <f t="shared" si="9"/>
        <v>sel214</v>
      </c>
      <c r="H74" s="150"/>
      <c r="I74" s="150"/>
      <c r="J74" s="150"/>
      <c r="K74" s="150" t="s">
        <v>1791</v>
      </c>
      <c r="L74" s="150"/>
      <c r="M74" s="150"/>
      <c r="N74" s="150">
        <v>-1</v>
      </c>
      <c r="P74" s="131"/>
      <c r="Q74" s="149" t="str">
        <f t="shared" si="10"/>
        <v>sel214</v>
      </c>
      <c r="R74" s="150" t="s">
        <v>2251</v>
      </c>
      <c r="S74" s="193" t="s">
        <v>2615</v>
      </c>
      <c r="T74" s="150" t="s">
        <v>1990</v>
      </c>
      <c r="U74" s="193" t="s">
        <v>1991</v>
      </c>
      <c r="V74" s="150" t="s">
        <v>2030</v>
      </c>
      <c r="W74" s="193" t="s">
        <v>2031</v>
      </c>
      <c r="X74" s="150" t="s">
        <v>2032</v>
      </c>
      <c r="Y74" s="193" t="s">
        <v>2033</v>
      </c>
      <c r="Z74" s="150" t="s">
        <v>1954</v>
      </c>
      <c r="AA74" s="150"/>
      <c r="AB74" s="150"/>
      <c r="AC74" s="150"/>
      <c r="AD74" s="150"/>
      <c r="AE74" s="150"/>
      <c r="AF74" s="150"/>
      <c r="AG74" s="150"/>
      <c r="AH74" s="150">
        <v>-1</v>
      </c>
      <c r="AI74" s="150">
        <v>24</v>
      </c>
      <c r="AJ74" s="150">
        <v>25</v>
      </c>
      <c r="AK74" s="150">
        <v>26</v>
      </c>
      <c r="AL74" s="150">
        <v>27</v>
      </c>
      <c r="AM74" s="150">
        <v>28</v>
      </c>
      <c r="AN74" s="150">
        <v>29</v>
      </c>
      <c r="AO74" s="150">
        <v>30</v>
      </c>
      <c r="AP74" s="150">
        <v>0</v>
      </c>
      <c r="AQ74" s="150"/>
      <c r="AR74" s="150"/>
      <c r="AS74" s="150"/>
      <c r="AT74" s="150"/>
      <c r="AU74" s="150"/>
      <c r="AV74" s="150"/>
      <c r="AW74" s="150"/>
      <c r="BA74" s="128"/>
      <c r="BB74" s="128"/>
      <c r="BC74" s="128" t="str">
        <f>IF(消費量クラス!$R$1="AS","defInput['"&amp;B74&amp;"'] = {  "&amp;D$2&amp;":'"&amp;D74&amp;"',  "&amp;C$2&amp;":'"&amp;C74&amp;"',  "&amp;E$2&amp;":'"&amp;E74&amp;"',  "&amp;F$2&amp;":'"&amp;F74&amp;"', "&amp;G$2&amp;":'"&amp;G74&amp;"', "&amp;H$2&amp;":'"&amp;H74&amp;"', "&amp;I$2&amp;":'"&amp;I74&amp;"', "&amp;J$2&amp;":'"&amp;J74&amp;"', "&amp;K$2&amp;":'"&amp;K74&amp;"', "&amp;L$2&amp;":'"&amp;L74&amp;"', "&amp;M$2&amp;":'"&amp;M74&amp;"', "&amp;N$2&amp;":'"&amp;N74&amp;"'}; ","$this-&gt;defInput['"&amp;B74&amp;"'] = [  '"&amp;D$2&amp;"'=&gt;'"&amp;D74&amp;"',  '"&amp;C$2&amp;"'=&gt;'"&amp;C74&amp;"',  '"&amp;E$2&amp;"'=&gt;'"&amp;E74&amp;"',  '"&amp;F$2&amp;"'=&gt;'"&amp;F74&amp;"', '"&amp;G$2&amp;"'=&gt;'"&amp;G74&amp;"', '"&amp;H$2&amp;"'=&gt;'"&amp;H74&amp;"', '"&amp;I$2&amp;"'=&gt;'"&amp;I74&amp;"', '"&amp;J$2&amp;"'=&gt;'"&amp;J74&amp;"', '"&amp;K$2&amp;"'=&gt;'"&amp;K74&amp;"', '"&amp;L$2&amp;"'=&gt;'"&amp;L74&amp;"', '"&amp;M$2&amp;"'=&gt;'"&amp;M74&amp;"', '"&amp;N$2&amp;"'=&gt;'"&amp;N74&amp;"']; ")</f>
        <v xml:space="preserve">defInput['i214'] = {  cons:'consCO',  title:'冷房管理温度',  unit:'℃',  text:'冷房管理温度', inputType:'sel214', right:'', postfix:'', demand:'', varType:'Number', min:'', max:'', defaultValue:'-1'}; </v>
      </c>
      <c r="BD74" s="129"/>
      <c r="BE74" s="129"/>
      <c r="BF74" s="129" t="str">
        <f>IF(消費量クラス!$R$1="AS","","$this-&gt;")&amp;"defSelectValue['"&amp;G74&amp;"']= [ '"&amp;R74&amp;"', '"&amp;S74&amp;"', '"&amp;T74&amp;"', '"&amp;U74&amp;"', '"&amp;V74&amp;"', '"&amp;W74&amp;"', '"&amp;X74&amp;"', '"&amp;Y74&amp;"', '"&amp;Z74&amp;"', '"&amp;AA74&amp;"', '"&amp;AB74&amp;"', '"&amp;AC74&amp;"', '"&amp;AD74&amp;"', '"&amp;AE74&amp;"', '"&amp;AF74&amp;"', '"&amp;AG74&amp;"' ]; "</f>
        <v xml:space="preserve">defSelectValue['sel214']= [ '選んで下さい', '24℃以下', '25℃', '26℃', '27℃', '28℃', '29℃', '30℃', '使わない', '', '', '', '', '', '', '' ]; </v>
      </c>
      <c r="BG74" s="130"/>
      <c r="BH74" s="130"/>
      <c r="BI74" s="130" t="str">
        <f>IF(消費量クラス!$R$1="AS","","$this-&gt;")&amp;"defSelectData['"&amp;G74&amp;"']= [ '"&amp;AH74&amp;"', '"&amp;AI74&amp;"', '"&amp;AJ74&amp;"', '"&amp;AK74&amp;"', '"&amp;AL74&amp;"', '"&amp;AM74&amp;"', '"&amp;AN74&amp;"', '"&amp;AO74&amp;"', '"&amp;AP74&amp;"', '"&amp;AQ74&amp;"', '"&amp;AR74&amp;"', '"&amp;AS74&amp;"', '"&amp;AT74&amp;"', '"&amp;AU74&amp;"', '"&amp;AV74&amp;"', '"&amp;AW74&amp;"' ]; "</f>
        <v xml:space="preserve">defSelectData['sel214']= [ '-1', '24', '25', '26', '27', '28', '29', '30', '0', '', '', '', '', '', '', '' ]; </v>
      </c>
    </row>
    <row r="75" spans="1:61" ht="43.5" customHeight="1">
      <c r="A75" s="127"/>
      <c r="B75" s="150" t="s">
        <v>3358</v>
      </c>
      <c r="C75" s="150" t="s">
        <v>3359</v>
      </c>
      <c r="D75" s="150" t="s">
        <v>3237</v>
      </c>
      <c r="E75" s="150" t="s">
        <v>648</v>
      </c>
      <c r="F75" s="150" t="s">
        <v>3360</v>
      </c>
      <c r="G75" s="192" t="str">
        <f t="shared" ref="G75" si="15">"sel"&amp;MID(B75,2,5)</f>
        <v>sel215</v>
      </c>
      <c r="H75" s="150"/>
      <c r="I75" s="150"/>
      <c r="J75" s="150"/>
      <c r="K75" s="150" t="s">
        <v>1791</v>
      </c>
      <c r="L75" s="150"/>
      <c r="M75" s="150"/>
      <c r="N75" s="150">
        <v>-1</v>
      </c>
      <c r="P75" s="131"/>
      <c r="Q75" s="149" t="str">
        <f t="shared" ref="Q75" si="16">G75</f>
        <v>sel215</v>
      </c>
      <c r="R75" s="150" t="s">
        <v>2251</v>
      </c>
      <c r="S75" s="150" t="s">
        <v>2021</v>
      </c>
      <c r="T75" s="193" t="s">
        <v>2441</v>
      </c>
      <c r="U75" s="150" t="s">
        <v>2442</v>
      </c>
      <c r="V75" s="150" t="s">
        <v>2443</v>
      </c>
      <c r="W75" s="150" t="s">
        <v>2444</v>
      </c>
      <c r="X75" s="150" t="s">
        <v>2445</v>
      </c>
      <c r="Y75" s="150" t="s">
        <v>2446</v>
      </c>
      <c r="Z75" s="150" t="s">
        <v>2447</v>
      </c>
      <c r="AA75" s="150" t="s">
        <v>2448</v>
      </c>
      <c r="AB75" s="150"/>
      <c r="AC75" s="150"/>
      <c r="AD75" s="150"/>
      <c r="AE75" s="150"/>
      <c r="AF75" s="150"/>
      <c r="AG75" s="150"/>
      <c r="AH75" s="150">
        <v>-1</v>
      </c>
      <c r="AI75" s="150">
        <v>0</v>
      </c>
      <c r="AJ75" s="150">
        <v>1</v>
      </c>
      <c r="AK75" s="150">
        <v>2</v>
      </c>
      <c r="AL75" s="150">
        <v>4</v>
      </c>
      <c r="AM75" s="150">
        <v>6</v>
      </c>
      <c r="AN75" s="150">
        <v>9</v>
      </c>
      <c r="AO75" s="150">
        <v>13</v>
      </c>
      <c r="AP75" s="150">
        <v>18</v>
      </c>
      <c r="AQ75" s="150">
        <v>25</v>
      </c>
      <c r="AR75" s="150"/>
      <c r="AS75" s="150"/>
      <c r="AT75" s="150"/>
      <c r="AU75" s="150"/>
      <c r="AV75" s="150"/>
      <c r="AW75" s="150"/>
      <c r="BA75" s="128"/>
      <c r="BB75" s="128"/>
      <c r="BC75" s="128" t="str">
        <f>IF(消費量クラス!$R$1="AS","defInput['"&amp;B75&amp;"'] = {  "&amp;D$2&amp;":'"&amp;D75&amp;"',  "&amp;C$2&amp;":'"&amp;C75&amp;"',  "&amp;E$2&amp;":'"&amp;E75&amp;"',  "&amp;F$2&amp;":'"&amp;F75&amp;"', "&amp;G$2&amp;":'"&amp;G75&amp;"', "&amp;H$2&amp;":'"&amp;H75&amp;"', "&amp;I$2&amp;":'"&amp;I75&amp;"', "&amp;J$2&amp;":'"&amp;J75&amp;"', "&amp;K$2&amp;":'"&amp;K75&amp;"', "&amp;L$2&amp;":'"&amp;L75&amp;"', "&amp;M$2&amp;":'"&amp;M75&amp;"', "&amp;N$2&amp;":'"&amp;N75&amp;"'}; ","$this-&gt;defInput['"&amp;B75&amp;"'] = [  '"&amp;D$2&amp;"'=&gt;'"&amp;D75&amp;"',  '"&amp;C$2&amp;"'=&gt;'"&amp;C75&amp;"',  '"&amp;E$2&amp;"'=&gt;'"&amp;E75&amp;"',  '"&amp;F$2&amp;"'=&gt;'"&amp;F75&amp;"', '"&amp;G$2&amp;"'=&gt;'"&amp;G75&amp;"', '"&amp;H$2&amp;"'=&gt;'"&amp;H75&amp;"', '"&amp;I$2&amp;"'=&gt;'"&amp;I75&amp;"', '"&amp;J$2&amp;"'=&gt;'"&amp;J75&amp;"', '"&amp;K$2&amp;"'=&gt;'"&amp;K75&amp;"', '"&amp;L$2&amp;"'=&gt;'"&amp;L75&amp;"', '"&amp;M$2&amp;"'=&gt;'"&amp;M75&amp;"', '"&amp;N$2&amp;"'=&gt;'"&amp;N75&amp;"']; ")</f>
        <v xml:space="preserve">defInput['i215'] = {  cons:'consCo',  title:'エアコンの定格消費電力（kW)',  unit:'kW',  text:'複数台ある場合には、合計の最大定格消費電力を記入してください。', inputType:'sel215', right:'', postfix:'', demand:'', varType:'Number', min:'', max:'', defaultValue:'-1'}; </v>
      </c>
      <c r="BD75" s="129"/>
      <c r="BE75" s="129"/>
      <c r="BF75" s="129" t="str">
        <f>IF(消費量クラス!$R$1="AS","","$this-&gt;")&amp;"defSelectValue['"&amp;G75&amp;"']= [ '"&amp;R75&amp;"', '"&amp;S75&amp;"', '"&amp;T75&amp;"', '"&amp;U75&amp;"', '"&amp;V75&amp;"', '"&amp;W75&amp;"', '"&amp;X75&amp;"', '"&amp;Y75&amp;"', '"&amp;Z75&amp;"', '"&amp;AA75&amp;"', '"&amp;AB75&amp;"', '"&amp;AC75&amp;"', '"&amp;AD75&amp;"', '"&amp;AE75&amp;"', '"&amp;AF75&amp;"', '"&amp;AG75&amp;"' ]; "</f>
        <v xml:space="preserve">defSelectValue['sel215']= [ '選んで下さい', '持っていない', '1年未満', '3年未満', '5年未満', '7年未満', '10年未満', '15年未満', '20年未満', '20年以上', '', '', '', '', '', '' ]; </v>
      </c>
      <c r="BG75" s="130"/>
      <c r="BH75" s="130"/>
      <c r="BI75" s="130" t="str">
        <f>IF(消費量クラス!$R$1="AS","","$this-&gt;")&amp;"defSelectData['"&amp;G75&amp;"']= [ '"&amp;AH75&amp;"', '"&amp;AI75&amp;"', '"&amp;AJ75&amp;"', '"&amp;AK75&amp;"', '"&amp;AL75&amp;"', '"&amp;AM75&amp;"', '"&amp;AN75&amp;"', '"&amp;AO75&amp;"', '"&amp;AP75&amp;"', '"&amp;AQ75&amp;"', '"&amp;AR75&amp;"', '"&amp;AS75&amp;"', '"&amp;AT75&amp;"', '"&amp;AU75&amp;"', '"&amp;AV75&amp;"', '"&amp;AW75&amp;"' ]; "</f>
        <v xml:space="preserve">defSelectData['sel215']= [ '-1', '0', '1', '2', '4', '6', '9', '13', '18', '25', '', '', '', '', '', '' ]; </v>
      </c>
    </row>
    <row r="76" spans="1:61" ht="43.5" customHeight="1">
      <c r="A76" s="127"/>
      <c r="B76" s="150" t="s">
        <v>3067</v>
      </c>
      <c r="C76" s="150" t="s">
        <v>2420</v>
      </c>
      <c r="D76" s="150" t="s">
        <v>3237</v>
      </c>
      <c r="E76" s="150" t="s">
        <v>812</v>
      </c>
      <c r="F76" s="150" t="str">
        <f t="shared" si="14"/>
        <v>エアコンの使用年数</v>
      </c>
      <c r="G76" s="192" t="str">
        <f t="shared" si="9"/>
        <v>sel216</v>
      </c>
      <c r="H76" s="150"/>
      <c r="I76" s="150"/>
      <c r="J76" s="150"/>
      <c r="K76" s="150" t="s">
        <v>1791</v>
      </c>
      <c r="L76" s="150"/>
      <c r="M76" s="150"/>
      <c r="N76" s="150">
        <v>-1</v>
      </c>
      <c r="P76" s="131"/>
      <c r="Q76" s="149" t="str">
        <f t="shared" si="10"/>
        <v>sel216</v>
      </c>
      <c r="R76" s="150" t="s">
        <v>2251</v>
      </c>
      <c r="S76" s="150" t="s">
        <v>2021</v>
      </c>
      <c r="T76" s="193" t="s">
        <v>2441</v>
      </c>
      <c r="U76" s="150" t="s">
        <v>2442</v>
      </c>
      <c r="V76" s="150" t="s">
        <v>2443</v>
      </c>
      <c r="W76" s="150" t="s">
        <v>2444</v>
      </c>
      <c r="X76" s="150" t="s">
        <v>2445</v>
      </c>
      <c r="Y76" s="150" t="s">
        <v>2446</v>
      </c>
      <c r="Z76" s="150" t="s">
        <v>2447</v>
      </c>
      <c r="AA76" s="150" t="s">
        <v>2448</v>
      </c>
      <c r="AB76" s="150"/>
      <c r="AC76" s="150"/>
      <c r="AD76" s="150"/>
      <c r="AE76" s="150"/>
      <c r="AF76" s="150"/>
      <c r="AG76" s="150"/>
      <c r="AH76" s="150">
        <v>-1</v>
      </c>
      <c r="AI76" s="150">
        <v>0</v>
      </c>
      <c r="AJ76" s="150">
        <v>1</v>
      </c>
      <c r="AK76" s="150">
        <v>2</v>
      </c>
      <c r="AL76" s="150">
        <v>4</v>
      </c>
      <c r="AM76" s="150">
        <v>6</v>
      </c>
      <c r="AN76" s="150">
        <v>9</v>
      </c>
      <c r="AO76" s="150">
        <v>13</v>
      </c>
      <c r="AP76" s="150">
        <v>18</v>
      </c>
      <c r="AQ76" s="150">
        <v>25</v>
      </c>
      <c r="AR76" s="150"/>
      <c r="AS76" s="150"/>
      <c r="AT76" s="150"/>
      <c r="AU76" s="150"/>
      <c r="AV76" s="150"/>
      <c r="AW76" s="150"/>
      <c r="BA76" s="128"/>
      <c r="BB76" s="128"/>
      <c r="BC76" s="128" t="str">
        <f>IF(消費量クラス!$R$1="AS","defInput['"&amp;B76&amp;"'] = {  "&amp;D$2&amp;":'"&amp;D76&amp;"',  "&amp;C$2&amp;":'"&amp;C76&amp;"',  "&amp;E$2&amp;":'"&amp;E76&amp;"',  "&amp;F$2&amp;":'"&amp;F76&amp;"', "&amp;G$2&amp;":'"&amp;G76&amp;"', "&amp;H$2&amp;":'"&amp;H76&amp;"', "&amp;I$2&amp;":'"&amp;I76&amp;"', "&amp;J$2&amp;":'"&amp;J76&amp;"', "&amp;K$2&amp;":'"&amp;K76&amp;"', "&amp;L$2&amp;":'"&amp;L76&amp;"', "&amp;M$2&amp;":'"&amp;M76&amp;"', "&amp;N$2&amp;":'"&amp;N76&amp;"'}; ","$this-&gt;defInput['"&amp;B76&amp;"'] = [  '"&amp;D$2&amp;"'=&gt;'"&amp;D76&amp;"',  '"&amp;C$2&amp;"'=&gt;'"&amp;C76&amp;"',  '"&amp;E$2&amp;"'=&gt;'"&amp;E76&amp;"',  '"&amp;F$2&amp;"'=&gt;'"&amp;F76&amp;"', '"&amp;G$2&amp;"'=&gt;'"&amp;G76&amp;"', '"&amp;H$2&amp;"'=&gt;'"&amp;H76&amp;"', '"&amp;I$2&amp;"'=&gt;'"&amp;I76&amp;"', '"&amp;J$2&amp;"'=&gt;'"&amp;J76&amp;"', '"&amp;K$2&amp;"'=&gt;'"&amp;K76&amp;"', '"&amp;L$2&amp;"'=&gt;'"&amp;L76&amp;"', '"&amp;M$2&amp;"'=&gt;'"&amp;M76&amp;"', '"&amp;N$2&amp;"'=&gt;'"&amp;N76&amp;"']; ")</f>
        <v xml:space="preserve">defInput['i216'] = {  cons:'consCo',  title:'エアコンの使用年数',  unit:'年',  text:'エアコンの使用年数', inputType:'sel216', right:'', postfix:'', demand:'', varType:'Number', min:'', max:'', defaultValue:'-1'}; </v>
      </c>
      <c r="BD76" s="129"/>
      <c r="BE76" s="129"/>
      <c r="BF76" s="129" t="str">
        <f>IF(消費量クラス!$R$1="AS","","$this-&gt;")&amp;"defSelectValue['"&amp;G76&amp;"']= [ '"&amp;R76&amp;"', '"&amp;S76&amp;"', '"&amp;T76&amp;"', '"&amp;U76&amp;"', '"&amp;V76&amp;"', '"&amp;W76&amp;"', '"&amp;X76&amp;"', '"&amp;Y76&amp;"', '"&amp;Z76&amp;"', '"&amp;AA76&amp;"', '"&amp;AB76&amp;"', '"&amp;AC76&amp;"', '"&amp;AD76&amp;"', '"&amp;AE76&amp;"', '"&amp;AF76&amp;"', '"&amp;AG76&amp;"' ]; "</f>
        <v xml:space="preserve">defSelectValue['sel216']= [ '選んで下さい', '持っていない', '1年未満', '3年未満', '5年未満', '7年未満', '10年未満', '15年未満', '20年未満', '20年以上', '', '', '', '', '', '' ]; </v>
      </c>
      <c r="BG76" s="130"/>
      <c r="BH76" s="130"/>
      <c r="BI76" s="130" t="str">
        <f>IF(消費量クラス!$R$1="AS","","$this-&gt;")&amp;"defSelectData['"&amp;G76&amp;"']= [ '"&amp;AH76&amp;"', '"&amp;AI76&amp;"', '"&amp;AJ76&amp;"', '"&amp;AK76&amp;"', '"&amp;AL76&amp;"', '"&amp;AM76&amp;"', '"&amp;AN76&amp;"', '"&amp;AO76&amp;"', '"&amp;AP76&amp;"', '"&amp;AQ76&amp;"', '"&amp;AR76&amp;"', '"&amp;AS76&amp;"', '"&amp;AT76&amp;"', '"&amp;AU76&amp;"', '"&amp;AV76&amp;"', '"&amp;AW76&amp;"' ]; "</f>
        <v xml:space="preserve">defSelectData['sel216']= [ '-1', '0', '1', '2', '4', '6', '9', '13', '18', '25', '', '', '', '', '', '' ]; </v>
      </c>
    </row>
    <row r="77" spans="1:61" ht="43.5" customHeight="1">
      <c r="A77" s="127"/>
      <c r="B77" s="150" t="s">
        <v>3068</v>
      </c>
      <c r="C77" s="150" t="s">
        <v>3027</v>
      </c>
      <c r="D77" s="150" t="s">
        <v>3031</v>
      </c>
      <c r="E77" s="150"/>
      <c r="F77" s="150" t="s">
        <v>3183</v>
      </c>
      <c r="G77" s="192" t="str">
        <f t="shared" si="9"/>
        <v>sel217</v>
      </c>
      <c r="H77" s="150"/>
      <c r="I77" s="150"/>
      <c r="J77" s="150"/>
      <c r="K77" s="150" t="s">
        <v>1791</v>
      </c>
      <c r="L77" s="150"/>
      <c r="M77" s="150"/>
      <c r="N77" s="150">
        <v>-1</v>
      </c>
      <c r="P77" s="131"/>
      <c r="Q77" s="149" t="str">
        <f t="shared" si="10"/>
        <v>sel217</v>
      </c>
      <c r="R77" s="150" t="s">
        <v>2251</v>
      </c>
      <c r="S77" s="150" t="s">
        <v>2777</v>
      </c>
      <c r="T77" s="150" t="s">
        <v>2778</v>
      </c>
      <c r="U77" s="150" t="s">
        <v>2779</v>
      </c>
      <c r="V77" s="150" t="s">
        <v>2780</v>
      </c>
      <c r="W77" s="150"/>
      <c r="X77" s="150"/>
      <c r="Y77" s="150"/>
      <c r="Z77" s="150"/>
      <c r="AA77" s="150"/>
      <c r="AB77" s="150"/>
      <c r="AC77" s="150"/>
      <c r="AD77" s="150"/>
      <c r="AE77" s="150"/>
      <c r="AF77" s="150"/>
      <c r="AG77" s="150"/>
      <c r="AH77" s="150">
        <v>-1</v>
      </c>
      <c r="AI77" s="150">
        <v>1</v>
      </c>
      <c r="AJ77" s="150">
        <v>2</v>
      </c>
      <c r="AK77" s="150">
        <v>3</v>
      </c>
      <c r="AL77" s="150">
        <v>4</v>
      </c>
      <c r="AM77" s="150"/>
      <c r="AN77" s="150"/>
      <c r="AO77" s="150"/>
      <c r="AP77" s="150"/>
      <c r="AQ77" s="150"/>
      <c r="AR77" s="150"/>
      <c r="AS77" s="150"/>
      <c r="AT77" s="150"/>
      <c r="AU77" s="150"/>
      <c r="AV77" s="150"/>
      <c r="AW77" s="150"/>
      <c r="BA77" s="128"/>
      <c r="BB77" s="128"/>
      <c r="BC77" s="128" t="str">
        <f>IF(消費量クラス!$R$1="AS","defInput['"&amp;B77&amp;"'] = {  "&amp;D$2&amp;":'"&amp;D77&amp;"',  "&amp;C$2&amp;":'"&amp;C77&amp;"',  "&amp;E$2&amp;":'"&amp;E77&amp;"',  "&amp;F$2&amp;":'"&amp;F77&amp;"', "&amp;G$2&amp;":'"&amp;G77&amp;"', "&amp;H$2&amp;":'"&amp;H77&amp;"', "&amp;I$2&amp;":'"&amp;I77&amp;"', "&amp;J$2&amp;":'"&amp;J77&amp;"', "&amp;K$2&amp;":'"&amp;K77&amp;"', "&amp;L$2&amp;":'"&amp;L77&amp;"', "&amp;M$2&amp;":'"&amp;M77&amp;"', "&amp;N$2&amp;":'"&amp;N77&amp;"'}; ","$this-&gt;defInput['"&amp;B77&amp;"'] = [  '"&amp;D$2&amp;"'=&gt;'"&amp;D77&amp;"',  '"&amp;C$2&amp;"'=&gt;'"&amp;C77&amp;"',  '"&amp;E$2&amp;"'=&gt;'"&amp;E77&amp;"',  '"&amp;F$2&amp;"'=&gt;'"&amp;F77&amp;"', '"&amp;G$2&amp;"'=&gt;'"&amp;G77&amp;"', '"&amp;H$2&amp;"'=&gt;'"&amp;H77&amp;"', '"&amp;I$2&amp;"'=&gt;'"&amp;I77&amp;"', '"&amp;J$2&amp;"'=&gt;'"&amp;J77&amp;"', '"&amp;K$2&amp;"'=&gt;'"&amp;K77&amp;"', '"&amp;L$2&amp;"'=&gt;'"&amp;L77&amp;"', '"&amp;M$2&amp;"'=&gt;'"&amp;M77&amp;"', '"&amp;N$2&amp;"'=&gt;'"&amp;N77&amp;"']; ")</f>
        <v xml:space="preserve">defInput['i217'] = {  cons:'consCO',  title:'夏の西日',  unit:'',  text:'夏に西日が窓にあたりますか', inputType:'sel217', right:'', postfix:'', demand:'', varType:'Number', min:'', max:'', defaultValue:'-1'}; </v>
      </c>
      <c r="BD77" s="129"/>
      <c r="BE77" s="129"/>
      <c r="BF77" s="129" t="str">
        <f>IF(消費量クラス!$R$1="AS","","$this-&gt;")&amp;"defSelectValue['"&amp;G77&amp;"']= [ '"&amp;R77&amp;"', '"&amp;S77&amp;"', '"&amp;T77&amp;"', '"&amp;U77&amp;"', '"&amp;V77&amp;"', '"&amp;W77&amp;"', '"&amp;X77&amp;"', '"&amp;Y77&amp;"', '"&amp;Z77&amp;"', '"&amp;AA77&amp;"', '"&amp;AB77&amp;"', '"&amp;AC77&amp;"', '"&amp;AD77&amp;"', '"&amp;AE77&amp;"', '"&amp;AF77&amp;"', '"&amp;AG77&amp;"' ]; "</f>
        <v xml:space="preserve">defSelectValue['sel217']= [ '選んで下さい', 'よく入る', '少しはいる', 'あまり入らない', '対策済み', '', '', '', '', '', '', '', '', '', '', '' ]; </v>
      </c>
      <c r="BG77" s="130"/>
      <c r="BH77" s="130"/>
      <c r="BI77" s="130" t="str">
        <f>IF(消費量クラス!$R$1="AS","","$this-&gt;")&amp;"defSelectData['"&amp;G77&amp;"']= [ '"&amp;AH77&amp;"', '"&amp;AI77&amp;"', '"&amp;AJ77&amp;"', '"&amp;AK77&amp;"', '"&amp;AL77&amp;"', '"&amp;AM77&amp;"', '"&amp;AN77&amp;"', '"&amp;AO77&amp;"', '"&amp;AP77&amp;"', '"&amp;AQ77&amp;"', '"&amp;AR77&amp;"', '"&amp;AS77&amp;"', '"&amp;AT77&amp;"', '"&amp;AU77&amp;"', '"&amp;AV77&amp;"', '"&amp;AW77&amp;"' ]; "</f>
        <v xml:space="preserve">defSelectData['sel217']= [ '-1', '1', '2', '3', '4', '', '', '', '', '', '', '', '', '', '', '' ]; </v>
      </c>
    </row>
    <row r="78" spans="1:61" ht="43.5" customHeight="1">
      <c r="A78" s="127"/>
      <c r="B78" s="150" t="s">
        <v>3184</v>
      </c>
      <c r="C78" s="150" t="s">
        <v>3185</v>
      </c>
      <c r="D78" s="150" t="s">
        <v>3031</v>
      </c>
      <c r="E78" s="150"/>
      <c r="F78" s="150" t="s">
        <v>3186</v>
      </c>
      <c r="G78" s="192" t="str">
        <f>"sel"&amp;MID(B78,2,5)</f>
        <v>sel218</v>
      </c>
      <c r="H78" s="150"/>
      <c r="I78" s="150"/>
      <c r="J78" s="150"/>
      <c r="K78" s="150" t="s">
        <v>1791</v>
      </c>
      <c r="L78" s="150"/>
      <c r="M78" s="150"/>
      <c r="N78" s="150">
        <v>-1</v>
      </c>
      <c r="P78" s="131"/>
      <c r="Q78" s="149" t="str">
        <f>G78</f>
        <v>sel218</v>
      </c>
      <c r="R78" s="150" t="s">
        <v>2251</v>
      </c>
      <c r="S78" s="150" t="s">
        <v>3187</v>
      </c>
      <c r="T78" s="150" t="s">
        <v>3188</v>
      </c>
      <c r="U78" s="150"/>
      <c r="V78" s="150"/>
      <c r="W78" s="150"/>
      <c r="X78" s="150"/>
      <c r="Y78" s="150"/>
      <c r="Z78" s="150"/>
      <c r="AA78" s="150"/>
      <c r="AB78" s="150"/>
      <c r="AC78" s="150"/>
      <c r="AD78" s="150"/>
      <c r="AE78" s="150"/>
      <c r="AF78" s="150"/>
      <c r="AG78" s="150"/>
      <c r="AH78" s="150">
        <v>-1</v>
      </c>
      <c r="AI78" s="150">
        <v>1</v>
      </c>
      <c r="AJ78" s="150">
        <v>2</v>
      </c>
      <c r="AK78" s="150"/>
      <c r="AL78" s="150"/>
      <c r="AM78" s="150"/>
      <c r="AN78" s="150"/>
      <c r="AO78" s="150"/>
      <c r="AP78" s="150"/>
      <c r="AQ78" s="150"/>
      <c r="AR78" s="150"/>
      <c r="AS78" s="150"/>
      <c r="AT78" s="150"/>
      <c r="AU78" s="150"/>
      <c r="AV78" s="150"/>
      <c r="AW78" s="150"/>
      <c r="BA78" s="128"/>
      <c r="BB78" s="128"/>
      <c r="BC78" s="128" t="str">
        <f>IF(消費量クラス!$R$1="AS","defInput['"&amp;B78&amp;"'] = {  "&amp;D$2&amp;":'"&amp;D78&amp;"',  "&amp;C$2&amp;":'"&amp;C78&amp;"',  "&amp;E$2&amp;":'"&amp;E78&amp;"',  "&amp;F$2&amp;":'"&amp;F78&amp;"', "&amp;G$2&amp;":'"&amp;G78&amp;"', "&amp;H$2&amp;":'"&amp;H78&amp;"', "&amp;I$2&amp;":'"&amp;I78&amp;"', "&amp;J$2&amp;":'"&amp;J78&amp;"', "&amp;K$2&amp;":'"&amp;K78&amp;"', "&amp;L$2&amp;":'"&amp;L78&amp;"', "&amp;M$2&amp;":'"&amp;M78&amp;"', "&amp;N$2&amp;":'"&amp;N78&amp;"'}; ","$this-&gt;defInput['"&amp;B78&amp;"'] = [  '"&amp;D$2&amp;"'=&gt;'"&amp;D78&amp;"',  '"&amp;C$2&amp;"'=&gt;'"&amp;C78&amp;"',  '"&amp;E$2&amp;"'=&gt;'"&amp;E78&amp;"',  '"&amp;F$2&amp;"'=&gt;'"&amp;F78&amp;"', '"&amp;G$2&amp;"'=&gt;'"&amp;G78&amp;"', '"&amp;H$2&amp;"'=&gt;'"&amp;H78&amp;"', '"&amp;I$2&amp;"'=&gt;'"&amp;I78&amp;"', '"&amp;J$2&amp;"'=&gt;'"&amp;J78&amp;"', '"&amp;K$2&amp;"'=&gt;'"&amp;K78&amp;"', '"&amp;L$2&amp;"'=&gt;'"&amp;L78&amp;"', '"&amp;M$2&amp;"'=&gt;'"&amp;M78&amp;"', '"&amp;N$2&amp;"'=&gt;'"&amp;N78&amp;"']; ")</f>
        <v xml:space="preserve">defInput['i218'] = {  cons:'consCO',  title:'部屋の上が屋根',  unit:'',  text:'この部屋の上が屋根面にあたりますか', inputType:'sel218', right:'', postfix:'', demand:'', varType:'Number', min:'', max:'', defaultValue:'-1'}; </v>
      </c>
      <c r="BD78" s="129"/>
      <c r="BE78" s="129"/>
      <c r="BF78" s="129" t="str">
        <f>IF(消費量クラス!$R$1="AS","","$this-&gt;")&amp;"defSelectValue['"&amp;G78&amp;"']= [ '"&amp;R78&amp;"', '"&amp;S78&amp;"', '"&amp;T78&amp;"', '"&amp;U78&amp;"', '"&amp;V78&amp;"', '"&amp;W78&amp;"', '"&amp;X78&amp;"', '"&amp;Y78&amp;"', '"&amp;Z78&amp;"', '"&amp;AA78&amp;"', '"&amp;AB78&amp;"', '"&amp;AC78&amp;"', '"&amp;AD78&amp;"', '"&amp;AE78&amp;"', '"&amp;AF78&amp;"', '"&amp;AG78&amp;"' ]; "</f>
        <v xml:space="preserve">defSelectValue['sel218']= [ '選んで下さい', 'はい', 'いいえ', '', '', '', '', '', '', '', '', '', '', '', '', '' ]; </v>
      </c>
      <c r="BG78" s="130"/>
      <c r="BH78" s="130"/>
      <c r="BI78" s="130" t="str">
        <f>IF(消費量クラス!$R$1="AS","","$this-&gt;")&amp;"defSelectData['"&amp;G78&amp;"']= [ '"&amp;AH78&amp;"', '"&amp;AI78&amp;"', '"&amp;AJ78&amp;"', '"&amp;AK78&amp;"', '"&amp;AL78&amp;"', '"&amp;AM78&amp;"', '"&amp;AN78&amp;"', '"&amp;AO78&amp;"', '"&amp;AP78&amp;"', '"&amp;AQ78&amp;"', '"&amp;AR78&amp;"', '"&amp;AS78&amp;"', '"&amp;AT78&amp;"', '"&amp;AU78&amp;"', '"&amp;AV78&amp;"', '"&amp;AW78&amp;"' ]; "</f>
        <v xml:space="preserve">defSelectData['sel218']= [ '-1', '1', '2', '', '', '', '', '', '', '', '', '', '', '', '', '' ]; </v>
      </c>
    </row>
    <row r="79" spans="1:61" ht="43.5" customHeight="1">
      <c r="A79" s="127"/>
      <c r="B79" s="150" t="s">
        <v>3238</v>
      </c>
      <c r="C79" s="150" t="s">
        <v>3239</v>
      </c>
      <c r="D79" s="150" t="s">
        <v>3221</v>
      </c>
      <c r="E79" s="150"/>
      <c r="F79" s="150" t="str">
        <f>C79</f>
        <v>夜間にはカーテンやブラインドを閉めていますか</v>
      </c>
      <c r="G79" s="192" t="str">
        <f>"sel"&amp;MID(B79,2,5)</f>
        <v>sel219</v>
      </c>
      <c r="H79" s="150"/>
      <c r="I79" s="150"/>
      <c r="J79" s="150"/>
      <c r="K79" s="150" t="s">
        <v>1791</v>
      </c>
      <c r="L79" s="150"/>
      <c r="M79" s="150"/>
      <c r="N79" s="150">
        <v>-1</v>
      </c>
      <c r="P79" s="131"/>
      <c r="Q79" s="149" t="str">
        <f>G79</f>
        <v>sel219</v>
      </c>
      <c r="R79" s="150" t="s">
        <v>2251</v>
      </c>
      <c r="S79" s="150" t="s">
        <v>3187</v>
      </c>
      <c r="T79" s="150" t="s">
        <v>3188</v>
      </c>
      <c r="U79" s="150"/>
      <c r="V79" s="150"/>
      <c r="W79" s="150"/>
      <c r="X79" s="150"/>
      <c r="Y79" s="150"/>
      <c r="Z79" s="150"/>
      <c r="AA79" s="150"/>
      <c r="AB79" s="150"/>
      <c r="AC79" s="150"/>
      <c r="AD79" s="150"/>
      <c r="AE79" s="150"/>
      <c r="AF79" s="150"/>
      <c r="AG79" s="150"/>
      <c r="AH79" s="150">
        <v>-1</v>
      </c>
      <c r="AI79" s="150">
        <v>1</v>
      </c>
      <c r="AJ79" s="150">
        <v>2</v>
      </c>
      <c r="AK79" s="150"/>
      <c r="AL79" s="150"/>
      <c r="AM79" s="150"/>
      <c r="AN79" s="150"/>
      <c r="AO79" s="150"/>
      <c r="AP79" s="150"/>
      <c r="AQ79" s="150"/>
      <c r="AR79" s="150"/>
      <c r="AS79" s="150"/>
      <c r="AT79" s="150"/>
      <c r="AU79" s="150"/>
      <c r="AV79" s="150"/>
      <c r="AW79" s="150"/>
      <c r="BA79" s="128"/>
      <c r="BB79" s="128"/>
      <c r="BC79" s="128" t="str">
        <f>IF(消費量クラス!$R$1="AS","defInput['"&amp;B79&amp;"'] = {  "&amp;D$2&amp;":'"&amp;D79&amp;"',  "&amp;C$2&amp;":'"&amp;C79&amp;"',  "&amp;E$2&amp;":'"&amp;E79&amp;"',  "&amp;F$2&amp;":'"&amp;F79&amp;"', "&amp;G$2&amp;":'"&amp;G79&amp;"', "&amp;H$2&amp;":'"&amp;H79&amp;"', "&amp;I$2&amp;":'"&amp;I79&amp;"', "&amp;J$2&amp;":'"&amp;J79&amp;"', "&amp;K$2&amp;":'"&amp;K79&amp;"', "&amp;L$2&amp;":'"&amp;L79&amp;"', "&amp;M$2&amp;":'"&amp;M79&amp;"', "&amp;N$2&amp;":'"&amp;N79&amp;"'}; ","$this-&gt;defInput['"&amp;B79&amp;"'] = [  '"&amp;D$2&amp;"'=&gt;'"&amp;D79&amp;"',  '"&amp;C$2&amp;"'=&gt;'"&amp;C79&amp;"',  '"&amp;E$2&amp;"'=&gt;'"&amp;E79&amp;"',  '"&amp;F$2&amp;"'=&gt;'"&amp;F79&amp;"', '"&amp;G$2&amp;"'=&gt;'"&amp;G79&amp;"', '"&amp;H$2&amp;"'=&gt;'"&amp;H79&amp;"', '"&amp;I$2&amp;"'=&gt;'"&amp;I79&amp;"', '"&amp;J$2&amp;"'=&gt;'"&amp;J79&amp;"', '"&amp;K$2&amp;"'=&gt;'"&amp;K79&amp;"', '"&amp;L$2&amp;"'=&gt;'"&amp;L79&amp;"', '"&amp;M$2&amp;"'=&gt;'"&amp;M79&amp;"', '"&amp;N$2&amp;"'=&gt;'"&amp;N79&amp;"']; ")</f>
        <v xml:space="preserve">defInput['i219'] = {  cons:'consHT',  title:'夜間にはカーテンやブラインドを閉めていますか',  unit:'',  text:'夜間にはカーテンやブラインドを閉めていますか', inputType:'sel219', right:'', postfix:'', demand:'', varType:'Number', min:'', max:'', defaultValue:'-1'}; </v>
      </c>
      <c r="BD79" s="129"/>
      <c r="BE79" s="129"/>
      <c r="BF79" s="129" t="str">
        <f>IF(消費量クラス!$R$1="AS","","$this-&gt;")&amp;"defSelectValue['"&amp;G79&amp;"']= [ '"&amp;R79&amp;"', '"&amp;S79&amp;"', '"&amp;T79&amp;"', '"&amp;U79&amp;"', '"&amp;V79&amp;"', '"&amp;W79&amp;"', '"&amp;X79&amp;"', '"&amp;Y79&amp;"', '"&amp;Z79&amp;"', '"&amp;AA79&amp;"', '"&amp;AB79&amp;"', '"&amp;AC79&amp;"', '"&amp;AD79&amp;"', '"&amp;AE79&amp;"', '"&amp;AF79&amp;"', '"&amp;AG79&amp;"' ]; "</f>
        <v xml:space="preserve">defSelectValue['sel219']= [ '選んで下さい', 'はい', 'いいえ', '', '', '', '', '', '', '', '', '', '', '', '', '' ]; </v>
      </c>
      <c r="BG79" s="130"/>
      <c r="BH79" s="130"/>
      <c r="BI79" s="130" t="str">
        <f>IF(消費量クラス!$R$1="AS","","$this-&gt;")&amp;"defSelectData['"&amp;G79&amp;"']= [ '"&amp;AH79&amp;"', '"&amp;AI79&amp;"', '"&amp;AJ79&amp;"', '"&amp;AK79&amp;"', '"&amp;AL79&amp;"', '"&amp;AM79&amp;"', '"&amp;AN79&amp;"', '"&amp;AO79&amp;"', '"&amp;AP79&amp;"', '"&amp;AQ79&amp;"', '"&amp;AR79&amp;"', '"&amp;AS79&amp;"', '"&amp;AT79&amp;"', '"&amp;AU79&amp;"', '"&amp;AV79&amp;"', '"&amp;AW79&amp;"' ]; "</f>
        <v xml:space="preserve">defSelectData['sel219']= [ '-1', '1', '2', '', '', '', '', '', '', '', '', '', '', '', '', '' ]; </v>
      </c>
    </row>
    <row r="80" spans="1:61" ht="43.5" customHeight="1">
      <c r="A80" s="127"/>
      <c r="B80" s="150" t="s">
        <v>3069</v>
      </c>
      <c r="C80" s="150" t="s">
        <v>3088</v>
      </c>
      <c r="D80" s="150" t="s">
        <v>2770</v>
      </c>
      <c r="E80" s="150"/>
      <c r="F80" s="150" t="str">
        <f t="shared" si="14"/>
        <v>店舗の冷暖房時の入り口の開放対策</v>
      </c>
      <c r="G80" s="192" t="str">
        <f t="shared" si="9"/>
        <v>sel231</v>
      </c>
      <c r="H80" s="150"/>
      <c r="I80" s="150"/>
      <c r="J80" s="150"/>
      <c r="K80" s="150" t="s">
        <v>1791</v>
      </c>
      <c r="L80" s="150"/>
      <c r="M80" s="150"/>
      <c r="N80" s="150">
        <v>-1</v>
      </c>
      <c r="P80" s="131"/>
      <c r="Q80" s="149" t="str">
        <f t="shared" si="10"/>
        <v>sel231</v>
      </c>
      <c r="R80" s="150" t="s">
        <v>2251</v>
      </c>
      <c r="S80" s="150" t="s">
        <v>2781</v>
      </c>
      <c r="T80" s="150" t="s">
        <v>2782</v>
      </c>
      <c r="U80" s="150" t="s">
        <v>2783</v>
      </c>
      <c r="V80" s="150" t="s">
        <v>2784</v>
      </c>
      <c r="W80" s="150"/>
      <c r="X80" s="150"/>
      <c r="Y80" s="150"/>
      <c r="Z80" s="150"/>
      <c r="AA80" s="150"/>
      <c r="AB80" s="150"/>
      <c r="AC80" s="150"/>
      <c r="AD80" s="150"/>
      <c r="AE80" s="150"/>
      <c r="AF80" s="150"/>
      <c r="AG80" s="150"/>
      <c r="AH80" s="150">
        <v>-1</v>
      </c>
      <c r="AI80" s="150">
        <v>1</v>
      </c>
      <c r="AJ80" s="150">
        <v>2</v>
      </c>
      <c r="AK80" s="150">
        <v>3</v>
      </c>
      <c r="AL80" s="150">
        <v>4</v>
      </c>
      <c r="AM80" s="150"/>
      <c r="AN80" s="150"/>
      <c r="AO80" s="150"/>
      <c r="AP80" s="150"/>
      <c r="AQ80" s="150"/>
      <c r="AR80" s="150"/>
      <c r="AS80" s="150"/>
      <c r="AT80" s="150"/>
      <c r="AU80" s="150"/>
      <c r="AV80" s="150"/>
      <c r="AW80" s="150"/>
      <c r="BA80" s="128"/>
      <c r="BB80" s="128"/>
      <c r="BC80" s="128" t="str">
        <f>IF(消費量クラス!$R$1="AS","defInput['"&amp;B80&amp;"'] = {  "&amp;D$2&amp;":'"&amp;D80&amp;"',  "&amp;C$2&amp;":'"&amp;C80&amp;"',  "&amp;E$2&amp;":'"&amp;E80&amp;"',  "&amp;F$2&amp;":'"&amp;F80&amp;"', "&amp;G$2&amp;":'"&amp;G80&amp;"', "&amp;H$2&amp;":'"&amp;H80&amp;"', "&amp;I$2&amp;":'"&amp;I80&amp;"', "&amp;J$2&amp;":'"&amp;J80&amp;"', "&amp;K$2&amp;":'"&amp;K80&amp;"', "&amp;L$2&amp;":'"&amp;L80&amp;"', "&amp;M$2&amp;":'"&amp;M80&amp;"', "&amp;N$2&amp;":'"&amp;N80&amp;"'}; ","$this-&gt;defInput['"&amp;B80&amp;"'] = [  '"&amp;D$2&amp;"'=&gt;'"&amp;D80&amp;"',  '"&amp;C$2&amp;"'=&gt;'"&amp;C80&amp;"',  '"&amp;E$2&amp;"'=&gt;'"&amp;E80&amp;"',  '"&amp;F$2&amp;"'=&gt;'"&amp;F80&amp;"', '"&amp;G$2&amp;"'=&gt;'"&amp;G80&amp;"', '"&amp;H$2&amp;"'=&gt;'"&amp;H80&amp;"', '"&amp;I$2&amp;"'=&gt;'"&amp;I80&amp;"', '"&amp;J$2&amp;"'=&gt;'"&amp;J80&amp;"', '"&amp;K$2&amp;"'=&gt;'"&amp;K80&amp;"', '"&amp;L$2&amp;"'=&gt;'"&amp;L80&amp;"', '"&amp;M$2&amp;"'=&gt;'"&amp;M80&amp;"', '"&amp;N$2&amp;"'=&gt;'"&amp;N80&amp;"']; ")</f>
        <v xml:space="preserve">defInput['i231'] = {  cons:'consCOsum',  title:'店舗の冷暖房時の入り口の開放対策',  unit:'',  text:'店舗の冷暖房時の入り口の開放対策', inputType:'sel231', right:'', postfix:'', demand:'', varType:'Number', min:'', max:'', defaultValue:'-1'}; </v>
      </c>
      <c r="BD80" s="129"/>
      <c r="BE80" s="129"/>
      <c r="BF80" s="129" t="str">
        <f>IF(消費量クラス!$R$1="AS","","$this-&gt;")&amp;"defSelectValue['"&amp;G80&amp;"']= [ '"&amp;R80&amp;"', '"&amp;S80&amp;"', '"&amp;T80&amp;"', '"&amp;U80&amp;"', '"&amp;V80&amp;"', '"&amp;W80&amp;"', '"&amp;X80&amp;"', '"&amp;Y80&amp;"', '"&amp;Z80&amp;"', '"&amp;AA80&amp;"', '"&amp;AB80&amp;"', '"&amp;AC80&amp;"', '"&amp;AD80&amp;"', '"&amp;AE80&amp;"', '"&amp;AF80&amp;"', '"&amp;AG80&amp;"' ]; "</f>
        <v xml:space="preserve">defSelectValue['sel231']= [ '選んで下さい', '開けっ放し', '自動ドア', 'のれん等を設置', '閉めている', '', '', '', '', '', '', '', '', '', '', '' ]; </v>
      </c>
      <c r="BG80" s="130"/>
      <c r="BH80" s="130"/>
      <c r="BI80" s="130" t="str">
        <f>IF(消費量クラス!$R$1="AS","","$this-&gt;")&amp;"defSelectData['"&amp;G80&amp;"']= [ '"&amp;AH80&amp;"', '"&amp;AI80&amp;"', '"&amp;AJ80&amp;"', '"&amp;AK80&amp;"', '"&amp;AL80&amp;"', '"&amp;AM80&amp;"', '"&amp;AN80&amp;"', '"&amp;AO80&amp;"', '"&amp;AP80&amp;"', '"&amp;AQ80&amp;"', '"&amp;AR80&amp;"', '"&amp;AS80&amp;"', '"&amp;AT80&amp;"', '"&amp;AU80&amp;"', '"&amp;AV80&amp;"', '"&amp;AW80&amp;"' ]; "</f>
        <v xml:space="preserve">defSelectData['sel231']= [ '-1', '1', '2', '3', '4', '', '', '', '', '', '', '', '', '', '', '' ]; </v>
      </c>
    </row>
    <row r="81" spans="1:61" ht="43.5" customHeight="1">
      <c r="A81" s="127"/>
      <c r="B81" s="150" t="s">
        <v>3209</v>
      </c>
      <c r="C81" s="150" t="s">
        <v>3210</v>
      </c>
      <c r="D81" s="150" t="s">
        <v>2770</v>
      </c>
      <c r="E81" s="150"/>
      <c r="F81" s="150" t="str">
        <f t="shared" ref="F81" si="17">C81</f>
        <v>室外機のパイプの断熱が適切にされている</v>
      </c>
      <c r="G81" s="192" t="str">
        <f t="shared" ref="G81" si="18">"sel"&amp;MID(B81,2,5)</f>
        <v>sel232</v>
      </c>
      <c r="H81" s="150"/>
      <c r="I81" s="150"/>
      <c r="J81" s="150"/>
      <c r="K81" s="150" t="s">
        <v>1791</v>
      </c>
      <c r="L81" s="150"/>
      <c r="M81" s="150"/>
      <c r="N81" s="150">
        <v>-1</v>
      </c>
      <c r="P81" s="131"/>
      <c r="Q81" s="149" t="str">
        <f t="shared" ref="Q81" si="19">G81</f>
        <v>sel232</v>
      </c>
      <c r="R81" s="150" t="s">
        <v>2251</v>
      </c>
      <c r="S81" s="150" t="s">
        <v>3211</v>
      </c>
      <c r="T81" s="150" t="s">
        <v>2582</v>
      </c>
      <c r="U81" s="150"/>
      <c r="V81" s="150"/>
      <c r="W81" s="150"/>
      <c r="X81" s="150"/>
      <c r="Y81" s="150"/>
      <c r="Z81" s="150"/>
      <c r="AA81" s="150"/>
      <c r="AB81" s="150"/>
      <c r="AC81" s="150"/>
      <c r="AD81" s="150"/>
      <c r="AE81" s="150"/>
      <c r="AF81" s="150"/>
      <c r="AG81" s="150"/>
      <c r="AH81" s="150">
        <v>-1</v>
      </c>
      <c r="AI81" s="150">
        <v>1</v>
      </c>
      <c r="AJ81" s="150">
        <v>2</v>
      </c>
      <c r="AK81" s="150"/>
      <c r="AL81" s="150"/>
      <c r="AM81" s="150"/>
      <c r="AN81" s="150"/>
      <c r="AO81" s="150"/>
      <c r="AP81" s="150"/>
      <c r="AQ81" s="150"/>
      <c r="AR81" s="150"/>
      <c r="AS81" s="150"/>
      <c r="AT81" s="150"/>
      <c r="AU81" s="150"/>
      <c r="AV81" s="150"/>
      <c r="AW81" s="150"/>
      <c r="BA81" s="128"/>
      <c r="BB81" s="128"/>
      <c r="BC81" s="128" t="str">
        <f>IF(消費量クラス!$R$1="AS","defInput['"&amp;B81&amp;"'] = {  "&amp;D$2&amp;":'"&amp;D81&amp;"',  "&amp;C$2&amp;":'"&amp;C81&amp;"',  "&amp;E$2&amp;":'"&amp;E81&amp;"',  "&amp;F$2&amp;":'"&amp;F81&amp;"', "&amp;G$2&amp;":'"&amp;G81&amp;"', "&amp;H$2&amp;":'"&amp;H81&amp;"', "&amp;I$2&amp;":'"&amp;I81&amp;"', "&amp;J$2&amp;":'"&amp;J81&amp;"', "&amp;K$2&amp;":'"&amp;K81&amp;"', "&amp;L$2&amp;":'"&amp;L81&amp;"', "&amp;M$2&amp;":'"&amp;M81&amp;"', "&amp;N$2&amp;":'"&amp;N81&amp;"'}; ","$this-&gt;defInput['"&amp;B81&amp;"'] = [  '"&amp;D$2&amp;"'=&gt;'"&amp;D81&amp;"',  '"&amp;C$2&amp;"'=&gt;'"&amp;C81&amp;"',  '"&amp;E$2&amp;"'=&gt;'"&amp;E81&amp;"',  '"&amp;F$2&amp;"'=&gt;'"&amp;F81&amp;"', '"&amp;G$2&amp;"'=&gt;'"&amp;G81&amp;"', '"&amp;H$2&amp;"'=&gt;'"&amp;H81&amp;"', '"&amp;I$2&amp;"'=&gt;'"&amp;I81&amp;"', '"&amp;J$2&amp;"'=&gt;'"&amp;J81&amp;"', '"&amp;K$2&amp;"'=&gt;'"&amp;K81&amp;"', '"&amp;L$2&amp;"'=&gt;'"&amp;L81&amp;"', '"&amp;M$2&amp;"'=&gt;'"&amp;M81&amp;"', '"&amp;N$2&amp;"'=&gt;'"&amp;N81&amp;"']; ")</f>
        <v xml:space="preserve">defInput['i232'] = {  cons:'consCOsum',  title:'室外機のパイプの断熱が適切にされている',  unit:'',  text:'室外機のパイプの断熱が適切にされている', inputType:'sel232', right:'', postfix:'', demand:'', varType:'Number', min:'', max:'', defaultValue:'-1'}; </v>
      </c>
      <c r="BD81" s="129"/>
      <c r="BE81" s="129"/>
      <c r="BF81" s="129" t="str">
        <f>IF(消費量クラス!$R$1="AS","","$this-&gt;")&amp;"defSelectValue['"&amp;G81&amp;"']= [ '"&amp;R81&amp;"', '"&amp;S81&amp;"', '"&amp;T81&amp;"', '"&amp;U81&amp;"', '"&amp;V81&amp;"', '"&amp;W81&amp;"', '"&amp;X81&amp;"', '"&amp;Y81&amp;"', '"&amp;Z81&amp;"', '"&amp;AA81&amp;"', '"&amp;AB81&amp;"', '"&amp;AC81&amp;"', '"&amp;AD81&amp;"', '"&amp;AE81&amp;"', '"&amp;AF81&amp;"', '"&amp;AG81&amp;"' ]; "</f>
        <v xml:space="preserve">defSelectValue['sel232']= [ '選んで下さい', 'はい', 'いいえ', '', '', '', '', '', '', '', '', '', '', '', '', '' ]; </v>
      </c>
      <c r="BG81" s="130"/>
      <c r="BH81" s="130"/>
      <c r="BI81" s="130" t="str">
        <f>IF(消費量クラス!$R$1="AS","","$this-&gt;")&amp;"defSelectData['"&amp;G81&amp;"']= [ '"&amp;AH81&amp;"', '"&amp;AI81&amp;"', '"&amp;AJ81&amp;"', '"&amp;AK81&amp;"', '"&amp;AL81&amp;"', '"&amp;AM81&amp;"', '"&amp;AN81&amp;"', '"&amp;AO81&amp;"', '"&amp;AP81&amp;"', '"&amp;AQ81&amp;"', '"&amp;AR81&amp;"', '"&amp;AS81&amp;"', '"&amp;AT81&amp;"', '"&amp;AU81&amp;"', '"&amp;AV81&amp;"', '"&amp;AW81&amp;"' ]; "</f>
        <v xml:space="preserve">defSelectData['sel232']= [ '-1', '1', '2', '', '', '', '', '', '', '', '', '', '', '', '', '' ]; </v>
      </c>
    </row>
    <row r="82" spans="1:61" ht="43.5" customHeight="1">
      <c r="A82" s="127"/>
      <c r="B82" s="150" t="s">
        <v>3214</v>
      </c>
      <c r="C82" s="150" t="s">
        <v>3212</v>
      </c>
      <c r="D82" s="150" t="s">
        <v>2770</v>
      </c>
      <c r="E82" s="150"/>
      <c r="F82" s="150" t="str">
        <f t="shared" ref="F82" si="20">C82</f>
        <v>春秋の季節、冷房と暖房の両方を稼働させている時がありますか</v>
      </c>
      <c r="G82" s="192" t="str">
        <f t="shared" ref="G82" si="21">"sel"&amp;MID(B82,2,5)</f>
        <v>sel233</v>
      </c>
      <c r="H82" s="150"/>
      <c r="I82" s="150"/>
      <c r="J82" s="150"/>
      <c r="K82" s="150" t="s">
        <v>1791</v>
      </c>
      <c r="L82" s="150"/>
      <c r="M82" s="150"/>
      <c r="N82" s="150">
        <v>-1</v>
      </c>
      <c r="P82" s="131"/>
      <c r="Q82" s="149" t="str">
        <f t="shared" ref="Q82" si="22">G82</f>
        <v>sel233</v>
      </c>
      <c r="R82" s="150" t="s">
        <v>2251</v>
      </c>
      <c r="S82" s="150" t="s">
        <v>3213</v>
      </c>
      <c r="T82" s="150" t="s">
        <v>1546</v>
      </c>
      <c r="U82" s="150" t="s">
        <v>288</v>
      </c>
      <c r="V82" s="150"/>
      <c r="W82" s="150"/>
      <c r="X82" s="150"/>
      <c r="Y82" s="150"/>
      <c r="Z82" s="150"/>
      <c r="AA82" s="150"/>
      <c r="AB82" s="150"/>
      <c r="AC82" s="150"/>
      <c r="AD82" s="150"/>
      <c r="AE82" s="150"/>
      <c r="AF82" s="150"/>
      <c r="AG82" s="150"/>
      <c r="AH82" s="150">
        <v>-1</v>
      </c>
      <c r="AI82" s="150">
        <v>1</v>
      </c>
      <c r="AJ82" s="150">
        <v>2</v>
      </c>
      <c r="AK82" s="150">
        <v>3</v>
      </c>
      <c r="AL82" s="150"/>
      <c r="AM82" s="150"/>
      <c r="AN82" s="150"/>
      <c r="AO82" s="150"/>
      <c r="AP82" s="150"/>
      <c r="AQ82" s="150"/>
      <c r="AR82" s="150"/>
      <c r="AS82" s="150"/>
      <c r="AT82" s="150"/>
      <c r="AU82" s="150"/>
      <c r="AV82" s="150"/>
      <c r="AW82" s="150"/>
      <c r="BA82" s="128"/>
      <c r="BB82" s="128"/>
      <c r="BC82" s="128" t="str">
        <f>IF(消費量クラス!$R$1="AS","defInput['"&amp;B82&amp;"'] = {  "&amp;D$2&amp;":'"&amp;D82&amp;"',  "&amp;C$2&amp;":'"&amp;C82&amp;"',  "&amp;E$2&amp;":'"&amp;E82&amp;"',  "&amp;F$2&amp;":'"&amp;F82&amp;"', "&amp;G$2&amp;":'"&amp;G82&amp;"', "&amp;H$2&amp;":'"&amp;H82&amp;"', "&amp;I$2&amp;":'"&amp;I82&amp;"', "&amp;J$2&amp;":'"&amp;J82&amp;"', "&amp;K$2&amp;":'"&amp;K82&amp;"', "&amp;L$2&amp;":'"&amp;L82&amp;"', "&amp;M$2&amp;":'"&amp;M82&amp;"', "&amp;N$2&amp;":'"&amp;N82&amp;"'}; ","$this-&gt;defInput['"&amp;B82&amp;"'] = [  '"&amp;D$2&amp;"'=&gt;'"&amp;D82&amp;"',  '"&amp;C$2&amp;"'=&gt;'"&amp;C82&amp;"',  '"&amp;E$2&amp;"'=&gt;'"&amp;E82&amp;"',  '"&amp;F$2&amp;"'=&gt;'"&amp;F82&amp;"', '"&amp;G$2&amp;"'=&gt;'"&amp;G82&amp;"', '"&amp;H$2&amp;"'=&gt;'"&amp;H82&amp;"', '"&amp;I$2&amp;"'=&gt;'"&amp;I82&amp;"', '"&amp;J$2&amp;"'=&gt;'"&amp;J82&amp;"', '"&amp;K$2&amp;"'=&gt;'"&amp;K82&amp;"', '"&amp;L$2&amp;"'=&gt;'"&amp;L82&amp;"', '"&amp;M$2&amp;"'=&gt;'"&amp;M82&amp;"', '"&amp;N$2&amp;"'=&gt;'"&amp;N82&amp;"']; ")</f>
        <v xml:space="preserve">defInput['i233'] = {  cons:'consCOsum',  title:'春秋の季節、冷房と暖房の両方を稼働させている時がありますか',  unit:'',  text:'春秋の季節、冷房と暖房の両方を稼働させている時がありますか', inputType:'sel233', right:'', postfix:'', demand:'', varType:'Number', min:'', max:'', defaultValue:'-1'}; </v>
      </c>
      <c r="BD82" s="129"/>
      <c r="BE82" s="129"/>
      <c r="BF82" s="129" t="str">
        <f>IF(消費量クラス!$R$1="AS","","$this-&gt;")&amp;"defSelectValue['"&amp;G82&amp;"']= [ '"&amp;R82&amp;"', '"&amp;S82&amp;"', '"&amp;T82&amp;"', '"&amp;U82&amp;"', '"&amp;V82&amp;"', '"&amp;W82&amp;"', '"&amp;X82&amp;"', '"&amp;Y82&amp;"', '"&amp;Z82&amp;"', '"&amp;AA82&amp;"', '"&amp;AB82&amp;"', '"&amp;AC82&amp;"', '"&amp;AD82&amp;"', '"&amp;AE82&amp;"', '"&amp;AF82&amp;"', '"&amp;AG82&amp;"' ]; "</f>
        <v xml:space="preserve">defSelectValue['sel233']= [ '選んで下さい', 'ある', 'ない', 'わからない', '', '', '', '', '', '', '', '', '', '', '', '' ]; </v>
      </c>
      <c r="BG82" s="130"/>
      <c r="BH82" s="130"/>
      <c r="BI82" s="130" t="str">
        <f>IF(消費量クラス!$R$1="AS","","$this-&gt;")&amp;"defSelectData['"&amp;G82&amp;"']= [ '"&amp;AH82&amp;"', '"&amp;AI82&amp;"', '"&amp;AJ82&amp;"', '"&amp;AK82&amp;"', '"&amp;AL82&amp;"', '"&amp;AM82&amp;"', '"&amp;AN82&amp;"', '"&amp;AO82&amp;"', '"&amp;AP82&amp;"', '"&amp;AQ82&amp;"', '"&amp;AR82&amp;"', '"&amp;AS82&amp;"', '"&amp;AT82&amp;"', '"&amp;AU82&amp;"', '"&amp;AV82&amp;"', '"&amp;AW82&amp;"' ]; "</f>
        <v xml:space="preserve">defSelectData['sel233']= [ '-1', '1', '2', '3', '', '', '', '', '', '', '', '', '', '', '', '' ]; </v>
      </c>
    </row>
    <row r="83" spans="1:61" ht="43.5" customHeight="1">
      <c r="A83" s="127"/>
      <c r="B83" s="150" t="s">
        <v>3215</v>
      </c>
      <c r="C83" s="150" t="s">
        <v>3216</v>
      </c>
      <c r="D83" s="150" t="s">
        <v>2770</v>
      </c>
      <c r="E83" s="150"/>
      <c r="F83" s="150" t="str">
        <f t="shared" ref="F83:F84" si="23">C83</f>
        <v>循環水ポンプはインバータ式ですか</v>
      </c>
      <c r="G83" s="192" t="str">
        <f t="shared" ref="G83:G84" si="24">"sel"&amp;MID(B83,2,5)</f>
        <v>sel234</v>
      </c>
      <c r="H83" s="150"/>
      <c r="I83" s="150"/>
      <c r="J83" s="150"/>
      <c r="K83" s="150" t="s">
        <v>1791</v>
      </c>
      <c r="L83" s="150"/>
      <c r="M83" s="150"/>
      <c r="N83" s="150">
        <v>-1</v>
      </c>
      <c r="P83" s="131"/>
      <c r="Q83" s="149" t="str">
        <f t="shared" ref="Q83:Q84" si="25">G83</f>
        <v>sel234</v>
      </c>
      <c r="R83" s="150" t="s">
        <v>2251</v>
      </c>
      <c r="S83" s="150" t="s">
        <v>3187</v>
      </c>
      <c r="T83" s="150" t="s">
        <v>3219</v>
      </c>
      <c r="U83" s="150" t="s">
        <v>288</v>
      </c>
      <c r="V83" s="150"/>
      <c r="W83" s="150"/>
      <c r="X83" s="150"/>
      <c r="Y83" s="150"/>
      <c r="Z83" s="150"/>
      <c r="AA83" s="150"/>
      <c r="AB83" s="150"/>
      <c r="AC83" s="150"/>
      <c r="AD83" s="150"/>
      <c r="AE83" s="150"/>
      <c r="AF83" s="150"/>
      <c r="AG83" s="150"/>
      <c r="AH83" s="150">
        <v>-1</v>
      </c>
      <c r="AI83" s="150">
        <v>1</v>
      </c>
      <c r="AJ83" s="150">
        <v>2</v>
      </c>
      <c r="AK83" s="150">
        <v>3</v>
      </c>
      <c r="AL83" s="150"/>
      <c r="AM83" s="150"/>
      <c r="AN83" s="150"/>
      <c r="AO83" s="150"/>
      <c r="AP83" s="150"/>
      <c r="AQ83" s="150"/>
      <c r="AR83" s="150"/>
      <c r="AS83" s="150"/>
      <c r="AT83" s="150"/>
      <c r="AU83" s="150"/>
      <c r="AV83" s="150"/>
      <c r="AW83" s="150"/>
      <c r="BA83" s="128"/>
      <c r="BB83" s="128"/>
      <c r="BC83" s="128" t="str">
        <f>IF(消費量クラス!$R$1="AS","defInput['"&amp;B83&amp;"'] = {  "&amp;D$2&amp;":'"&amp;D83&amp;"',  "&amp;C$2&amp;":'"&amp;C83&amp;"',  "&amp;E$2&amp;":'"&amp;E83&amp;"',  "&amp;F$2&amp;":'"&amp;F83&amp;"', "&amp;G$2&amp;":'"&amp;G83&amp;"', "&amp;H$2&amp;":'"&amp;H83&amp;"', "&amp;I$2&amp;":'"&amp;I83&amp;"', "&amp;J$2&amp;":'"&amp;J83&amp;"', "&amp;K$2&amp;":'"&amp;K83&amp;"', "&amp;L$2&amp;":'"&amp;L83&amp;"', "&amp;M$2&amp;":'"&amp;M83&amp;"', "&amp;N$2&amp;":'"&amp;N83&amp;"'}; ","$this-&gt;defInput['"&amp;B83&amp;"'] = [  '"&amp;D$2&amp;"'=&gt;'"&amp;D83&amp;"',  '"&amp;C$2&amp;"'=&gt;'"&amp;C83&amp;"',  '"&amp;E$2&amp;"'=&gt;'"&amp;E83&amp;"',  '"&amp;F$2&amp;"'=&gt;'"&amp;F83&amp;"', '"&amp;G$2&amp;"'=&gt;'"&amp;G83&amp;"', '"&amp;H$2&amp;"'=&gt;'"&amp;H83&amp;"', '"&amp;I$2&amp;"'=&gt;'"&amp;I83&amp;"', '"&amp;J$2&amp;"'=&gt;'"&amp;J83&amp;"', '"&amp;K$2&amp;"'=&gt;'"&amp;K83&amp;"', '"&amp;L$2&amp;"'=&gt;'"&amp;L83&amp;"', '"&amp;M$2&amp;"'=&gt;'"&amp;M83&amp;"', '"&amp;N$2&amp;"'=&gt;'"&amp;N83&amp;"']; ")</f>
        <v xml:space="preserve">defInput['i234'] = {  cons:'consCOsum',  title:'循環水ポンプはインバータ式ですか',  unit:'',  text:'循環水ポンプはインバータ式ですか', inputType:'sel234', right:'', postfix:'', demand:'', varType:'Number', min:'', max:'', defaultValue:'-1'}; </v>
      </c>
      <c r="BD83" s="129"/>
      <c r="BE83" s="129"/>
      <c r="BF83" s="129" t="str">
        <f>IF(消費量クラス!$R$1="AS","","$this-&gt;")&amp;"defSelectValue['"&amp;G83&amp;"']= [ '"&amp;R83&amp;"', '"&amp;S83&amp;"', '"&amp;T83&amp;"', '"&amp;U83&amp;"', '"&amp;V83&amp;"', '"&amp;W83&amp;"', '"&amp;X83&amp;"', '"&amp;Y83&amp;"', '"&amp;Z83&amp;"', '"&amp;AA83&amp;"', '"&amp;AB83&amp;"', '"&amp;AC83&amp;"', '"&amp;AD83&amp;"', '"&amp;AE83&amp;"', '"&amp;AF83&amp;"', '"&amp;AG83&amp;"' ]; "</f>
        <v xml:space="preserve">defSelectValue['sel234']= [ '選んで下さい', 'はい', 'いいえ', 'わからない', '', '', '', '', '', '', '', '', '', '', '', '' ]; </v>
      </c>
      <c r="BG83" s="130"/>
      <c r="BH83" s="130"/>
      <c r="BI83" s="130" t="str">
        <f>IF(消費量クラス!$R$1="AS","","$this-&gt;")&amp;"defSelectData['"&amp;G83&amp;"']= [ '"&amp;AH83&amp;"', '"&amp;AI83&amp;"', '"&amp;AJ83&amp;"', '"&amp;AK83&amp;"', '"&amp;AL83&amp;"', '"&amp;AM83&amp;"', '"&amp;AN83&amp;"', '"&amp;AO83&amp;"', '"&amp;AP83&amp;"', '"&amp;AQ83&amp;"', '"&amp;AR83&amp;"', '"&amp;AS83&amp;"', '"&amp;AT83&amp;"', '"&amp;AU83&amp;"', '"&amp;AV83&amp;"', '"&amp;AW83&amp;"' ]; "</f>
        <v xml:space="preserve">defSelectData['sel234']= [ '-1', '1', '2', '3', '', '', '', '', '', '', '', '', '', '', '', '' ]; </v>
      </c>
    </row>
    <row r="84" spans="1:61" ht="43.5" customHeight="1">
      <c r="A84" s="127"/>
      <c r="B84" s="150" t="s">
        <v>2419</v>
      </c>
      <c r="C84" s="150" t="s">
        <v>3217</v>
      </c>
      <c r="D84" s="150" t="s">
        <v>2770</v>
      </c>
      <c r="E84" s="150"/>
      <c r="F84" s="150" t="str">
        <f t="shared" si="23"/>
        <v>負荷に応じてボイラーや冷凍機の数の調整いて運転していますか</v>
      </c>
      <c r="G84" s="192" t="str">
        <f t="shared" si="24"/>
        <v>sel235</v>
      </c>
      <c r="H84" s="150"/>
      <c r="I84" s="150"/>
      <c r="J84" s="150"/>
      <c r="K84" s="150" t="s">
        <v>1791</v>
      </c>
      <c r="L84" s="150"/>
      <c r="M84" s="150"/>
      <c r="N84" s="150">
        <v>-1</v>
      </c>
      <c r="P84" s="131"/>
      <c r="Q84" s="149" t="str">
        <f t="shared" si="25"/>
        <v>sel235</v>
      </c>
      <c r="R84" s="150" t="s">
        <v>2251</v>
      </c>
      <c r="S84" s="150" t="s">
        <v>3218</v>
      </c>
      <c r="T84" s="150" t="s">
        <v>3219</v>
      </c>
      <c r="U84" s="150" t="s">
        <v>288</v>
      </c>
      <c r="V84" s="150"/>
      <c r="W84" s="150"/>
      <c r="X84" s="150"/>
      <c r="Y84" s="150"/>
      <c r="Z84" s="150"/>
      <c r="AA84" s="150"/>
      <c r="AB84" s="150"/>
      <c r="AC84" s="150"/>
      <c r="AD84" s="150"/>
      <c r="AE84" s="150"/>
      <c r="AF84" s="150"/>
      <c r="AG84" s="150"/>
      <c r="AH84" s="150">
        <v>-1</v>
      </c>
      <c r="AI84" s="150">
        <v>1</v>
      </c>
      <c r="AJ84" s="150">
        <v>2</v>
      </c>
      <c r="AK84" s="150">
        <v>3</v>
      </c>
      <c r="AL84" s="150"/>
      <c r="AM84" s="150"/>
      <c r="AN84" s="150"/>
      <c r="AO84" s="150"/>
      <c r="AP84" s="150"/>
      <c r="AQ84" s="150"/>
      <c r="AR84" s="150"/>
      <c r="AS84" s="150"/>
      <c r="AT84" s="150"/>
      <c r="AU84" s="150"/>
      <c r="AV84" s="150"/>
      <c r="AW84" s="150"/>
      <c r="BA84" s="128"/>
      <c r="BB84" s="128"/>
      <c r="BC84" s="128" t="str">
        <f>IF(消費量クラス!$R$1="AS","defInput['"&amp;B84&amp;"'] = {  "&amp;D$2&amp;":'"&amp;D84&amp;"',  "&amp;C$2&amp;":'"&amp;C84&amp;"',  "&amp;E$2&amp;":'"&amp;E84&amp;"',  "&amp;F$2&amp;":'"&amp;F84&amp;"', "&amp;G$2&amp;":'"&amp;G84&amp;"', "&amp;H$2&amp;":'"&amp;H84&amp;"', "&amp;I$2&amp;":'"&amp;I84&amp;"', "&amp;J$2&amp;":'"&amp;J84&amp;"', "&amp;K$2&amp;":'"&amp;K84&amp;"', "&amp;L$2&amp;":'"&amp;L84&amp;"', "&amp;M$2&amp;":'"&amp;M84&amp;"', "&amp;N$2&amp;":'"&amp;N84&amp;"'}; ","$this-&gt;defInput['"&amp;B84&amp;"'] = [  '"&amp;D$2&amp;"'=&gt;'"&amp;D84&amp;"',  '"&amp;C$2&amp;"'=&gt;'"&amp;C84&amp;"',  '"&amp;E$2&amp;"'=&gt;'"&amp;E84&amp;"',  '"&amp;F$2&amp;"'=&gt;'"&amp;F84&amp;"', '"&amp;G$2&amp;"'=&gt;'"&amp;G84&amp;"', '"&amp;H$2&amp;"'=&gt;'"&amp;H84&amp;"', '"&amp;I$2&amp;"'=&gt;'"&amp;I84&amp;"', '"&amp;J$2&amp;"'=&gt;'"&amp;J84&amp;"', '"&amp;K$2&amp;"'=&gt;'"&amp;K84&amp;"', '"&amp;L$2&amp;"'=&gt;'"&amp;L84&amp;"', '"&amp;M$2&amp;"'=&gt;'"&amp;M84&amp;"', '"&amp;N$2&amp;"'=&gt;'"&amp;N84&amp;"']; ")</f>
        <v xml:space="preserve">defInput['i235'] = {  cons:'consCOsum',  title:'負荷に応じてボイラーや冷凍機の数の調整いて運転していますか',  unit:'',  text:'負荷に応じてボイラーや冷凍機の数の調整いて運転していますか', inputType:'sel235', right:'', postfix:'', demand:'', varType:'Number', min:'', max:'', defaultValue:'-1'}; </v>
      </c>
      <c r="BD84" s="129"/>
      <c r="BE84" s="129"/>
      <c r="BF84" s="129" t="str">
        <f>IF(消費量クラス!$R$1="AS","","$this-&gt;")&amp;"defSelectValue['"&amp;G84&amp;"']= [ '"&amp;R84&amp;"', '"&amp;S84&amp;"', '"&amp;T84&amp;"', '"&amp;U84&amp;"', '"&amp;V84&amp;"', '"&amp;W84&amp;"', '"&amp;X84&amp;"', '"&amp;Y84&amp;"', '"&amp;Z84&amp;"', '"&amp;AA84&amp;"', '"&amp;AB84&amp;"', '"&amp;AC84&amp;"', '"&amp;AD84&amp;"', '"&amp;AE84&amp;"', '"&amp;AF84&amp;"', '"&amp;AG84&amp;"' ]; "</f>
        <v xml:space="preserve">defSelectValue['sel235']= [ '選んで下さい', 'はい', 'いいえ', 'わからない', '', '', '', '', '', '', '', '', '', '', '', '' ]; </v>
      </c>
      <c r="BG84" s="130"/>
      <c r="BH84" s="130"/>
      <c r="BI84" s="130" t="str">
        <f>IF(消費量クラス!$R$1="AS","","$this-&gt;")&amp;"defSelectData['"&amp;G84&amp;"']= [ '"&amp;AH84&amp;"', '"&amp;AI84&amp;"', '"&amp;AJ84&amp;"', '"&amp;AK84&amp;"', '"&amp;AL84&amp;"', '"&amp;AM84&amp;"', '"&amp;AN84&amp;"', '"&amp;AO84&amp;"', '"&amp;AP84&amp;"', '"&amp;AQ84&amp;"', '"&amp;AR84&amp;"', '"&amp;AS84&amp;"', '"&amp;AT84&amp;"', '"&amp;AU84&amp;"', '"&amp;AV84&amp;"', '"&amp;AW84&amp;"' ]; "</f>
        <v xml:space="preserve">defSelectData['sel235']= [ '-1', '1', '2', '3', '', '', '', '', '', '', '', '', '', '', '', '' ]; </v>
      </c>
    </row>
    <row r="85" spans="1:61" ht="43.5" customHeight="1">
      <c r="A85" s="127"/>
      <c r="B85" s="150" t="s">
        <v>1854</v>
      </c>
      <c r="C85" s="150" t="s">
        <v>3032</v>
      </c>
      <c r="D85" s="150" t="s">
        <v>1853</v>
      </c>
      <c r="E85" s="150"/>
      <c r="F85" s="150" t="str">
        <f>C85</f>
        <v>主に使う照明器具</v>
      </c>
      <c r="G85" s="192" t="str">
        <f t="shared" ref="G85:G96" si="26">"sel"&amp;MID(B85,2,5)</f>
        <v>sel501</v>
      </c>
      <c r="H85" s="150"/>
      <c r="I85" s="150"/>
      <c r="J85" s="150"/>
      <c r="K85" s="150" t="s">
        <v>1791</v>
      </c>
      <c r="L85" s="150"/>
      <c r="M85" s="150"/>
      <c r="N85" s="150">
        <v>-1</v>
      </c>
      <c r="P85" s="131"/>
      <c r="Q85" s="149" t="s">
        <v>1964</v>
      </c>
      <c r="R85" s="150" t="s">
        <v>2251</v>
      </c>
      <c r="S85" s="150" t="s">
        <v>2757</v>
      </c>
      <c r="T85" s="150" t="s">
        <v>2758</v>
      </c>
      <c r="U85" s="150" t="s">
        <v>2046</v>
      </c>
      <c r="V85" s="150" t="s">
        <v>2759</v>
      </c>
      <c r="W85" s="150" t="s">
        <v>2760</v>
      </c>
      <c r="X85" s="150" t="s">
        <v>2761</v>
      </c>
      <c r="Y85" s="150"/>
      <c r="Z85" s="150"/>
      <c r="AA85" s="150"/>
      <c r="AB85" s="150"/>
      <c r="AC85" s="150"/>
      <c r="AD85" s="150"/>
      <c r="AE85" s="150"/>
      <c r="AF85" s="150"/>
      <c r="AG85" s="150"/>
      <c r="AH85" s="150">
        <v>-1</v>
      </c>
      <c r="AI85" s="150">
        <v>1</v>
      </c>
      <c r="AJ85" s="150">
        <v>2</v>
      </c>
      <c r="AK85" s="150">
        <v>3</v>
      </c>
      <c r="AL85" s="150">
        <v>4</v>
      </c>
      <c r="AM85" s="150">
        <v>5</v>
      </c>
      <c r="AN85" s="150">
        <v>6</v>
      </c>
      <c r="AO85" s="150"/>
      <c r="AP85" s="150"/>
      <c r="AQ85" s="150"/>
      <c r="AR85" s="150"/>
      <c r="AS85" s="150"/>
      <c r="AT85" s="150"/>
      <c r="AU85" s="150"/>
      <c r="AV85" s="150"/>
      <c r="AW85" s="150"/>
      <c r="BA85" s="128"/>
      <c r="BB85" s="128"/>
      <c r="BC85" s="128" t="str">
        <f>IF(消費量クラス!$R$1="AS","defInput['"&amp;B85&amp;"'] = {  "&amp;D$2&amp;":'"&amp;D85&amp;"',  "&amp;C$2&amp;":'"&amp;C85&amp;"',  "&amp;E$2&amp;":'"&amp;E85&amp;"',  "&amp;F$2&amp;":'"&amp;F85&amp;"', "&amp;G$2&amp;":'"&amp;G85&amp;"', "&amp;H$2&amp;":'"&amp;H85&amp;"', "&amp;I$2&amp;":'"&amp;I85&amp;"', "&amp;J$2&amp;":'"&amp;J85&amp;"', "&amp;K$2&amp;":'"&amp;K85&amp;"', "&amp;L$2&amp;":'"&amp;L85&amp;"', "&amp;M$2&amp;":'"&amp;M85&amp;"', "&amp;N$2&amp;":'"&amp;N85&amp;"'}; ","$this-&gt;defInput['"&amp;B85&amp;"'] = [  '"&amp;D$2&amp;"'=&gt;'"&amp;D85&amp;"',  '"&amp;C$2&amp;"'=&gt;'"&amp;C85&amp;"',  '"&amp;E$2&amp;"'=&gt;'"&amp;E85&amp;"',  '"&amp;F$2&amp;"'=&gt;'"&amp;F85&amp;"', '"&amp;G$2&amp;"'=&gt;'"&amp;G85&amp;"', '"&amp;H$2&amp;"'=&gt;'"&amp;H85&amp;"', '"&amp;I$2&amp;"'=&gt;'"&amp;I85&amp;"', '"&amp;J$2&amp;"'=&gt;'"&amp;J85&amp;"', '"&amp;K$2&amp;"'=&gt;'"&amp;K85&amp;"', '"&amp;L$2&amp;"'=&gt;'"&amp;L85&amp;"', '"&amp;M$2&amp;"'=&gt;'"&amp;M85&amp;"', '"&amp;N$2&amp;"'=&gt;'"&amp;N85&amp;"']; ")</f>
        <v xml:space="preserve">defInput['i501'] = {  cons:'consLIsum',  title:'主に使う照明器具',  unit:'',  text:'主に使う照明器具', inputType:'sel501', right:'', postfix:'', demand:'', varType:'Number', min:'', max:'', defaultValue:'-1'}; </v>
      </c>
      <c r="BD85" s="129"/>
      <c r="BE85" s="129"/>
      <c r="BF85" s="129" t="str">
        <f>IF(消費量クラス!$R$1="AS","","$this-&gt;")&amp;"defSelectValue['"&amp;G85&amp;"']= [ '"&amp;R85&amp;"', '"&amp;S85&amp;"', '"&amp;T85&amp;"', '"&amp;U85&amp;"', '"&amp;V85&amp;"', '"&amp;W85&amp;"', '"&amp;X85&amp;"', '"&amp;Y85&amp;"', '"&amp;Z85&amp;"', '"&amp;AA85&amp;"', '"&amp;AB85&amp;"', '"&amp;AC85&amp;"', '"&amp;AD85&amp;"', '"&amp;AE85&amp;"', '"&amp;AF85&amp;"', '"&amp;AG85&amp;"' ]; "</f>
        <v xml:space="preserve">defSelectValue['sel501']= [ '選んで下さい', '蛍光灯（太管）', 'Hf蛍光灯', 'LED', '白熱灯・ハロゲン灯', '水銀灯', 'セラミックメタルハライド', '', '', '', '', '', '', '', '', '' ]; </v>
      </c>
      <c r="BG85" s="130"/>
      <c r="BH85" s="130"/>
      <c r="BI85" s="130" t="str">
        <f>IF(消費量クラス!$R$1="AS","","$this-&gt;")&amp;"defSelectData['"&amp;G85&amp;"']= [ '"&amp;AH85&amp;"', '"&amp;AI85&amp;"', '"&amp;AJ85&amp;"', '"&amp;AK85&amp;"', '"&amp;AL85&amp;"', '"&amp;AM85&amp;"', '"&amp;AN85&amp;"', '"&amp;AO85&amp;"', '"&amp;AP85&amp;"', '"&amp;AQ85&amp;"', '"&amp;AR85&amp;"', '"&amp;AS85&amp;"', '"&amp;AT85&amp;"', '"&amp;AU85&amp;"', '"&amp;AV85&amp;"', '"&amp;AW85&amp;"' ]; "</f>
        <v xml:space="preserve">defSelectData['sel501']= [ '-1', '1', '2', '3', '4', '5', '6', '', '', '', '', '', '', '', '', '' ]; </v>
      </c>
    </row>
    <row r="86" spans="1:61" ht="43.5" customHeight="1">
      <c r="A86" s="127"/>
      <c r="B86" s="150" t="s">
        <v>3007</v>
      </c>
      <c r="C86" s="150" t="s">
        <v>3033</v>
      </c>
      <c r="D86" s="150" t="s">
        <v>1853</v>
      </c>
      <c r="E86" s="150"/>
      <c r="F86" s="150" t="str">
        <f>C86</f>
        <v>補助で使う照明器具</v>
      </c>
      <c r="G86" s="192" t="str">
        <f t="shared" si="26"/>
        <v>sel502</v>
      </c>
      <c r="H86" s="150"/>
      <c r="I86" s="150"/>
      <c r="J86" s="150"/>
      <c r="K86" s="150" t="s">
        <v>1791</v>
      </c>
      <c r="L86" s="150"/>
      <c r="M86" s="150"/>
      <c r="N86" s="150">
        <v>-1</v>
      </c>
      <c r="P86" s="131"/>
      <c r="Q86" s="149" t="str">
        <f t="shared" ref="Q86:Q96" si="27">G86</f>
        <v>sel502</v>
      </c>
      <c r="R86" s="150" t="s">
        <v>2251</v>
      </c>
      <c r="S86" s="150" t="s">
        <v>2757</v>
      </c>
      <c r="T86" s="150" t="s">
        <v>2758</v>
      </c>
      <c r="U86" s="150" t="s">
        <v>2046</v>
      </c>
      <c r="V86" s="150" t="s">
        <v>2759</v>
      </c>
      <c r="W86" s="150" t="s">
        <v>2760</v>
      </c>
      <c r="X86" s="150" t="s">
        <v>2761</v>
      </c>
      <c r="Y86" s="150"/>
      <c r="Z86" s="150"/>
      <c r="AA86" s="150"/>
      <c r="AB86" s="150"/>
      <c r="AC86" s="150"/>
      <c r="AD86" s="150"/>
      <c r="AE86" s="150"/>
      <c r="AF86" s="150"/>
      <c r="AG86" s="150"/>
      <c r="AH86" s="150">
        <v>-1</v>
      </c>
      <c r="AI86" s="150">
        <v>1</v>
      </c>
      <c r="AJ86" s="150">
        <v>2</v>
      </c>
      <c r="AK86" s="150">
        <v>3</v>
      </c>
      <c r="AL86" s="150">
        <v>4</v>
      </c>
      <c r="AM86" s="150">
        <v>5</v>
      </c>
      <c r="AN86" s="150">
        <v>6</v>
      </c>
      <c r="AO86" s="150"/>
      <c r="AP86" s="150"/>
      <c r="AQ86" s="150"/>
      <c r="AR86" s="150"/>
      <c r="AS86" s="150"/>
      <c r="AT86" s="150"/>
      <c r="AU86" s="150"/>
      <c r="AV86" s="150"/>
      <c r="AW86" s="150"/>
      <c r="BA86" s="128"/>
      <c r="BB86" s="128"/>
      <c r="BC86" s="128" t="str">
        <f>IF(消費量クラス!$R$1="AS","defInput['"&amp;B86&amp;"'] = {  "&amp;D$2&amp;":'"&amp;D86&amp;"',  "&amp;C$2&amp;":'"&amp;C86&amp;"',  "&amp;E$2&amp;":'"&amp;E86&amp;"',  "&amp;F$2&amp;":'"&amp;F86&amp;"', "&amp;G$2&amp;":'"&amp;G86&amp;"', "&amp;H$2&amp;":'"&amp;H86&amp;"', "&amp;I$2&amp;":'"&amp;I86&amp;"', "&amp;J$2&amp;":'"&amp;J86&amp;"', "&amp;K$2&amp;":'"&amp;K86&amp;"', "&amp;L$2&amp;":'"&amp;L86&amp;"', "&amp;M$2&amp;":'"&amp;M86&amp;"', "&amp;N$2&amp;":'"&amp;N86&amp;"'}; ","$this-&gt;defInput['"&amp;B86&amp;"'] = [  '"&amp;D$2&amp;"'=&gt;'"&amp;D86&amp;"',  '"&amp;C$2&amp;"'=&gt;'"&amp;C86&amp;"',  '"&amp;E$2&amp;"'=&gt;'"&amp;E86&amp;"',  '"&amp;F$2&amp;"'=&gt;'"&amp;F86&amp;"', '"&amp;G$2&amp;"'=&gt;'"&amp;G86&amp;"', '"&amp;H$2&amp;"'=&gt;'"&amp;H86&amp;"', '"&amp;I$2&amp;"'=&gt;'"&amp;I86&amp;"', '"&amp;J$2&amp;"'=&gt;'"&amp;J86&amp;"', '"&amp;K$2&amp;"'=&gt;'"&amp;K86&amp;"', '"&amp;L$2&amp;"'=&gt;'"&amp;L86&amp;"', '"&amp;M$2&amp;"'=&gt;'"&amp;M86&amp;"', '"&amp;N$2&amp;"'=&gt;'"&amp;N86&amp;"']; ")</f>
        <v xml:space="preserve">defInput['i502'] = {  cons:'consLIsum',  title:'補助で使う照明器具',  unit:'',  text:'補助で使う照明器具', inputType:'sel502', right:'', postfix:'', demand:'', varType:'Number', min:'', max:'', defaultValue:'-1'}; </v>
      </c>
      <c r="BD86" s="129"/>
      <c r="BE86" s="129"/>
      <c r="BF86" s="129" t="str">
        <f>IF(消費量クラス!$R$1="AS","","$this-&gt;")&amp;"defSelectValue['"&amp;G86&amp;"']= [ '"&amp;R86&amp;"', '"&amp;S86&amp;"', '"&amp;T86&amp;"', '"&amp;U86&amp;"', '"&amp;V86&amp;"', '"&amp;W86&amp;"', '"&amp;X86&amp;"', '"&amp;Y86&amp;"', '"&amp;Z86&amp;"', '"&amp;AA86&amp;"', '"&amp;AB86&amp;"', '"&amp;AC86&amp;"', '"&amp;AD86&amp;"', '"&amp;AE86&amp;"', '"&amp;AF86&amp;"', '"&amp;AG86&amp;"' ]; "</f>
        <v xml:space="preserve">defSelectValue['sel502']= [ '選んで下さい', '蛍光灯（太管）', 'Hf蛍光灯', 'LED', '白熱灯・ハロゲン灯', '水銀灯', 'セラミックメタルハライド', '', '', '', '', '', '', '', '', '' ]; </v>
      </c>
      <c r="BG86" s="130"/>
      <c r="BH86" s="130"/>
      <c r="BI86" s="130" t="str">
        <f>IF(消費量クラス!$R$1="AS","","$this-&gt;")&amp;"defSelectData['"&amp;G86&amp;"']= [ '"&amp;AH86&amp;"', '"&amp;AI86&amp;"', '"&amp;AJ86&amp;"', '"&amp;AK86&amp;"', '"&amp;AL86&amp;"', '"&amp;AM86&amp;"', '"&amp;AN86&amp;"', '"&amp;AO86&amp;"', '"&amp;AP86&amp;"', '"&amp;AQ86&amp;"', '"&amp;AR86&amp;"', '"&amp;AS86&amp;"', '"&amp;AT86&amp;"', '"&amp;AU86&amp;"', '"&amp;AV86&amp;"', '"&amp;AW86&amp;"' ]; "</f>
        <v xml:space="preserve">defSelectData['sel502']= [ '-1', '1', '2', '3', '4', '5', '6', '', '', '', '', '', '', '', '', '' ]; </v>
      </c>
    </row>
    <row r="87" spans="1:61" ht="43.5" customHeight="1">
      <c r="A87" s="127"/>
      <c r="B87" s="150" t="s">
        <v>3039</v>
      </c>
      <c r="C87" s="150" t="s">
        <v>3038</v>
      </c>
      <c r="D87" s="150" t="s">
        <v>1853</v>
      </c>
      <c r="E87" s="150" t="s">
        <v>798</v>
      </c>
      <c r="F87" s="150" t="s">
        <v>3036</v>
      </c>
      <c r="G87" s="192" t="str">
        <f t="shared" si="26"/>
        <v>sel503</v>
      </c>
      <c r="H87" s="150"/>
      <c r="I87" s="150"/>
      <c r="J87" s="150"/>
      <c r="K87" s="150" t="s">
        <v>1791</v>
      </c>
      <c r="L87" s="150"/>
      <c r="M87" s="150"/>
      <c r="N87" s="150">
        <v>-1</v>
      </c>
      <c r="P87" s="131"/>
      <c r="Q87" s="149" t="str">
        <f t="shared" si="27"/>
        <v>sel503</v>
      </c>
      <c r="R87" s="150" t="s">
        <v>2251</v>
      </c>
      <c r="S87" s="150" t="s">
        <v>3037</v>
      </c>
      <c r="T87" s="150" t="s">
        <v>466</v>
      </c>
      <c r="U87" s="150" t="s">
        <v>467</v>
      </c>
      <c r="V87" s="150" t="s">
        <v>468</v>
      </c>
      <c r="W87" s="150" t="s">
        <v>469</v>
      </c>
      <c r="X87" s="150" t="s">
        <v>2617</v>
      </c>
      <c r="Y87" s="150" t="s">
        <v>2666</v>
      </c>
      <c r="Z87" s="150" t="s">
        <v>2618</v>
      </c>
      <c r="AA87" s="150" t="s">
        <v>2669</v>
      </c>
      <c r="AB87" s="150" t="s">
        <v>2619</v>
      </c>
      <c r="AC87" s="150" t="s">
        <v>2674</v>
      </c>
      <c r="AD87" s="150" t="s">
        <v>2620</v>
      </c>
      <c r="AE87" s="150"/>
      <c r="AF87" s="150"/>
      <c r="AG87" s="150"/>
      <c r="AH87" s="150">
        <v>-1</v>
      </c>
      <c r="AI87" s="150">
        <v>0</v>
      </c>
      <c r="AJ87" s="150">
        <v>1</v>
      </c>
      <c r="AK87" s="150">
        <v>2</v>
      </c>
      <c r="AL87" s="150">
        <v>3</v>
      </c>
      <c r="AM87" s="150">
        <v>4</v>
      </c>
      <c r="AN87" s="150">
        <v>6</v>
      </c>
      <c r="AO87" s="150">
        <v>8</v>
      </c>
      <c r="AP87" s="150">
        <v>10</v>
      </c>
      <c r="AQ87" s="150">
        <v>12</v>
      </c>
      <c r="AR87" s="150">
        <v>16</v>
      </c>
      <c r="AS87" s="150">
        <v>20</v>
      </c>
      <c r="AT87" s="150">
        <v>24</v>
      </c>
      <c r="AU87" s="150"/>
      <c r="AV87" s="150"/>
      <c r="AW87" s="150"/>
      <c r="BA87" s="128"/>
      <c r="BB87" s="128"/>
      <c r="BC87" s="128" t="str">
        <f>IF(消費量クラス!$R$1="AS","defInput['"&amp;B87&amp;"'] = {  "&amp;D$2&amp;":'"&amp;D87&amp;"',  "&amp;C$2&amp;":'"&amp;C87&amp;"',  "&amp;E$2&amp;":'"&amp;E87&amp;"',  "&amp;F$2&amp;":'"&amp;F87&amp;"', "&amp;G$2&amp;":'"&amp;G87&amp;"', "&amp;H$2&amp;":'"&amp;H87&amp;"', "&amp;I$2&amp;":'"&amp;I87&amp;"', "&amp;J$2&amp;":'"&amp;J87&amp;"', "&amp;K$2&amp;":'"&amp;K87&amp;"', "&amp;L$2&amp;":'"&amp;L87&amp;"', "&amp;M$2&amp;":'"&amp;M87&amp;"', "&amp;N$2&amp;":'"&amp;N87&amp;"'}; ","$this-&gt;defInput['"&amp;B87&amp;"'] = [  '"&amp;D$2&amp;"'=&gt;'"&amp;D87&amp;"',  '"&amp;C$2&amp;"'=&gt;'"&amp;C87&amp;"',  '"&amp;E$2&amp;"'=&gt;'"&amp;E87&amp;"',  '"&amp;F$2&amp;"'=&gt;'"&amp;F87&amp;"', '"&amp;G$2&amp;"'=&gt;'"&amp;G87&amp;"', '"&amp;H$2&amp;"'=&gt;'"&amp;H87&amp;"', '"&amp;I$2&amp;"'=&gt;'"&amp;I87&amp;"', '"&amp;J$2&amp;"'=&gt;'"&amp;J87&amp;"', '"&amp;K$2&amp;"'=&gt;'"&amp;K87&amp;"', '"&amp;L$2&amp;"'=&gt;'"&amp;L87&amp;"', '"&amp;M$2&amp;"'=&gt;'"&amp;M87&amp;"', '"&amp;N$2&amp;"'=&gt;'"&amp;N87&amp;"']; ")</f>
        <v xml:space="preserve">defInput['i503'] = {  cons:'consLIsum',  title:'平均照明時間',  unit:'時間/日',  text:'照明の利用時間を選んで下さい', inputType:'sel503', right:'', postfix:'', demand:'', varType:'Number', min:'', max:'', defaultValue:'-1'}; </v>
      </c>
      <c r="BD87" s="129"/>
      <c r="BE87" s="129"/>
      <c r="BF87" s="129" t="str">
        <f>IF(消費量クラス!$R$1="AS","","$this-&gt;")&amp;"defSelectValue['"&amp;G87&amp;"']= [ '"&amp;R87&amp;"', '"&amp;S87&amp;"', '"&amp;T87&amp;"', '"&amp;U87&amp;"', '"&amp;V87&amp;"', '"&amp;W87&amp;"', '"&amp;X87&amp;"', '"&amp;Y87&amp;"', '"&amp;Z87&amp;"', '"&amp;AA87&amp;"', '"&amp;AB87&amp;"', '"&amp;AC87&amp;"', '"&amp;AD87&amp;"', '"&amp;AE87&amp;"', '"&amp;AF87&amp;"', '"&amp;AG87&amp;"' ]; "</f>
        <v xml:space="preserve">defSelectValue['sel503']= [ '選んで下さい', '使わない', '1時間', '2時間', '3時間', '4時間', '6時間', '8時間', '10時間', '12時間', '16時間', '20時間', '24時間', '', '', '' ]; </v>
      </c>
      <c r="BG87" s="130"/>
      <c r="BH87" s="130"/>
      <c r="BI87" s="130" t="str">
        <f>IF(消費量クラス!$R$1="AS","","$this-&gt;")&amp;"defSelectData['"&amp;G87&amp;"']= [ '"&amp;AH87&amp;"', '"&amp;AI87&amp;"', '"&amp;AJ87&amp;"', '"&amp;AK87&amp;"', '"&amp;AL87&amp;"', '"&amp;AM87&amp;"', '"&amp;AN87&amp;"', '"&amp;AO87&amp;"', '"&amp;AP87&amp;"', '"&amp;AQ87&amp;"', '"&amp;AR87&amp;"', '"&amp;AS87&amp;"', '"&amp;AT87&amp;"', '"&amp;AU87&amp;"', '"&amp;AV87&amp;"', '"&amp;AW87&amp;"' ]; "</f>
        <v xml:space="preserve">defSelectData['sel503']= [ '-1', '0', '1', '2', '3', '4', '6', '8', '10', '12', '16', '20', '24', '', '', '' ]; </v>
      </c>
    </row>
    <row r="88" spans="1:61" ht="43.5" customHeight="1">
      <c r="A88" s="127"/>
      <c r="B88" s="150" t="s">
        <v>3178</v>
      </c>
      <c r="C88" s="150" t="s">
        <v>3179</v>
      </c>
      <c r="D88" s="150" t="s">
        <v>3034</v>
      </c>
      <c r="E88" s="150"/>
      <c r="F88" s="150" t="s">
        <v>3182</v>
      </c>
      <c r="G88" s="192" t="str">
        <f>"sel"&amp;MID(B88,2,5)</f>
        <v>sel515</v>
      </c>
      <c r="H88" s="150"/>
      <c r="I88" s="150"/>
      <c r="J88" s="150">
        <v>4</v>
      </c>
      <c r="K88" s="150" t="s">
        <v>1790</v>
      </c>
      <c r="L88" s="150"/>
      <c r="M88" s="150"/>
      <c r="N88" s="150"/>
      <c r="P88" s="131"/>
      <c r="Q88" s="149"/>
      <c r="R88" s="150"/>
      <c r="S88" s="150"/>
      <c r="T88" s="150"/>
      <c r="U88" s="150"/>
      <c r="V88" s="150"/>
      <c r="W88" s="150"/>
      <c r="X88" s="150"/>
      <c r="Y88" s="150"/>
      <c r="Z88" s="150"/>
      <c r="AA88" s="150"/>
      <c r="AB88" s="150"/>
      <c r="AC88" s="150"/>
      <c r="AD88" s="150"/>
      <c r="AE88" s="150"/>
      <c r="AF88" s="150"/>
      <c r="AG88" s="150"/>
      <c r="AH88" s="150"/>
      <c r="AI88" s="150"/>
      <c r="AJ88" s="150"/>
      <c r="AK88" s="150"/>
      <c r="AL88" s="150"/>
      <c r="AM88" s="150"/>
      <c r="AN88" s="150"/>
      <c r="AO88" s="150"/>
      <c r="AP88" s="150"/>
      <c r="AQ88" s="150"/>
      <c r="AR88" s="150"/>
      <c r="AS88" s="150"/>
      <c r="AT88" s="150"/>
      <c r="AU88" s="150"/>
      <c r="AV88" s="150"/>
      <c r="AW88" s="150"/>
      <c r="BA88" s="128"/>
      <c r="BB88" s="128"/>
      <c r="BC88" s="128" t="str">
        <f>IF(消費量クラス!$R$1="AS","defInput['"&amp;B88&amp;"'] = {  "&amp;D$2&amp;":'"&amp;D88&amp;"',  "&amp;C$2&amp;":'"&amp;C88&amp;"',  "&amp;E$2&amp;":'"&amp;E88&amp;"',  "&amp;F$2&amp;":'"&amp;F88&amp;"', "&amp;G$2&amp;":'"&amp;G88&amp;"', "&amp;H$2&amp;":'"&amp;H88&amp;"', "&amp;I$2&amp;":'"&amp;I88&amp;"', "&amp;J$2&amp;":'"&amp;J88&amp;"', "&amp;K$2&amp;":'"&amp;K88&amp;"', "&amp;L$2&amp;":'"&amp;L88&amp;"', "&amp;M$2&amp;":'"&amp;M88&amp;"', "&amp;N$2&amp;":'"&amp;N88&amp;"'}; ","$this-&gt;defInput['"&amp;B88&amp;"'] = [  '"&amp;D$2&amp;"'=&gt;'"&amp;D88&amp;"',  '"&amp;C$2&amp;"'=&gt;'"&amp;C88&amp;"',  '"&amp;E$2&amp;"'=&gt;'"&amp;E88&amp;"',  '"&amp;F$2&amp;"'=&gt;'"&amp;F88&amp;"', '"&amp;G$2&amp;"'=&gt;'"&amp;G88&amp;"', '"&amp;H$2&amp;"'=&gt;'"&amp;H88&amp;"', '"&amp;I$2&amp;"'=&gt;'"&amp;I88&amp;"', '"&amp;J$2&amp;"'=&gt;'"&amp;J88&amp;"', '"&amp;K$2&amp;"'=&gt;'"&amp;K88&amp;"', '"&amp;L$2&amp;"'=&gt;'"&amp;L88&amp;"', '"&amp;M$2&amp;"'=&gt;'"&amp;M88&amp;"', '"&amp;N$2&amp;"'=&gt;'"&amp;N88&amp;"']; ")</f>
        <v xml:space="preserve">defInput['i515'] = {  cons:'consLI',  title:'照明の場所',  unit:'',  text:'照明を設置している部屋・エリアなどを記入してください', inputType:'sel515', right:'', postfix:'', demand:'4', varType:'String', min:'', max:'', defaultValue:''}; </v>
      </c>
      <c r="BD88" s="129"/>
      <c r="BE88" s="129"/>
      <c r="BF88" s="129" t="str">
        <f>IF(消費量クラス!$R$1="AS","","$this-&gt;")&amp;"defSelectValue['"&amp;G88&amp;"']= [ '"&amp;R88&amp;"', '"&amp;S88&amp;"', '"&amp;T88&amp;"', '"&amp;U88&amp;"', '"&amp;V88&amp;"', '"&amp;W88&amp;"', '"&amp;X88&amp;"', '"&amp;Y88&amp;"', '"&amp;Z88&amp;"', '"&amp;AA88&amp;"', '"&amp;AB88&amp;"', '"&amp;AC88&amp;"', '"&amp;AD88&amp;"', '"&amp;AE88&amp;"', '"&amp;AF88&amp;"', '"&amp;AG88&amp;"' ]; "</f>
        <v xml:space="preserve">defSelectValue['sel515']= [ '', '', '', '', '', '', '', '', '', '', '', '', '', '', '', '' ]; </v>
      </c>
      <c r="BG88" s="130"/>
      <c r="BH88" s="130"/>
      <c r="BI88" s="130" t="str">
        <f>IF(消費量クラス!$R$1="AS","","$this-&gt;")&amp;"defSelectData['"&amp;G88&amp;"']= [ '"&amp;AH88&amp;"', '"&amp;AI88&amp;"', '"&amp;AJ88&amp;"', '"&amp;AK88&amp;"', '"&amp;AL88&amp;"', '"&amp;AM88&amp;"', '"&amp;AN88&amp;"', '"&amp;AO88&amp;"', '"&amp;AP88&amp;"', '"&amp;AQ88&amp;"', '"&amp;AR88&amp;"', '"&amp;AS88&amp;"', '"&amp;AT88&amp;"', '"&amp;AU88&amp;"', '"&amp;AV88&amp;"', '"&amp;AW88&amp;"' ]; "</f>
        <v xml:space="preserve">defSelectData['sel515']= [ '', '', '', '', '', '', '', '', '', '', '', '', '', '', '', '' ]; </v>
      </c>
    </row>
    <row r="89" spans="1:61" ht="43.5" customHeight="1">
      <c r="A89" s="127"/>
      <c r="B89" s="150" t="s">
        <v>3061</v>
      </c>
      <c r="C89" s="150" t="s">
        <v>3180</v>
      </c>
      <c r="D89" s="150" t="s">
        <v>3034</v>
      </c>
      <c r="E89" s="150"/>
      <c r="F89" s="150" t="s">
        <v>3181</v>
      </c>
      <c r="G89" s="192" t="str">
        <f t="shared" si="26"/>
        <v>sel511</v>
      </c>
      <c r="H89" s="150"/>
      <c r="I89" s="150"/>
      <c r="J89" s="150"/>
      <c r="K89" s="150" t="s">
        <v>1791</v>
      </c>
      <c r="L89" s="150"/>
      <c r="M89" s="150"/>
      <c r="N89" s="150"/>
      <c r="P89" s="131"/>
      <c r="Q89" s="149" t="str">
        <f t="shared" si="27"/>
        <v>sel511</v>
      </c>
      <c r="R89" s="150" t="s">
        <v>2251</v>
      </c>
      <c r="S89" s="150" t="s">
        <v>2757</v>
      </c>
      <c r="T89" s="150" t="s">
        <v>2758</v>
      </c>
      <c r="U89" s="150" t="s">
        <v>2046</v>
      </c>
      <c r="V89" s="150" t="s">
        <v>2759</v>
      </c>
      <c r="W89" s="150" t="s">
        <v>2760</v>
      </c>
      <c r="X89" s="150" t="s">
        <v>2761</v>
      </c>
      <c r="Y89" s="150" t="s">
        <v>3241</v>
      </c>
      <c r="Z89" s="150"/>
      <c r="AA89" s="150"/>
      <c r="AB89" s="150"/>
      <c r="AC89" s="150"/>
      <c r="AD89" s="150"/>
      <c r="AE89" s="150"/>
      <c r="AF89" s="150"/>
      <c r="AG89" s="150"/>
      <c r="AH89" s="150">
        <v>-1</v>
      </c>
      <c r="AI89" s="150">
        <v>1</v>
      </c>
      <c r="AJ89" s="150">
        <v>2</v>
      </c>
      <c r="AK89" s="150">
        <v>3</v>
      </c>
      <c r="AL89" s="150">
        <v>4</v>
      </c>
      <c r="AM89" s="150">
        <v>5</v>
      </c>
      <c r="AN89" s="150">
        <v>6</v>
      </c>
      <c r="AO89" s="150">
        <v>7</v>
      </c>
      <c r="AP89" s="150"/>
      <c r="AQ89" s="150"/>
      <c r="AR89" s="150"/>
      <c r="AS89" s="150"/>
      <c r="AT89" s="150"/>
      <c r="AU89" s="150"/>
      <c r="AV89" s="150"/>
      <c r="AW89" s="150"/>
      <c r="BA89" s="128"/>
      <c r="BB89" s="128"/>
      <c r="BC89" s="128" t="str">
        <f>IF(消費量クラス!$R$1="AS","defInput['"&amp;B89&amp;"'] = {  "&amp;D$2&amp;":'"&amp;D89&amp;"',  "&amp;C$2&amp;":'"&amp;C89&amp;"',  "&amp;E$2&amp;":'"&amp;E89&amp;"',  "&amp;F$2&amp;":'"&amp;F89&amp;"', "&amp;G$2&amp;":'"&amp;G89&amp;"', "&amp;H$2&amp;":'"&amp;H89&amp;"', "&amp;I$2&amp;":'"&amp;I89&amp;"', "&amp;J$2&amp;":'"&amp;J89&amp;"', "&amp;K$2&amp;":'"&amp;K89&amp;"', "&amp;L$2&amp;":'"&amp;L89&amp;"', "&amp;M$2&amp;":'"&amp;M89&amp;"', "&amp;N$2&amp;":'"&amp;N89&amp;"'}; ","$this-&gt;defInput['"&amp;B89&amp;"'] = [  '"&amp;D$2&amp;"'=&gt;'"&amp;D89&amp;"',  '"&amp;C$2&amp;"'=&gt;'"&amp;C89&amp;"',  '"&amp;E$2&amp;"'=&gt;'"&amp;E89&amp;"',  '"&amp;F$2&amp;"'=&gt;'"&amp;F89&amp;"', '"&amp;G$2&amp;"'=&gt;'"&amp;G89&amp;"', '"&amp;H$2&amp;"'=&gt;'"&amp;H89&amp;"', '"&amp;I$2&amp;"'=&gt;'"&amp;I89&amp;"', '"&amp;J$2&amp;"'=&gt;'"&amp;J89&amp;"', '"&amp;K$2&amp;"'=&gt;'"&amp;K89&amp;"', '"&amp;L$2&amp;"'=&gt;'"&amp;L89&amp;"', '"&amp;M$2&amp;"'=&gt;'"&amp;M89&amp;"', '"&amp;N$2&amp;"'=&gt;'"&amp;N89&amp;"']; ")</f>
        <v xml:space="preserve">defInput['i511'] = {  cons:'consLI',  title:'照明器具',  unit:'',  text:'同じ部屋でも照明器具ごとに別に記入します。同じ時期に導入した器具をまとめて記入してください。', inputType:'sel511', right:'', postfix:'', demand:'', varType:'Number', min:'', max:'', defaultValue:''}; </v>
      </c>
      <c r="BD89" s="129"/>
      <c r="BE89" s="129"/>
      <c r="BF89" s="129" t="str">
        <f>IF(消費量クラス!$R$1="AS","","$this-&gt;")&amp;"defSelectValue['"&amp;G89&amp;"']= [ '"&amp;R89&amp;"', '"&amp;S89&amp;"', '"&amp;T89&amp;"', '"&amp;U89&amp;"', '"&amp;V89&amp;"', '"&amp;W89&amp;"', '"&amp;X89&amp;"', '"&amp;Y89&amp;"', '"&amp;Z89&amp;"', '"&amp;AA89&amp;"', '"&amp;AB89&amp;"', '"&amp;AC89&amp;"', '"&amp;AD89&amp;"', '"&amp;AE89&amp;"', '"&amp;AF89&amp;"', '"&amp;AG89&amp;"' ]; "</f>
        <v xml:space="preserve">defSelectValue['sel511']= [ '選んで下さい', '蛍光灯（太管）', 'Hf蛍光灯', 'LED', '白熱灯・ハロゲン灯', '水銀灯', 'セラミックメタルハライド', 'センサー付き照明', '', '', '', '', '', '', '', '' ]; </v>
      </c>
      <c r="BG89" s="130"/>
      <c r="BH89" s="130"/>
      <c r="BI89" s="130" t="str">
        <f>IF(消費量クラス!$R$1="AS","","$this-&gt;")&amp;"defSelectData['"&amp;G89&amp;"']= [ '"&amp;AH89&amp;"', '"&amp;AI89&amp;"', '"&amp;AJ89&amp;"', '"&amp;AK89&amp;"', '"&amp;AL89&amp;"', '"&amp;AM89&amp;"', '"&amp;AN89&amp;"', '"&amp;AO89&amp;"', '"&amp;AP89&amp;"', '"&amp;AQ89&amp;"', '"&amp;AR89&amp;"', '"&amp;AS89&amp;"', '"&amp;AT89&amp;"', '"&amp;AU89&amp;"', '"&amp;AV89&amp;"', '"&amp;AW89&amp;"' ]; "</f>
        <v xml:space="preserve">defSelectData['sel511']= [ '-1', '1', '2', '3', '4', '5', '6', '7', '', '', '', '', '', '', '', '' ]; </v>
      </c>
    </row>
    <row r="90" spans="1:61" ht="43.5" customHeight="1">
      <c r="A90" s="127"/>
      <c r="B90" s="150" t="s">
        <v>3062</v>
      </c>
      <c r="C90" s="150" t="s">
        <v>3174</v>
      </c>
      <c r="D90" s="150" t="s">
        <v>3034</v>
      </c>
      <c r="E90" s="150" t="s">
        <v>547</v>
      </c>
      <c r="F90" s="150" t="str">
        <f>C90</f>
        <v>照明器具の消費電力</v>
      </c>
      <c r="G90" s="192" t="str">
        <f t="shared" si="26"/>
        <v>sel512</v>
      </c>
      <c r="H90" s="150"/>
      <c r="I90" s="150"/>
      <c r="J90" s="150">
        <v>2</v>
      </c>
      <c r="K90" s="150" t="s">
        <v>1791</v>
      </c>
      <c r="L90" s="150"/>
      <c r="M90" s="150"/>
      <c r="N90" s="150"/>
      <c r="P90" s="131"/>
      <c r="Q90" s="149"/>
      <c r="R90" s="150"/>
      <c r="S90" s="150"/>
      <c r="T90" s="150"/>
      <c r="U90" s="150"/>
      <c r="V90" s="150"/>
      <c r="W90" s="150"/>
      <c r="X90" s="150"/>
      <c r="Y90" s="150"/>
      <c r="Z90" s="150"/>
      <c r="AA90" s="150"/>
      <c r="AB90" s="150"/>
      <c r="AC90" s="150"/>
      <c r="AD90" s="150"/>
      <c r="AE90" s="150"/>
      <c r="AF90" s="150"/>
      <c r="AG90" s="150"/>
      <c r="AH90" s="150"/>
      <c r="AI90" s="150"/>
      <c r="AJ90" s="150"/>
      <c r="AK90" s="150"/>
      <c r="AL90" s="150"/>
      <c r="AM90" s="150"/>
      <c r="AN90" s="150"/>
      <c r="AO90" s="150"/>
      <c r="AP90" s="150"/>
      <c r="AQ90" s="150"/>
      <c r="AR90" s="150"/>
      <c r="AS90" s="150"/>
      <c r="AT90" s="150"/>
      <c r="AU90" s="150"/>
      <c r="AV90" s="150"/>
      <c r="AW90" s="150"/>
      <c r="BA90" s="128"/>
      <c r="BB90" s="128"/>
      <c r="BC90" s="128" t="str">
        <f>IF(消費量クラス!$R$1="AS","defInput['"&amp;B90&amp;"'] = {  "&amp;D$2&amp;":'"&amp;D90&amp;"',  "&amp;C$2&amp;":'"&amp;C90&amp;"',  "&amp;E$2&amp;":'"&amp;E90&amp;"',  "&amp;F$2&amp;":'"&amp;F90&amp;"', "&amp;G$2&amp;":'"&amp;G90&amp;"', "&amp;H$2&amp;":'"&amp;H90&amp;"', "&amp;I$2&amp;":'"&amp;I90&amp;"', "&amp;J$2&amp;":'"&amp;J90&amp;"', "&amp;K$2&amp;":'"&amp;K90&amp;"', "&amp;L$2&amp;":'"&amp;L90&amp;"', "&amp;M$2&amp;":'"&amp;M90&amp;"', "&amp;N$2&amp;":'"&amp;N90&amp;"'}; ","$this-&gt;defInput['"&amp;B90&amp;"'] = [  '"&amp;D$2&amp;"'=&gt;'"&amp;D90&amp;"',  '"&amp;C$2&amp;"'=&gt;'"&amp;C90&amp;"',  '"&amp;E$2&amp;"'=&gt;'"&amp;E90&amp;"',  '"&amp;F$2&amp;"'=&gt;'"&amp;F90&amp;"', '"&amp;G$2&amp;"'=&gt;'"&amp;G90&amp;"', '"&amp;H$2&amp;"'=&gt;'"&amp;H90&amp;"', '"&amp;I$2&amp;"'=&gt;'"&amp;I90&amp;"', '"&amp;J$2&amp;"'=&gt;'"&amp;J90&amp;"', '"&amp;K$2&amp;"'=&gt;'"&amp;K90&amp;"', '"&amp;L$2&amp;"'=&gt;'"&amp;L90&amp;"', '"&amp;M$2&amp;"'=&gt;'"&amp;M90&amp;"', '"&amp;N$2&amp;"'=&gt;'"&amp;N90&amp;"']; ")</f>
        <v xml:space="preserve">defInput['i512'] = {  cons:'consLI',  title:'照明器具の消費電力',  unit:'W',  text:'照明器具の消費電力', inputType:'sel512', right:'', postfix:'', demand:'2', varType:'Number', min:'', max:'', defaultValue:''}; </v>
      </c>
      <c r="BD90" s="129"/>
      <c r="BE90" s="129"/>
      <c r="BF90" s="129" t="str">
        <f>IF(消費量クラス!$R$1="AS","","$this-&gt;")&amp;"defSelectValue['"&amp;G90&amp;"']= [ '"&amp;R90&amp;"', '"&amp;S90&amp;"', '"&amp;T90&amp;"', '"&amp;U90&amp;"', '"&amp;V90&amp;"', '"&amp;W90&amp;"', '"&amp;X90&amp;"', '"&amp;Y90&amp;"', '"&amp;Z90&amp;"', '"&amp;AA90&amp;"', '"&amp;AB90&amp;"', '"&amp;AC90&amp;"', '"&amp;AD90&amp;"', '"&amp;AE90&amp;"', '"&amp;AF90&amp;"', '"&amp;AG90&amp;"' ]; "</f>
        <v xml:space="preserve">defSelectValue['sel512']= [ '', '', '', '', '', '', '', '', '', '', '', '', '', '', '', '' ]; </v>
      </c>
      <c r="BG90" s="130"/>
      <c r="BH90" s="130"/>
      <c r="BI90" s="130" t="str">
        <f>IF(消費量クラス!$R$1="AS","","$this-&gt;")&amp;"defSelectData['"&amp;G90&amp;"']= [ '"&amp;AH90&amp;"', '"&amp;AI90&amp;"', '"&amp;AJ90&amp;"', '"&amp;AK90&amp;"', '"&amp;AL90&amp;"', '"&amp;AM90&amp;"', '"&amp;AN90&amp;"', '"&amp;AO90&amp;"', '"&amp;AP90&amp;"', '"&amp;AQ90&amp;"', '"&amp;AR90&amp;"', '"&amp;AS90&amp;"', '"&amp;AT90&amp;"', '"&amp;AU90&amp;"', '"&amp;AV90&amp;"', '"&amp;AW90&amp;"' ]; "</f>
        <v xml:space="preserve">defSelectData['sel512']= [ '', '', '', '', '', '', '', '', '', '', '', '', '', '', '', '' ]; </v>
      </c>
    </row>
    <row r="91" spans="1:61" ht="43.5" customHeight="1">
      <c r="A91" s="127"/>
      <c r="B91" s="150" t="s">
        <v>3175</v>
      </c>
      <c r="C91" s="150" t="s">
        <v>3177</v>
      </c>
      <c r="D91" s="150" t="s">
        <v>3034</v>
      </c>
      <c r="E91" s="150" t="s">
        <v>3240</v>
      </c>
      <c r="F91" s="150" t="str">
        <f>C91</f>
        <v>照明器具の数</v>
      </c>
      <c r="G91" s="192" t="str">
        <f>"sel"&amp;MID(B91,2,5)</f>
        <v>sel513</v>
      </c>
      <c r="H91" s="150"/>
      <c r="I91" s="150"/>
      <c r="J91" s="150">
        <v>3</v>
      </c>
      <c r="K91" s="150" t="s">
        <v>1791</v>
      </c>
      <c r="L91" s="150"/>
      <c r="M91" s="150"/>
      <c r="N91" s="150"/>
      <c r="P91" s="131"/>
      <c r="Q91" s="149"/>
      <c r="R91" s="150"/>
      <c r="S91" s="150"/>
      <c r="T91" s="150"/>
      <c r="U91" s="150"/>
      <c r="V91" s="150"/>
      <c r="W91" s="150"/>
      <c r="X91" s="150"/>
      <c r="Y91" s="150"/>
      <c r="Z91" s="150"/>
      <c r="AA91" s="150"/>
      <c r="AB91" s="150"/>
      <c r="AC91" s="150"/>
      <c r="AD91" s="150"/>
      <c r="AE91" s="150"/>
      <c r="AF91" s="150"/>
      <c r="AG91" s="150"/>
      <c r="AH91" s="150"/>
      <c r="AI91" s="150"/>
      <c r="AJ91" s="150"/>
      <c r="AK91" s="150"/>
      <c r="AL91" s="150"/>
      <c r="AM91" s="150"/>
      <c r="AN91" s="150"/>
      <c r="AO91" s="150"/>
      <c r="AP91" s="150"/>
      <c r="AQ91" s="150"/>
      <c r="AR91" s="150"/>
      <c r="AS91" s="150"/>
      <c r="AT91" s="150"/>
      <c r="AU91" s="150"/>
      <c r="AV91" s="150"/>
      <c r="AW91" s="150"/>
      <c r="BA91" s="128"/>
      <c r="BB91" s="128"/>
      <c r="BC91" s="128" t="str">
        <f>IF(消費量クラス!$R$1="AS","defInput['"&amp;B91&amp;"'] = {  "&amp;D$2&amp;":'"&amp;D91&amp;"',  "&amp;C$2&amp;":'"&amp;C91&amp;"',  "&amp;E$2&amp;":'"&amp;E91&amp;"',  "&amp;F$2&amp;":'"&amp;F91&amp;"', "&amp;G$2&amp;":'"&amp;G91&amp;"', "&amp;H$2&amp;":'"&amp;H91&amp;"', "&amp;I$2&amp;":'"&amp;I91&amp;"', "&amp;J$2&amp;":'"&amp;J91&amp;"', "&amp;K$2&amp;":'"&amp;K91&amp;"', "&amp;L$2&amp;":'"&amp;L91&amp;"', "&amp;M$2&amp;":'"&amp;M91&amp;"', "&amp;N$2&amp;":'"&amp;N91&amp;"'}; ","$this-&gt;defInput['"&amp;B91&amp;"'] = [  '"&amp;D$2&amp;"'=&gt;'"&amp;D91&amp;"',  '"&amp;C$2&amp;"'=&gt;'"&amp;C91&amp;"',  '"&amp;E$2&amp;"'=&gt;'"&amp;E91&amp;"',  '"&amp;F$2&amp;"'=&gt;'"&amp;F91&amp;"', '"&amp;G$2&amp;"'=&gt;'"&amp;G91&amp;"', '"&amp;H$2&amp;"'=&gt;'"&amp;H91&amp;"', '"&amp;I$2&amp;"'=&gt;'"&amp;I91&amp;"', '"&amp;J$2&amp;"'=&gt;'"&amp;J91&amp;"', '"&amp;K$2&amp;"'=&gt;'"&amp;K91&amp;"', '"&amp;L$2&amp;"'=&gt;'"&amp;L91&amp;"', '"&amp;M$2&amp;"'=&gt;'"&amp;M91&amp;"', '"&amp;N$2&amp;"'=&gt;'"&amp;N91&amp;"']; ")</f>
        <v xml:space="preserve">defInput['i513'] = {  cons:'consLI',  title:'照明器具の数',  unit:'器',  text:'照明器具の数', inputType:'sel513', right:'', postfix:'', demand:'3', varType:'Number', min:'', max:'', defaultValue:''}; </v>
      </c>
      <c r="BD91" s="129"/>
      <c r="BE91" s="129"/>
      <c r="BF91" s="129" t="str">
        <f>IF(消費量クラス!$R$1="AS","","$this-&gt;")&amp;"defSelectValue['"&amp;G91&amp;"']= [ '"&amp;R91&amp;"', '"&amp;S91&amp;"', '"&amp;T91&amp;"', '"&amp;U91&amp;"', '"&amp;V91&amp;"', '"&amp;W91&amp;"', '"&amp;X91&amp;"', '"&amp;Y91&amp;"', '"&amp;Z91&amp;"', '"&amp;AA91&amp;"', '"&amp;AB91&amp;"', '"&amp;AC91&amp;"', '"&amp;AD91&amp;"', '"&amp;AE91&amp;"', '"&amp;AF91&amp;"', '"&amp;AG91&amp;"' ]; "</f>
        <v xml:space="preserve">defSelectValue['sel513']= [ '', '', '', '', '', '', '', '', '', '', '', '', '', '', '', '' ]; </v>
      </c>
      <c r="BG91" s="130"/>
      <c r="BH91" s="130"/>
      <c r="BI91" s="130" t="str">
        <f>IF(消費量クラス!$R$1="AS","","$this-&gt;")&amp;"defSelectData['"&amp;G91&amp;"']= [ '"&amp;AH91&amp;"', '"&amp;AI91&amp;"', '"&amp;AJ91&amp;"', '"&amp;AK91&amp;"', '"&amp;AL91&amp;"', '"&amp;AM91&amp;"', '"&amp;AN91&amp;"', '"&amp;AO91&amp;"', '"&amp;AP91&amp;"', '"&amp;AQ91&amp;"', '"&amp;AR91&amp;"', '"&amp;AS91&amp;"', '"&amp;AT91&amp;"', '"&amp;AU91&amp;"', '"&amp;AV91&amp;"', '"&amp;AW91&amp;"' ]; "</f>
        <v xml:space="preserve">defSelectData['sel513']= [ '', '', '', '', '', '', '', '', '', '', '', '', '', '', '', '' ]; </v>
      </c>
    </row>
    <row r="92" spans="1:61" ht="43.5" customHeight="1">
      <c r="A92" s="127"/>
      <c r="B92" s="150" t="s">
        <v>3176</v>
      </c>
      <c r="C92" s="150" t="s">
        <v>3035</v>
      </c>
      <c r="D92" s="150" t="s">
        <v>3034</v>
      </c>
      <c r="E92" s="150" t="s">
        <v>798</v>
      </c>
      <c r="F92" s="150" t="s">
        <v>3036</v>
      </c>
      <c r="G92" s="192" t="str">
        <f t="shared" si="26"/>
        <v>sel514</v>
      </c>
      <c r="H92" s="150"/>
      <c r="I92" s="150"/>
      <c r="J92" s="150"/>
      <c r="K92" s="150" t="s">
        <v>1791</v>
      </c>
      <c r="L92" s="150"/>
      <c r="M92" s="150"/>
      <c r="N92" s="150">
        <v>-1</v>
      </c>
      <c r="P92" s="131"/>
      <c r="Q92" s="149" t="str">
        <f t="shared" si="27"/>
        <v>sel514</v>
      </c>
      <c r="R92" s="150" t="s">
        <v>2251</v>
      </c>
      <c r="S92" s="150" t="s">
        <v>3037</v>
      </c>
      <c r="T92" s="150" t="s">
        <v>466</v>
      </c>
      <c r="U92" s="150" t="s">
        <v>467</v>
      </c>
      <c r="V92" s="150" t="s">
        <v>468</v>
      </c>
      <c r="W92" s="150" t="s">
        <v>469</v>
      </c>
      <c r="X92" s="150" t="s">
        <v>2617</v>
      </c>
      <c r="Y92" s="150" t="s">
        <v>2666</v>
      </c>
      <c r="Z92" s="150" t="s">
        <v>2618</v>
      </c>
      <c r="AA92" s="150" t="s">
        <v>2669</v>
      </c>
      <c r="AB92" s="150" t="s">
        <v>2619</v>
      </c>
      <c r="AC92" s="150" t="s">
        <v>2674</v>
      </c>
      <c r="AD92" s="150" t="s">
        <v>2620</v>
      </c>
      <c r="AE92" s="150"/>
      <c r="AF92" s="150"/>
      <c r="AG92" s="150"/>
      <c r="AH92" s="150">
        <v>-1</v>
      </c>
      <c r="AI92" s="150">
        <v>0</v>
      </c>
      <c r="AJ92" s="150">
        <v>1</v>
      </c>
      <c r="AK92" s="150">
        <v>2</v>
      </c>
      <c r="AL92" s="150">
        <v>3</v>
      </c>
      <c r="AM92" s="150">
        <v>4</v>
      </c>
      <c r="AN92" s="150">
        <v>6</v>
      </c>
      <c r="AO92" s="150">
        <v>8</v>
      </c>
      <c r="AP92" s="150">
        <v>10</v>
      </c>
      <c r="AQ92" s="150">
        <v>12</v>
      </c>
      <c r="AR92" s="150">
        <v>16</v>
      </c>
      <c r="AS92" s="150">
        <v>20</v>
      </c>
      <c r="AT92" s="150">
        <v>24</v>
      </c>
      <c r="AU92" s="150"/>
      <c r="AV92" s="150"/>
      <c r="AW92" s="150"/>
      <c r="BA92" s="128"/>
      <c r="BB92" s="128"/>
      <c r="BC92" s="128" t="str">
        <f>IF(消費量クラス!$R$1="AS","defInput['"&amp;B92&amp;"'] = {  "&amp;D$2&amp;":'"&amp;D92&amp;"',  "&amp;C$2&amp;":'"&amp;C92&amp;"',  "&amp;E$2&amp;":'"&amp;E92&amp;"',  "&amp;F$2&amp;":'"&amp;F92&amp;"', "&amp;G$2&amp;":'"&amp;G92&amp;"', "&amp;H$2&amp;":'"&amp;H92&amp;"', "&amp;I$2&amp;":'"&amp;I92&amp;"', "&amp;J$2&amp;":'"&amp;J92&amp;"', "&amp;K$2&amp;":'"&amp;K92&amp;"', "&amp;L$2&amp;":'"&amp;L92&amp;"', "&amp;M$2&amp;":'"&amp;M92&amp;"', "&amp;N$2&amp;":'"&amp;N92&amp;"'}; ","$this-&gt;defInput['"&amp;B92&amp;"'] = [  '"&amp;D$2&amp;"'=&gt;'"&amp;D92&amp;"',  '"&amp;C$2&amp;"'=&gt;'"&amp;C92&amp;"',  '"&amp;E$2&amp;"'=&gt;'"&amp;E92&amp;"',  '"&amp;F$2&amp;"'=&gt;'"&amp;F92&amp;"', '"&amp;G$2&amp;"'=&gt;'"&amp;G92&amp;"', '"&amp;H$2&amp;"'=&gt;'"&amp;H92&amp;"', '"&amp;I$2&amp;"'=&gt;'"&amp;I92&amp;"', '"&amp;J$2&amp;"'=&gt;'"&amp;J92&amp;"', '"&amp;K$2&amp;"'=&gt;'"&amp;K92&amp;"', '"&amp;L$2&amp;"'=&gt;'"&amp;L92&amp;"', '"&amp;M$2&amp;"'=&gt;'"&amp;M92&amp;"', '"&amp;N$2&amp;"'=&gt;'"&amp;N92&amp;"']; ")</f>
        <v xml:space="preserve">defInput['i514'] = {  cons:'consLI',  title:'照明時間',  unit:'時間/日',  text:'照明の利用時間を選んで下さい', inputType:'sel514', right:'', postfix:'', demand:'', varType:'Number', min:'', max:'', defaultValue:'-1'}; </v>
      </c>
      <c r="BD92" s="129"/>
      <c r="BE92" s="129"/>
      <c r="BF92" s="129" t="str">
        <f>IF(消費量クラス!$R$1="AS","","$this-&gt;")&amp;"defSelectValue['"&amp;G92&amp;"']= [ '"&amp;R92&amp;"', '"&amp;S92&amp;"', '"&amp;T92&amp;"', '"&amp;U92&amp;"', '"&amp;V92&amp;"', '"&amp;W92&amp;"', '"&amp;X92&amp;"', '"&amp;Y92&amp;"', '"&amp;Z92&amp;"', '"&amp;AA92&amp;"', '"&amp;AB92&amp;"', '"&amp;AC92&amp;"', '"&amp;AD92&amp;"', '"&amp;AE92&amp;"', '"&amp;AF92&amp;"', '"&amp;AG92&amp;"' ]; "</f>
        <v xml:space="preserve">defSelectValue['sel514']= [ '選んで下さい', '使わない', '1時間', '2時間', '3時間', '4時間', '6時間', '8時間', '10時間', '12時間', '16時間', '20時間', '24時間', '', '', '' ]; </v>
      </c>
      <c r="BG92" s="130"/>
      <c r="BH92" s="130"/>
      <c r="BI92" s="130" t="str">
        <f>IF(消費量クラス!$R$1="AS","","$this-&gt;")&amp;"defSelectData['"&amp;G92&amp;"']= [ '"&amp;AH92&amp;"', '"&amp;AI92&amp;"', '"&amp;AJ92&amp;"', '"&amp;AK92&amp;"', '"&amp;AL92&amp;"', '"&amp;AM92&amp;"', '"&amp;AN92&amp;"', '"&amp;AO92&amp;"', '"&amp;AP92&amp;"', '"&amp;AQ92&amp;"', '"&amp;AR92&amp;"', '"&amp;AS92&amp;"', '"&amp;AT92&amp;"', '"&amp;AU92&amp;"', '"&amp;AV92&amp;"', '"&amp;AW92&amp;"' ]; "</f>
        <v xml:space="preserve">defSelectData['sel514']= [ '-1', '0', '1', '2', '3', '4', '6', '8', '10', '12', '16', '20', '24', '', '', '' ]; </v>
      </c>
    </row>
    <row r="93" spans="1:61" ht="43.5" customHeight="1">
      <c r="A93" s="127"/>
      <c r="B93" s="150" t="s">
        <v>3454</v>
      </c>
      <c r="C93" s="150" t="s">
        <v>3448</v>
      </c>
      <c r="D93" s="150" t="s">
        <v>3034</v>
      </c>
      <c r="E93" s="150"/>
      <c r="F93" s="150" t="str">
        <f t="shared" ref="F93:F94" si="28">C93</f>
        <v>使用開始時刻</v>
      </c>
      <c r="G93" s="192" t="str">
        <f t="shared" si="26"/>
        <v>sel516</v>
      </c>
      <c r="H93" s="150"/>
      <c r="I93" s="150"/>
      <c r="J93" s="150">
        <v>5</v>
      </c>
      <c r="K93" s="150" t="s">
        <v>1791</v>
      </c>
      <c r="L93" s="150"/>
      <c r="M93" s="150"/>
      <c r="N93" s="150">
        <v>-1</v>
      </c>
      <c r="P93" s="132"/>
      <c r="Q93" s="149"/>
      <c r="R93" s="150"/>
      <c r="S93" s="150"/>
      <c r="T93" s="150"/>
      <c r="U93" s="150"/>
      <c r="V93" s="150"/>
      <c r="W93" s="150"/>
      <c r="X93" s="150"/>
      <c r="Y93" s="150"/>
      <c r="Z93" s="150"/>
      <c r="AA93" s="150"/>
      <c r="AB93" s="150"/>
      <c r="AC93" s="150"/>
      <c r="AD93" s="150"/>
      <c r="AE93" s="150"/>
      <c r="AF93" s="150"/>
      <c r="AG93" s="150"/>
      <c r="AH93" s="150"/>
      <c r="AI93" s="150"/>
      <c r="AJ93" s="150"/>
      <c r="AK93" s="150"/>
      <c r="AL93" s="150"/>
      <c r="AM93" s="150"/>
      <c r="AN93" s="150"/>
      <c r="AO93" s="150"/>
      <c r="AP93" s="150"/>
      <c r="AQ93" s="150"/>
      <c r="AR93" s="150"/>
      <c r="AS93" s="150"/>
      <c r="AT93" s="150"/>
      <c r="AU93" s="150"/>
      <c r="AV93" s="150"/>
      <c r="AW93" s="150"/>
      <c r="BA93" s="128"/>
      <c r="BB93" s="128"/>
      <c r="BC93" s="128" t="str">
        <f>IF(消費量クラス!$R$1="AS","defInput['"&amp;B93&amp;"'] = {  "&amp;D$2&amp;":'"&amp;D93&amp;"',  "&amp;C$2&amp;":'"&amp;C93&amp;"',  "&amp;E$2&amp;":'"&amp;E93&amp;"',  "&amp;F$2&amp;":'"&amp;F93&amp;"', "&amp;G$2&amp;":'"&amp;G93&amp;"', "&amp;H$2&amp;":'"&amp;H93&amp;"', "&amp;I$2&amp;":'"&amp;I93&amp;"', "&amp;J$2&amp;":'"&amp;J93&amp;"', "&amp;K$2&amp;":'"&amp;K93&amp;"', "&amp;L$2&amp;":'"&amp;L93&amp;"', "&amp;M$2&amp;":'"&amp;M93&amp;"', "&amp;N$2&amp;":'"&amp;N93&amp;"'}; ","$this-&gt;defInput['"&amp;B93&amp;"'] = [  '"&amp;D$2&amp;"'=&gt;'"&amp;D93&amp;"',  '"&amp;C$2&amp;"'=&gt;'"&amp;C93&amp;"',  '"&amp;E$2&amp;"'=&gt;'"&amp;E93&amp;"',  '"&amp;F$2&amp;"'=&gt;'"&amp;F93&amp;"', '"&amp;G$2&amp;"'=&gt;'"&amp;G93&amp;"', '"&amp;H$2&amp;"'=&gt;'"&amp;H93&amp;"', '"&amp;I$2&amp;"'=&gt;'"&amp;I93&amp;"', '"&amp;J$2&amp;"'=&gt;'"&amp;J93&amp;"', '"&amp;K$2&amp;"'=&gt;'"&amp;K93&amp;"', '"&amp;L$2&amp;"'=&gt;'"&amp;L93&amp;"', '"&amp;M$2&amp;"'=&gt;'"&amp;M93&amp;"', '"&amp;N$2&amp;"'=&gt;'"&amp;N93&amp;"']; ")</f>
        <v xml:space="preserve">defInput['i516'] = {  cons:'consLI',  title:'使用開始時刻',  unit:'',  text:'使用開始時刻', inputType:'sel516', right:'', postfix:'', demand:'5', varType:'Number', min:'', max:'', defaultValue:'-1'}; </v>
      </c>
      <c r="BD93" s="129"/>
      <c r="BE93" s="129"/>
      <c r="BF93" s="129" t="str">
        <f>IF(消費量クラス!$R$1="AS","","$this-&gt;")&amp;"defSelectValue['"&amp;G93&amp;"']= [ '"&amp;R93&amp;"', '"&amp;S93&amp;"', '"&amp;T93&amp;"', '"&amp;U93&amp;"', '"&amp;V93&amp;"', '"&amp;W93&amp;"', '"&amp;X93&amp;"', '"&amp;Y93&amp;"', '"&amp;Z93&amp;"', '"&amp;AA93&amp;"', '"&amp;AB93&amp;"', '"&amp;AC93&amp;"', '"&amp;AD93&amp;"', '"&amp;AE93&amp;"', '"&amp;AF93&amp;"', '"&amp;AG93&amp;"' ]; "</f>
        <v xml:space="preserve">defSelectValue['sel516']= [ '', '', '', '', '', '', '', '', '', '', '', '', '', '', '', '' ]; </v>
      </c>
      <c r="BG93" s="130"/>
      <c r="BH93" s="130"/>
      <c r="BI93" s="130" t="str">
        <f>IF(消費量クラス!$R$1="AS","","$this-&gt;")&amp;"defSelectData['"&amp;G93&amp;"']= [ '"&amp;AH93&amp;"', '"&amp;AI93&amp;"', '"&amp;AJ93&amp;"', '"&amp;AK93&amp;"', '"&amp;AL93&amp;"', '"&amp;AM93&amp;"', '"&amp;AN93&amp;"', '"&amp;AO93&amp;"', '"&amp;AP93&amp;"', '"&amp;AQ93&amp;"', '"&amp;AR93&amp;"', '"&amp;AS93&amp;"', '"&amp;AT93&amp;"', '"&amp;AU93&amp;"', '"&amp;AV93&amp;"', '"&amp;AW93&amp;"' ]; "</f>
        <v xml:space="preserve">defSelectData['sel516']= [ '', '', '', '', '', '', '', '', '', '', '', '', '', '', '', '' ]; </v>
      </c>
    </row>
    <row r="94" spans="1:61" ht="43.5" customHeight="1">
      <c r="A94" s="127"/>
      <c r="B94" s="150" t="s">
        <v>3455</v>
      </c>
      <c r="C94" s="150" t="s">
        <v>3450</v>
      </c>
      <c r="D94" s="150" t="s">
        <v>3034</v>
      </c>
      <c r="E94" s="150"/>
      <c r="F94" s="150" t="str">
        <f t="shared" si="28"/>
        <v>使用終了時刻</v>
      </c>
      <c r="G94" s="192" t="str">
        <f t="shared" si="26"/>
        <v>sel517</v>
      </c>
      <c r="H94" s="150"/>
      <c r="I94" s="150"/>
      <c r="J94" s="150">
        <v>6</v>
      </c>
      <c r="K94" s="150" t="s">
        <v>1791</v>
      </c>
      <c r="L94" s="150"/>
      <c r="M94" s="150"/>
      <c r="N94" s="150">
        <v>-1</v>
      </c>
      <c r="P94" s="132"/>
      <c r="Q94" s="149"/>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c r="AT94" s="150"/>
      <c r="AU94" s="150"/>
      <c r="AV94" s="150"/>
      <c r="AW94" s="150"/>
      <c r="BA94" s="128"/>
      <c r="BB94" s="128"/>
      <c r="BC94" s="128" t="str">
        <f>IF(消費量クラス!$R$1="AS","defInput['"&amp;B94&amp;"'] = {  "&amp;D$2&amp;":'"&amp;D94&amp;"',  "&amp;C$2&amp;":'"&amp;C94&amp;"',  "&amp;E$2&amp;":'"&amp;E94&amp;"',  "&amp;F$2&amp;":'"&amp;F94&amp;"', "&amp;G$2&amp;":'"&amp;G94&amp;"', "&amp;H$2&amp;":'"&amp;H94&amp;"', "&amp;I$2&amp;":'"&amp;I94&amp;"', "&amp;J$2&amp;":'"&amp;J94&amp;"', "&amp;K$2&amp;":'"&amp;K94&amp;"', "&amp;L$2&amp;":'"&amp;L94&amp;"', "&amp;M$2&amp;":'"&amp;M94&amp;"', "&amp;N$2&amp;":'"&amp;N94&amp;"'}; ","$this-&gt;defInput['"&amp;B94&amp;"'] = [  '"&amp;D$2&amp;"'=&gt;'"&amp;D94&amp;"',  '"&amp;C$2&amp;"'=&gt;'"&amp;C94&amp;"',  '"&amp;E$2&amp;"'=&gt;'"&amp;E94&amp;"',  '"&amp;F$2&amp;"'=&gt;'"&amp;F94&amp;"', '"&amp;G$2&amp;"'=&gt;'"&amp;G94&amp;"', '"&amp;H$2&amp;"'=&gt;'"&amp;H94&amp;"', '"&amp;I$2&amp;"'=&gt;'"&amp;I94&amp;"', '"&amp;J$2&amp;"'=&gt;'"&amp;J94&amp;"', '"&amp;K$2&amp;"'=&gt;'"&amp;K94&amp;"', '"&amp;L$2&amp;"'=&gt;'"&amp;L94&amp;"', '"&amp;M$2&amp;"'=&gt;'"&amp;M94&amp;"', '"&amp;N$2&amp;"'=&gt;'"&amp;N94&amp;"']; ")</f>
        <v xml:space="preserve">defInput['i517'] = {  cons:'consLI',  title:'使用終了時刻',  unit:'',  text:'使用終了時刻', inputType:'sel517', right:'', postfix:'', demand:'6', varType:'Number', min:'', max:'', defaultValue:'-1'}; </v>
      </c>
      <c r="BD94" s="129"/>
      <c r="BE94" s="129"/>
      <c r="BF94" s="129" t="str">
        <f>IF(消費量クラス!$R$1="AS","","$this-&gt;")&amp;"defSelectValue['"&amp;G94&amp;"']= [ '"&amp;R94&amp;"', '"&amp;S94&amp;"', '"&amp;T94&amp;"', '"&amp;U94&amp;"', '"&amp;V94&amp;"', '"&amp;W94&amp;"', '"&amp;X94&amp;"', '"&amp;Y94&amp;"', '"&amp;Z94&amp;"', '"&amp;AA94&amp;"', '"&amp;AB94&amp;"', '"&amp;AC94&amp;"', '"&amp;AD94&amp;"', '"&amp;AE94&amp;"', '"&amp;AF94&amp;"', '"&amp;AG94&amp;"' ]; "</f>
        <v xml:space="preserve">defSelectValue['sel517']= [ '', '', '', '', '', '', '', '', '', '', '', '', '', '', '', '' ]; </v>
      </c>
      <c r="BG94" s="130"/>
      <c r="BH94" s="130"/>
      <c r="BI94" s="130" t="str">
        <f>IF(消費量クラス!$R$1="AS","","$this-&gt;")&amp;"defSelectData['"&amp;G94&amp;"']= [ '"&amp;AH94&amp;"', '"&amp;AI94&amp;"', '"&amp;AJ94&amp;"', '"&amp;AK94&amp;"', '"&amp;AL94&amp;"', '"&amp;AM94&amp;"', '"&amp;AN94&amp;"', '"&amp;AO94&amp;"', '"&amp;AP94&amp;"', '"&amp;AQ94&amp;"', '"&amp;AR94&amp;"', '"&amp;AS94&amp;"', '"&amp;AT94&amp;"', '"&amp;AU94&amp;"', '"&amp;AV94&amp;"', '"&amp;AW94&amp;"' ]; "</f>
        <v xml:space="preserve">defSelectData['sel517']= [ '', '', '', '', '', '', '', '', '', '', '', '', '', '', '', '' ]; </v>
      </c>
    </row>
    <row r="95" spans="1:61" ht="43.5" customHeight="1">
      <c r="A95" s="127"/>
      <c r="B95" s="150" t="s">
        <v>3123</v>
      </c>
      <c r="C95" s="150" t="s">
        <v>3086</v>
      </c>
      <c r="D95" s="150" t="s">
        <v>2785</v>
      </c>
      <c r="E95" s="150"/>
      <c r="F95" s="150" t="str">
        <f>C95</f>
        <v>昼休み時間帯の照明中止</v>
      </c>
      <c r="G95" s="192" t="str">
        <f t="shared" si="26"/>
        <v>sel531</v>
      </c>
      <c r="H95" s="150"/>
      <c r="I95" s="150"/>
      <c r="J95" s="150"/>
      <c r="K95" s="150" t="s">
        <v>1791</v>
      </c>
      <c r="L95" s="150"/>
      <c r="M95" s="150"/>
      <c r="N95" s="150">
        <v>-1</v>
      </c>
      <c r="P95" s="132"/>
      <c r="Q95" s="149" t="str">
        <f t="shared" si="27"/>
        <v>sel531</v>
      </c>
      <c r="R95" s="150" t="s">
        <v>2251</v>
      </c>
      <c r="S95" s="150" t="s">
        <v>3081</v>
      </c>
      <c r="T95" s="150" t="s">
        <v>3047</v>
      </c>
      <c r="U95" s="150" t="s">
        <v>3048</v>
      </c>
      <c r="V95" s="150"/>
      <c r="W95" s="150"/>
      <c r="X95" s="150"/>
      <c r="Y95" s="150"/>
      <c r="Z95" s="150"/>
      <c r="AA95" s="150"/>
      <c r="AB95" s="150"/>
      <c r="AC95" s="150"/>
      <c r="AD95" s="150"/>
      <c r="AE95" s="150"/>
      <c r="AF95" s="150"/>
      <c r="AG95" s="150"/>
      <c r="AH95" s="150">
        <v>-1</v>
      </c>
      <c r="AI95" s="150">
        <v>1</v>
      </c>
      <c r="AJ95" s="150">
        <v>2</v>
      </c>
      <c r="AK95" s="150">
        <v>3</v>
      </c>
      <c r="AL95" s="150"/>
      <c r="AM95" s="150"/>
      <c r="AN95" s="150"/>
      <c r="AO95" s="150"/>
      <c r="AP95" s="150"/>
      <c r="AQ95" s="150"/>
      <c r="AR95" s="150"/>
      <c r="AS95" s="150"/>
      <c r="AT95" s="150"/>
      <c r="AU95" s="150"/>
      <c r="AV95" s="150"/>
      <c r="AW95" s="150"/>
      <c r="BA95" s="128"/>
      <c r="BB95" s="128"/>
      <c r="BC95" s="128" t="str">
        <f>IF(消費量クラス!$R$1="AS","defInput['"&amp;B95&amp;"'] = {  "&amp;D$2&amp;":'"&amp;D95&amp;"',  "&amp;C$2&amp;":'"&amp;C95&amp;"',  "&amp;E$2&amp;":'"&amp;E95&amp;"',  "&amp;F$2&amp;":'"&amp;F95&amp;"', "&amp;G$2&amp;":'"&amp;G95&amp;"', "&amp;H$2&amp;":'"&amp;H95&amp;"', "&amp;I$2&amp;":'"&amp;I95&amp;"', "&amp;J$2&amp;":'"&amp;J95&amp;"', "&amp;K$2&amp;":'"&amp;K95&amp;"', "&amp;L$2&amp;":'"&amp;L95&amp;"', "&amp;M$2&amp;":'"&amp;M95&amp;"', "&amp;N$2&amp;":'"&amp;N95&amp;"'}; ","$this-&gt;defInput['"&amp;B95&amp;"'] = [  '"&amp;D$2&amp;"'=&gt;'"&amp;D95&amp;"',  '"&amp;C$2&amp;"'=&gt;'"&amp;C95&amp;"',  '"&amp;E$2&amp;"'=&gt;'"&amp;E95&amp;"',  '"&amp;F$2&amp;"'=&gt;'"&amp;F95&amp;"', '"&amp;G$2&amp;"'=&gt;'"&amp;G95&amp;"', '"&amp;H$2&amp;"'=&gt;'"&amp;H95&amp;"', '"&amp;I$2&amp;"'=&gt;'"&amp;I95&amp;"', '"&amp;J$2&amp;"'=&gt;'"&amp;J95&amp;"', '"&amp;K$2&amp;"'=&gt;'"&amp;K95&amp;"', '"&amp;L$2&amp;"'=&gt;'"&amp;L95&amp;"', '"&amp;M$2&amp;"'=&gt;'"&amp;M95&amp;"', '"&amp;N$2&amp;"'=&gt;'"&amp;N95&amp;"']; ")</f>
        <v xml:space="preserve">defInput['i531'] = {  cons:'consOAsum',  title:'昼休み時間帯の照明中止',  unit:'',  text:'昼休み時間帯の照明中止', inputType:'sel531', right:'', postfix:'', demand:'', varType:'Number', min:'', max:'', defaultValue:'-1'}; </v>
      </c>
      <c r="BD95" s="129"/>
      <c r="BE95" s="129"/>
      <c r="BF95" s="129" t="str">
        <f>IF(消費量クラス!$R$1="AS","","$this-&gt;")&amp;"defSelectValue['"&amp;G95&amp;"']= [ '"&amp;R95&amp;"', '"&amp;S95&amp;"', '"&amp;T95&amp;"', '"&amp;U95&amp;"', '"&amp;V95&amp;"', '"&amp;W95&amp;"', '"&amp;X95&amp;"', '"&amp;Y95&amp;"', '"&amp;Z95&amp;"', '"&amp;AA95&amp;"', '"&amp;AB95&amp;"', '"&amp;AC95&amp;"', '"&amp;AD95&amp;"', '"&amp;AE95&amp;"', '"&amp;AF95&amp;"', '"&amp;AG95&amp;"' ]; "</f>
        <v xml:space="preserve">defSelectValue['sel531']= [ '選んで下さい', 'している', '一部している', 'していない', '', '', '', '', '', '', '', '', '', '', '', '' ]; </v>
      </c>
      <c r="BG95" s="130"/>
      <c r="BH95" s="130"/>
      <c r="BI95" s="130" t="str">
        <f>IF(消費量クラス!$R$1="AS","","$this-&gt;")&amp;"defSelectData['"&amp;G95&amp;"']= [ '"&amp;AH95&amp;"', '"&amp;AI95&amp;"', '"&amp;AJ95&amp;"', '"&amp;AK95&amp;"', '"&amp;AL95&amp;"', '"&amp;AM95&amp;"', '"&amp;AN95&amp;"', '"&amp;AO95&amp;"', '"&amp;AP95&amp;"', '"&amp;AQ95&amp;"', '"&amp;AR95&amp;"', '"&amp;AS95&amp;"', '"&amp;AT95&amp;"', '"&amp;AU95&amp;"', '"&amp;AV95&amp;"', '"&amp;AW95&amp;"' ]; "</f>
        <v xml:space="preserve">defSelectData['sel531']= [ '-1', '1', '2', '3', '', '', '', '', '', '', '', '', '', '', '', '' ]; </v>
      </c>
    </row>
    <row r="96" spans="1:61" ht="43.5" customHeight="1">
      <c r="A96" s="127"/>
      <c r="B96" s="150" t="s">
        <v>3124</v>
      </c>
      <c r="C96" s="150" t="s">
        <v>3087</v>
      </c>
      <c r="D96" s="150" t="s">
        <v>2785</v>
      </c>
      <c r="E96" s="150"/>
      <c r="F96" s="150" t="str">
        <f>C96</f>
        <v>窓際など明るい部分の照明停止</v>
      </c>
      <c r="G96" s="192" t="str">
        <f t="shared" si="26"/>
        <v>sel532</v>
      </c>
      <c r="H96" s="150"/>
      <c r="I96" s="150"/>
      <c r="J96" s="150"/>
      <c r="K96" s="150" t="s">
        <v>1791</v>
      </c>
      <c r="L96" s="150"/>
      <c r="M96" s="150"/>
      <c r="N96" s="150">
        <v>-1</v>
      </c>
      <c r="P96" s="132"/>
      <c r="Q96" s="149" t="str">
        <f t="shared" si="27"/>
        <v>sel532</v>
      </c>
      <c r="R96" s="150" t="s">
        <v>2251</v>
      </c>
      <c r="S96" s="150" t="s">
        <v>3081</v>
      </c>
      <c r="T96" s="150" t="s">
        <v>3047</v>
      </c>
      <c r="U96" s="150" t="s">
        <v>3048</v>
      </c>
      <c r="V96" s="150"/>
      <c r="W96" s="150"/>
      <c r="X96" s="150"/>
      <c r="Y96" s="150"/>
      <c r="Z96" s="150"/>
      <c r="AA96" s="150"/>
      <c r="AB96" s="150"/>
      <c r="AC96" s="150"/>
      <c r="AD96" s="150"/>
      <c r="AE96" s="150"/>
      <c r="AF96" s="150"/>
      <c r="AG96" s="150"/>
      <c r="AH96" s="150">
        <v>-1</v>
      </c>
      <c r="AI96" s="150">
        <v>1</v>
      </c>
      <c r="AJ96" s="150">
        <v>2</v>
      </c>
      <c r="AK96" s="150">
        <v>3</v>
      </c>
      <c r="AL96" s="150"/>
      <c r="AM96" s="150"/>
      <c r="AN96" s="150"/>
      <c r="AO96" s="150"/>
      <c r="AP96" s="150"/>
      <c r="AQ96" s="150"/>
      <c r="AR96" s="150"/>
      <c r="AS96" s="150"/>
      <c r="AT96" s="150"/>
      <c r="AU96" s="150"/>
      <c r="AV96" s="150"/>
      <c r="AW96" s="150"/>
      <c r="BA96" s="128"/>
      <c r="BB96" s="128"/>
      <c r="BC96" s="128" t="str">
        <f>IF(消費量クラス!$R$1="AS","defInput['"&amp;B96&amp;"'] = {  "&amp;D$2&amp;":'"&amp;D96&amp;"',  "&amp;C$2&amp;":'"&amp;C96&amp;"',  "&amp;E$2&amp;":'"&amp;E96&amp;"',  "&amp;F$2&amp;":'"&amp;F96&amp;"', "&amp;G$2&amp;":'"&amp;G96&amp;"', "&amp;H$2&amp;":'"&amp;H96&amp;"', "&amp;I$2&amp;":'"&amp;I96&amp;"', "&amp;J$2&amp;":'"&amp;J96&amp;"', "&amp;K$2&amp;":'"&amp;K96&amp;"', "&amp;L$2&amp;":'"&amp;L96&amp;"', "&amp;M$2&amp;":'"&amp;M96&amp;"', "&amp;N$2&amp;":'"&amp;N96&amp;"'}; ","$this-&gt;defInput['"&amp;B96&amp;"'] = [  '"&amp;D$2&amp;"'=&gt;'"&amp;D96&amp;"',  '"&amp;C$2&amp;"'=&gt;'"&amp;C96&amp;"',  '"&amp;E$2&amp;"'=&gt;'"&amp;E96&amp;"',  '"&amp;F$2&amp;"'=&gt;'"&amp;F96&amp;"', '"&amp;G$2&amp;"'=&gt;'"&amp;G96&amp;"', '"&amp;H$2&amp;"'=&gt;'"&amp;H96&amp;"', '"&amp;I$2&amp;"'=&gt;'"&amp;I96&amp;"', '"&amp;J$2&amp;"'=&gt;'"&amp;J96&amp;"', '"&amp;K$2&amp;"'=&gt;'"&amp;K96&amp;"', '"&amp;L$2&amp;"'=&gt;'"&amp;L96&amp;"', '"&amp;M$2&amp;"'=&gt;'"&amp;M96&amp;"', '"&amp;N$2&amp;"'=&gt;'"&amp;N96&amp;"']; ")</f>
        <v xml:space="preserve">defInput['i532'] = {  cons:'consOAsum',  title:'窓際など明るい部分の照明停止',  unit:'',  text:'窓際など明るい部分の照明停止', inputType:'sel532', right:'', postfix:'', demand:'', varType:'Number', min:'', max:'', defaultValue:'-1'}; </v>
      </c>
      <c r="BD96" s="129"/>
      <c r="BE96" s="129"/>
      <c r="BF96" s="129" t="str">
        <f>IF(消費量クラス!$R$1="AS","","$this-&gt;")&amp;"defSelectValue['"&amp;G96&amp;"']= [ '"&amp;R96&amp;"', '"&amp;S96&amp;"', '"&amp;T96&amp;"', '"&amp;U96&amp;"', '"&amp;V96&amp;"', '"&amp;W96&amp;"', '"&amp;X96&amp;"', '"&amp;Y96&amp;"', '"&amp;Z96&amp;"', '"&amp;AA96&amp;"', '"&amp;AB96&amp;"', '"&amp;AC96&amp;"', '"&amp;AD96&amp;"', '"&amp;AE96&amp;"', '"&amp;AF96&amp;"', '"&amp;AG96&amp;"' ]; "</f>
        <v xml:space="preserve">defSelectValue['sel532']= [ '選んで下さい', 'している', '一部している', 'していない', '', '', '', '', '', '', '', '', '', '', '', '' ]; </v>
      </c>
      <c r="BG96" s="130"/>
      <c r="BH96" s="130"/>
      <c r="BI96" s="130" t="str">
        <f>IF(消費量クラス!$R$1="AS","","$this-&gt;")&amp;"defSelectData['"&amp;G96&amp;"']= [ '"&amp;AH96&amp;"', '"&amp;AI96&amp;"', '"&amp;AJ96&amp;"', '"&amp;AK96&amp;"', '"&amp;AL96&amp;"', '"&amp;AM96&amp;"', '"&amp;AN96&amp;"', '"&amp;AO96&amp;"', '"&amp;AP96&amp;"', '"&amp;AQ96&amp;"', '"&amp;AR96&amp;"', '"&amp;AS96&amp;"', '"&amp;AT96&amp;"', '"&amp;AU96&amp;"', '"&amp;AV96&amp;"', '"&amp;AW96&amp;"' ]; "</f>
        <v xml:space="preserve">defSelectData['sel532']= [ '-1', '1', '2', '3', '', '', '', '', '', '', '', '', '', '', '', '' ]; </v>
      </c>
    </row>
    <row r="97" spans="1:61" ht="43.5" customHeight="1">
      <c r="A97" s="127"/>
      <c r="B97" s="150" t="s">
        <v>3008</v>
      </c>
      <c r="C97" s="150" t="s">
        <v>3054</v>
      </c>
      <c r="D97" s="150" t="s">
        <v>2785</v>
      </c>
      <c r="E97" s="150" t="s">
        <v>1445</v>
      </c>
      <c r="F97" s="150" t="s">
        <v>2786</v>
      </c>
      <c r="G97" s="192" t="str">
        <f t="shared" ref="G97:G103" si="29">"sel"&amp;MID(B97,2,5)</f>
        <v>sel601</v>
      </c>
      <c r="H97" s="150"/>
      <c r="I97" s="150"/>
      <c r="J97" s="150"/>
      <c r="K97" s="150" t="s">
        <v>1791</v>
      </c>
      <c r="L97" s="150"/>
      <c r="M97" s="150"/>
      <c r="N97" s="150">
        <v>-1</v>
      </c>
      <c r="P97" s="131"/>
      <c r="Q97" s="149"/>
      <c r="R97" s="150"/>
      <c r="S97" s="150"/>
      <c r="T97" s="150"/>
      <c r="U97" s="150"/>
      <c r="V97" s="150"/>
      <c r="W97" s="150"/>
      <c r="X97" s="150"/>
      <c r="Y97" s="150"/>
      <c r="Z97" s="150"/>
      <c r="AA97" s="150"/>
      <c r="AB97" s="150"/>
      <c r="AC97" s="150"/>
      <c r="AD97" s="150"/>
      <c r="AE97" s="150"/>
      <c r="AF97" s="150"/>
      <c r="AG97" s="150"/>
      <c r="AH97" s="150"/>
      <c r="AI97" s="150"/>
      <c r="AJ97" s="150"/>
      <c r="AK97" s="150"/>
      <c r="AL97" s="150"/>
      <c r="AM97" s="150"/>
      <c r="AN97" s="150"/>
      <c r="AO97" s="150"/>
      <c r="AP97" s="150"/>
      <c r="AQ97" s="150"/>
      <c r="AR97" s="150"/>
      <c r="AS97" s="150"/>
      <c r="AT97" s="150"/>
      <c r="AU97" s="150"/>
      <c r="AV97" s="150"/>
      <c r="AW97" s="150"/>
      <c r="BA97" s="128"/>
      <c r="BB97" s="128"/>
      <c r="BC97" s="128" t="str">
        <f>IF(消費量クラス!$R$1="AS","defInput['"&amp;B97&amp;"'] = {  "&amp;D$2&amp;":'"&amp;D97&amp;"',  "&amp;C$2&amp;":'"&amp;C97&amp;"',  "&amp;E$2&amp;":'"&amp;E97&amp;"',  "&amp;F$2&amp;":'"&amp;F97&amp;"', "&amp;G$2&amp;":'"&amp;G97&amp;"', "&amp;H$2&amp;":'"&amp;H97&amp;"', "&amp;I$2&amp;":'"&amp;I97&amp;"', "&amp;J$2&amp;":'"&amp;J97&amp;"', "&amp;K$2&amp;":'"&amp;K97&amp;"', "&amp;L$2&amp;":'"&amp;L97&amp;"', "&amp;M$2&amp;":'"&amp;M97&amp;"', "&amp;N$2&amp;":'"&amp;N97&amp;"'}; ","$this-&gt;defInput['"&amp;B97&amp;"'] = [  '"&amp;D$2&amp;"'=&gt;'"&amp;D97&amp;"',  '"&amp;C$2&amp;"'=&gt;'"&amp;C97&amp;"',  '"&amp;E$2&amp;"'=&gt;'"&amp;E97&amp;"',  '"&amp;F$2&amp;"'=&gt;'"&amp;F97&amp;"', '"&amp;G$2&amp;"'=&gt;'"&amp;G97&amp;"', '"&amp;H$2&amp;"'=&gt;'"&amp;H97&amp;"', '"&amp;I$2&amp;"'=&gt;'"&amp;I97&amp;"', '"&amp;J$2&amp;"'=&gt;'"&amp;J97&amp;"', '"&amp;K$2&amp;"'=&gt;'"&amp;K97&amp;"', '"&amp;L$2&amp;"'=&gt;'"&amp;L97&amp;"', '"&amp;M$2&amp;"'=&gt;'"&amp;M97&amp;"', '"&amp;N$2&amp;"'=&gt;'"&amp;N97&amp;"']; ")</f>
        <v xml:space="preserve">defInput['i601'] = {  cons:'consOAsum',  title:'デスクトップパソコン台数',  unit:'台',  text:'常時利用しているデスクトップ型パソコンの台数を記入してください', inputType:'sel601', right:'', postfix:'', demand:'', varType:'Number', min:'', max:'', defaultValue:'-1'}; </v>
      </c>
      <c r="BD97" s="129"/>
      <c r="BE97" s="129"/>
      <c r="BF97" s="129" t="str">
        <f>IF(消費量クラス!$R$1="AS","","$this-&gt;")&amp;"defSelectValue['"&amp;G97&amp;"']= [ '"&amp;R97&amp;"', '"&amp;S97&amp;"', '"&amp;T97&amp;"', '"&amp;U97&amp;"', '"&amp;V97&amp;"', '"&amp;W97&amp;"', '"&amp;X97&amp;"', '"&amp;Y97&amp;"', '"&amp;Z97&amp;"', '"&amp;AA97&amp;"', '"&amp;AB97&amp;"', '"&amp;AC97&amp;"', '"&amp;AD97&amp;"', '"&amp;AE97&amp;"', '"&amp;AF97&amp;"', '"&amp;AG97&amp;"' ]; "</f>
        <v xml:space="preserve">defSelectValue['sel601']= [ '', '', '', '', '', '', '', '', '', '', '', '', '', '', '', '' ]; </v>
      </c>
      <c r="BG97" s="130"/>
      <c r="BH97" s="130"/>
      <c r="BI97" s="130" t="str">
        <f>IF(消費量クラス!$R$1="AS","","$this-&gt;")&amp;"defSelectData['"&amp;G97&amp;"']= [ '"&amp;AH97&amp;"', '"&amp;AI97&amp;"', '"&amp;AJ97&amp;"', '"&amp;AK97&amp;"', '"&amp;AL97&amp;"', '"&amp;AM97&amp;"', '"&amp;AN97&amp;"', '"&amp;AO97&amp;"', '"&amp;AP97&amp;"', '"&amp;AQ97&amp;"', '"&amp;AR97&amp;"', '"&amp;AS97&amp;"', '"&amp;AT97&amp;"', '"&amp;AU97&amp;"', '"&amp;AV97&amp;"', '"&amp;AW97&amp;"' ]; "</f>
        <v xml:space="preserve">defSelectData['sel601']= [ '', '', '', '', '', '', '', '', '', '', '', '', '', '', '', '' ]; </v>
      </c>
    </row>
    <row r="98" spans="1:61" ht="43.5" customHeight="1">
      <c r="A98" s="127"/>
      <c r="B98" s="150" t="s">
        <v>3009</v>
      </c>
      <c r="C98" s="150" t="s">
        <v>3055</v>
      </c>
      <c r="D98" s="150" t="s">
        <v>2785</v>
      </c>
      <c r="E98" s="150" t="s">
        <v>1445</v>
      </c>
      <c r="F98" s="150" t="s">
        <v>2787</v>
      </c>
      <c r="G98" s="192" t="str">
        <f t="shared" si="29"/>
        <v>sel602</v>
      </c>
      <c r="H98" s="150"/>
      <c r="I98" s="150"/>
      <c r="J98" s="150"/>
      <c r="K98" s="150" t="s">
        <v>1791</v>
      </c>
      <c r="L98" s="150"/>
      <c r="M98" s="150"/>
      <c r="N98" s="150">
        <v>-1</v>
      </c>
      <c r="P98" s="131"/>
      <c r="Q98" s="149"/>
      <c r="R98" s="150"/>
      <c r="S98" s="150"/>
      <c r="T98" s="150"/>
      <c r="U98" s="150"/>
      <c r="V98" s="150"/>
      <c r="W98" s="150"/>
      <c r="X98" s="150"/>
      <c r="Y98" s="150"/>
      <c r="Z98" s="150"/>
      <c r="AA98" s="150"/>
      <c r="AB98" s="150"/>
      <c r="AC98" s="150"/>
      <c r="AD98" s="150"/>
      <c r="AE98" s="150"/>
      <c r="AF98" s="150"/>
      <c r="AG98" s="150"/>
      <c r="AH98" s="150"/>
      <c r="AI98" s="150"/>
      <c r="AJ98" s="150"/>
      <c r="AK98" s="150"/>
      <c r="AL98" s="150"/>
      <c r="AM98" s="150"/>
      <c r="AN98" s="150"/>
      <c r="AO98" s="150"/>
      <c r="AP98" s="150"/>
      <c r="AQ98" s="150"/>
      <c r="AR98" s="150"/>
      <c r="AS98" s="150"/>
      <c r="AT98" s="150"/>
      <c r="AU98" s="150"/>
      <c r="AV98" s="150"/>
      <c r="AW98" s="150"/>
      <c r="BA98" s="128"/>
      <c r="BB98" s="128"/>
      <c r="BC98" s="128" t="str">
        <f>IF(消費量クラス!$R$1="AS","defInput['"&amp;B98&amp;"'] = {  "&amp;D$2&amp;":'"&amp;D98&amp;"',  "&amp;C$2&amp;":'"&amp;C98&amp;"',  "&amp;E$2&amp;":'"&amp;E98&amp;"',  "&amp;F$2&amp;":'"&amp;F98&amp;"', "&amp;G$2&amp;":'"&amp;G98&amp;"', "&amp;H$2&amp;":'"&amp;H98&amp;"', "&amp;I$2&amp;":'"&amp;I98&amp;"', "&amp;J$2&amp;":'"&amp;J98&amp;"', "&amp;K$2&amp;":'"&amp;K98&amp;"', "&amp;L$2&amp;":'"&amp;L98&amp;"', "&amp;M$2&amp;":'"&amp;M98&amp;"', "&amp;N$2&amp;":'"&amp;N98&amp;"'}; ","$this-&gt;defInput['"&amp;B98&amp;"'] = [  '"&amp;D$2&amp;"'=&gt;'"&amp;D98&amp;"',  '"&amp;C$2&amp;"'=&gt;'"&amp;C98&amp;"',  '"&amp;E$2&amp;"'=&gt;'"&amp;E98&amp;"',  '"&amp;F$2&amp;"'=&gt;'"&amp;F98&amp;"', '"&amp;G$2&amp;"'=&gt;'"&amp;G98&amp;"', '"&amp;H$2&amp;"'=&gt;'"&amp;H98&amp;"', '"&amp;I$2&amp;"'=&gt;'"&amp;I98&amp;"', '"&amp;J$2&amp;"'=&gt;'"&amp;J98&amp;"', '"&amp;K$2&amp;"'=&gt;'"&amp;K98&amp;"', '"&amp;L$2&amp;"'=&gt;'"&amp;L98&amp;"', '"&amp;M$2&amp;"'=&gt;'"&amp;M98&amp;"', '"&amp;N$2&amp;"'=&gt;'"&amp;N98&amp;"']; ")</f>
        <v xml:space="preserve">defInput['i602'] = {  cons:'consOAsum',  title:'ノートパソコン台数',  unit:'台',  text:'常時利用しているノート型パソコンの台数を記入してください', inputType:'sel602', right:'', postfix:'', demand:'', varType:'Number', min:'', max:'', defaultValue:'-1'}; </v>
      </c>
      <c r="BD98" s="129"/>
      <c r="BE98" s="129"/>
      <c r="BF98" s="129" t="str">
        <f>IF(消費量クラス!$R$1="AS","","$this-&gt;")&amp;"defSelectValue['"&amp;G98&amp;"']= [ '"&amp;R98&amp;"', '"&amp;S98&amp;"', '"&amp;T98&amp;"', '"&amp;U98&amp;"', '"&amp;V98&amp;"', '"&amp;W98&amp;"', '"&amp;X98&amp;"', '"&amp;Y98&amp;"', '"&amp;Z98&amp;"', '"&amp;AA98&amp;"', '"&amp;AB98&amp;"', '"&amp;AC98&amp;"', '"&amp;AD98&amp;"', '"&amp;AE98&amp;"', '"&amp;AF98&amp;"', '"&amp;AG98&amp;"' ]; "</f>
        <v xml:space="preserve">defSelectValue['sel602']= [ '', '', '', '', '', '', '', '', '', '', '', '', '', '', '', '' ]; </v>
      </c>
      <c r="BG98" s="130"/>
      <c r="BH98" s="130"/>
      <c r="BI98" s="130" t="str">
        <f>IF(消費量クラス!$R$1="AS","","$this-&gt;")&amp;"defSelectData['"&amp;G98&amp;"']= [ '"&amp;AH98&amp;"', '"&amp;AI98&amp;"', '"&amp;AJ98&amp;"', '"&amp;AK98&amp;"', '"&amp;AL98&amp;"', '"&amp;AM98&amp;"', '"&amp;AN98&amp;"', '"&amp;AO98&amp;"', '"&amp;AP98&amp;"', '"&amp;AQ98&amp;"', '"&amp;AR98&amp;"', '"&amp;AS98&amp;"', '"&amp;AT98&amp;"', '"&amp;AU98&amp;"', '"&amp;AV98&amp;"', '"&amp;AW98&amp;"' ]; "</f>
        <v xml:space="preserve">defSelectData['sel602']= [ '', '', '', '', '', '', '', '', '', '', '', '', '', '', '', '' ]; </v>
      </c>
    </row>
    <row r="99" spans="1:61" ht="43.5" customHeight="1">
      <c r="A99" s="127"/>
      <c r="B99" s="150" t="s">
        <v>2790</v>
      </c>
      <c r="C99" s="150" t="s">
        <v>3056</v>
      </c>
      <c r="D99" s="150" t="s">
        <v>2785</v>
      </c>
      <c r="E99" s="150" t="s">
        <v>1445</v>
      </c>
      <c r="F99" s="150" t="s">
        <v>2788</v>
      </c>
      <c r="G99" s="192" t="str">
        <f t="shared" si="29"/>
        <v>sel603</v>
      </c>
      <c r="H99" s="150"/>
      <c r="I99" s="150"/>
      <c r="J99" s="150"/>
      <c r="K99" s="150" t="s">
        <v>1791</v>
      </c>
      <c r="L99" s="150"/>
      <c r="M99" s="150"/>
      <c r="N99" s="150">
        <v>-1</v>
      </c>
      <c r="P99" s="131"/>
      <c r="Q99" s="149"/>
      <c r="R99" s="150"/>
      <c r="S99" s="150"/>
      <c r="T99" s="193"/>
      <c r="U99" s="150"/>
      <c r="V99" s="150"/>
      <c r="W99" s="150"/>
      <c r="X99" s="150"/>
      <c r="Y99" s="150"/>
      <c r="Z99" s="150"/>
      <c r="AA99" s="150"/>
      <c r="AB99" s="150"/>
      <c r="AC99" s="150"/>
      <c r="AD99" s="150"/>
      <c r="AE99" s="150"/>
      <c r="AF99" s="150"/>
      <c r="AG99" s="150"/>
      <c r="AH99" s="150"/>
      <c r="AI99" s="150"/>
      <c r="AJ99" s="150"/>
      <c r="AK99" s="150"/>
      <c r="AL99" s="150"/>
      <c r="AM99" s="150"/>
      <c r="AN99" s="150"/>
      <c r="AO99" s="150"/>
      <c r="AP99" s="150"/>
      <c r="AQ99" s="150"/>
      <c r="AR99" s="150"/>
      <c r="AS99" s="150"/>
      <c r="AT99" s="150"/>
      <c r="AU99" s="150"/>
      <c r="AV99" s="150"/>
      <c r="AW99" s="150"/>
      <c r="BA99" s="128"/>
      <c r="BB99" s="128"/>
      <c r="BC99" s="128" t="str">
        <f>IF(消費量クラス!$R$1="AS","defInput['"&amp;B99&amp;"'] = {  "&amp;D$2&amp;":'"&amp;D99&amp;"',  "&amp;C$2&amp;":'"&amp;C99&amp;"',  "&amp;E$2&amp;":'"&amp;E99&amp;"',  "&amp;F$2&amp;":'"&amp;F99&amp;"', "&amp;G$2&amp;":'"&amp;G99&amp;"', "&amp;H$2&amp;":'"&amp;H99&amp;"', "&amp;I$2&amp;":'"&amp;I99&amp;"', "&amp;J$2&amp;":'"&amp;J99&amp;"', "&amp;K$2&amp;":'"&amp;K99&amp;"', "&amp;L$2&amp;":'"&amp;L99&amp;"', "&amp;M$2&amp;":'"&amp;M99&amp;"', "&amp;N$2&amp;":'"&amp;N99&amp;"'}; ","$this-&gt;defInput['"&amp;B99&amp;"'] = [  '"&amp;D$2&amp;"'=&gt;'"&amp;D99&amp;"',  '"&amp;C$2&amp;"'=&gt;'"&amp;C99&amp;"',  '"&amp;E$2&amp;"'=&gt;'"&amp;E99&amp;"',  '"&amp;F$2&amp;"'=&gt;'"&amp;F99&amp;"', '"&amp;G$2&amp;"'=&gt;'"&amp;G99&amp;"', '"&amp;H$2&amp;"'=&gt;'"&amp;H99&amp;"', '"&amp;I$2&amp;"'=&gt;'"&amp;I99&amp;"', '"&amp;J$2&amp;"'=&gt;'"&amp;J99&amp;"', '"&amp;K$2&amp;"'=&gt;'"&amp;K99&amp;"', '"&amp;L$2&amp;"'=&gt;'"&amp;L99&amp;"', '"&amp;M$2&amp;"'=&gt;'"&amp;M99&amp;"', '"&amp;N$2&amp;"'=&gt;'"&amp;N99&amp;"']; ")</f>
        <v xml:space="preserve">defInput['i603'] = {  cons:'consOAsum',  title:'プリンタ・コピー機台数',  unit:'台',  text:'常時利用しているプリンタ・コピー機の台数を記入してください', inputType:'sel603', right:'', postfix:'', demand:'', varType:'Number', min:'', max:'', defaultValue:'-1'}; </v>
      </c>
      <c r="BD99" s="129"/>
      <c r="BE99" s="129"/>
      <c r="BF99" s="129" t="str">
        <f>IF(消費量クラス!$R$1="AS","","$this-&gt;")&amp;"defSelectValue['"&amp;G99&amp;"']= [ '"&amp;R99&amp;"', '"&amp;S99&amp;"', '"&amp;T99&amp;"', '"&amp;U99&amp;"', '"&amp;V99&amp;"', '"&amp;W99&amp;"', '"&amp;X99&amp;"', '"&amp;Y99&amp;"', '"&amp;Z99&amp;"', '"&amp;AA99&amp;"', '"&amp;AB99&amp;"', '"&amp;AC99&amp;"', '"&amp;AD99&amp;"', '"&amp;AE99&amp;"', '"&amp;AF99&amp;"', '"&amp;AG99&amp;"' ]; "</f>
        <v xml:space="preserve">defSelectValue['sel603']= [ '', '', '', '', '', '', '', '', '', '', '', '', '', '', '', '' ]; </v>
      </c>
      <c r="BG99" s="130"/>
      <c r="BH99" s="130"/>
      <c r="BI99" s="130" t="str">
        <f>IF(消費量クラス!$R$1="AS","","$this-&gt;")&amp;"defSelectData['"&amp;G99&amp;"']= [ '"&amp;AH99&amp;"', '"&amp;AI99&amp;"', '"&amp;AJ99&amp;"', '"&amp;AK99&amp;"', '"&amp;AL99&amp;"', '"&amp;AM99&amp;"', '"&amp;AN99&amp;"', '"&amp;AO99&amp;"', '"&amp;AP99&amp;"', '"&amp;AQ99&amp;"', '"&amp;AR99&amp;"', '"&amp;AS99&amp;"', '"&amp;AT99&amp;"', '"&amp;AU99&amp;"', '"&amp;AV99&amp;"', '"&amp;AW99&amp;"' ]; "</f>
        <v xml:space="preserve">defSelectData['sel603']= [ '', '', '', '', '', '', '', '', '', '', '', '', '', '', '', '' ]; </v>
      </c>
    </row>
    <row r="100" spans="1:61" ht="43.5" customHeight="1">
      <c r="A100" s="127"/>
      <c r="B100" s="150" t="s">
        <v>2791</v>
      </c>
      <c r="C100" s="150" t="s">
        <v>3137</v>
      </c>
      <c r="D100" s="150" t="s">
        <v>2785</v>
      </c>
      <c r="E100" s="150"/>
      <c r="F100" s="150" t="s">
        <v>2789</v>
      </c>
      <c r="G100" s="192" t="str">
        <f t="shared" si="29"/>
        <v>sel604</v>
      </c>
      <c r="H100" s="150"/>
      <c r="I100" s="150"/>
      <c r="J100" s="150"/>
      <c r="K100" s="150" t="s">
        <v>1791</v>
      </c>
      <c r="L100" s="150"/>
      <c r="M100" s="150"/>
      <c r="N100" s="150">
        <v>-1</v>
      </c>
      <c r="P100" s="131"/>
      <c r="Q100" s="149" t="str">
        <f>G100</f>
        <v>sel604</v>
      </c>
      <c r="R100" s="150" t="s">
        <v>2251</v>
      </c>
      <c r="S100" s="150" t="s">
        <v>2750</v>
      </c>
      <c r="T100" s="150" t="s">
        <v>1546</v>
      </c>
      <c r="U100" s="150"/>
      <c r="V100" s="150"/>
      <c r="W100" s="150"/>
      <c r="X100" s="150"/>
      <c r="Y100" s="150"/>
      <c r="Z100" s="150"/>
      <c r="AA100" s="150"/>
      <c r="AB100" s="150"/>
      <c r="AC100" s="150"/>
      <c r="AD100" s="150"/>
      <c r="AE100" s="150"/>
      <c r="AF100" s="150"/>
      <c r="AG100" s="150"/>
      <c r="AH100" s="150">
        <v>-1</v>
      </c>
      <c r="AI100" s="150">
        <v>1</v>
      </c>
      <c r="AJ100" s="150">
        <v>2</v>
      </c>
      <c r="AK100" s="150"/>
      <c r="AL100" s="150"/>
      <c r="AM100" s="150"/>
      <c r="AN100" s="150"/>
      <c r="AO100" s="150"/>
      <c r="AP100" s="150"/>
      <c r="AQ100" s="150"/>
      <c r="AR100" s="150"/>
      <c r="AS100" s="150"/>
      <c r="AT100" s="150"/>
      <c r="AU100" s="150"/>
      <c r="AV100" s="150"/>
      <c r="AW100" s="150"/>
      <c r="BA100" s="128"/>
      <c r="BB100" s="128"/>
      <c r="BC100" s="128" t="str">
        <f>IF(消費量クラス!$R$1="AS","defInput['"&amp;B100&amp;"'] = {  "&amp;D$2&amp;":'"&amp;D100&amp;"',  "&amp;C$2&amp;":'"&amp;C100&amp;"',  "&amp;E$2&amp;":'"&amp;E100&amp;"',  "&amp;F$2&amp;":'"&amp;F100&amp;"', "&amp;G$2&amp;":'"&amp;G100&amp;"', "&amp;H$2&amp;":'"&amp;H100&amp;"', "&amp;I$2&amp;":'"&amp;I100&amp;"', "&amp;J$2&amp;":'"&amp;J100&amp;"', "&amp;K$2&amp;":'"&amp;K100&amp;"', "&amp;L$2&amp;":'"&amp;L100&amp;"', "&amp;M$2&amp;":'"&amp;M100&amp;"', "&amp;N$2&amp;":'"&amp;N100&amp;"'}; ","$this-&gt;defInput['"&amp;B100&amp;"'] = [  '"&amp;D$2&amp;"'=&gt;'"&amp;D100&amp;"',  '"&amp;C$2&amp;"'=&gt;'"&amp;C100&amp;"',  '"&amp;E$2&amp;"'=&gt;'"&amp;E100&amp;"',  '"&amp;F$2&amp;"'=&gt;'"&amp;F100&amp;"', '"&amp;G$2&amp;"'=&gt;'"&amp;G100&amp;"', '"&amp;H$2&amp;"'=&gt;'"&amp;H100&amp;"', '"&amp;I$2&amp;"'=&gt;'"&amp;I100&amp;"', '"&amp;J$2&amp;"'=&gt;'"&amp;J100&amp;"', '"&amp;K$2&amp;"'=&gt;'"&amp;K100&amp;"', '"&amp;L$2&amp;"'=&gt;'"&amp;L100&amp;"', '"&amp;M$2&amp;"'=&gt;'"&amp;M100&amp;"', '"&amp;N$2&amp;"'=&gt;'"&amp;N100&amp;"']; ")</f>
        <v xml:space="preserve">defInput['i604'] = {  cons:'consOAsum',  title:'サーバールーム',  unit:'',  text:'サーバールームはありますか', inputType:'sel604', right:'', postfix:'', demand:'', varType:'Number', min:'', max:'', defaultValue:'-1'}; </v>
      </c>
      <c r="BD100" s="129"/>
      <c r="BE100" s="129"/>
      <c r="BF100" s="129" t="str">
        <f>IF(消費量クラス!$R$1="AS","","$this-&gt;")&amp;"defSelectValue['"&amp;G100&amp;"']= [ '"&amp;R100&amp;"', '"&amp;S100&amp;"', '"&amp;T100&amp;"', '"&amp;U100&amp;"', '"&amp;V100&amp;"', '"&amp;W100&amp;"', '"&amp;X100&amp;"', '"&amp;Y100&amp;"', '"&amp;Z100&amp;"', '"&amp;AA100&amp;"', '"&amp;AB100&amp;"', '"&amp;AC100&amp;"', '"&amp;AD100&amp;"', '"&amp;AE100&amp;"', '"&amp;AF100&amp;"', '"&amp;AG100&amp;"' ]; "</f>
        <v xml:space="preserve">defSelectValue['sel604']= [ '選んで下さい', 'ある', 'ない', '', '', '', '', '', '', '', '', '', '', '', '', '' ]; </v>
      </c>
      <c r="BG100" s="130"/>
      <c r="BH100" s="130"/>
      <c r="BI100" s="130" t="str">
        <f>IF(消費量クラス!$R$1="AS","","$this-&gt;")&amp;"defSelectData['"&amp;G100&amp;"']= [ '"&amp;AH100&amp;"', '"&amp;AI100&amp;"', '"&amp;AJ100&amp;"', '"&amp;AK100&amp;"', '"&amp;AL100&amp;"', '"&amp;AM100&amp;"', '"&amp;AN100&amp;"', '"&amp;AO100&amp;"', '"&amp;AP100&amp;"', '"&amp;AQ100&amp;"', '"&amp;AR100&amp;"', '"&amp;AS100&amp;"', '"&amp;AT100&amp;"', '"&amp;AU100&amp;"', '"&amp;AV100&amp;"', '"&amp;AW100&amp;"' ]; "</f>
        <v xml:space="preserve">defSelectData['sel604']= [ '-1', '1', '2', '', '', '', '', '', '', '', '', '', '', '', '', '' ]; </v>
      </c>
    </row>
    <row r="101" spans="1:61" ht="43.5" customHeight="1">
      <c r="A101" s="127"/>
      <c r="B101" s="150" t="s">
        <v>3082</v>
      </c>
      <c r="C101" s="150" t="s">
        <v>3084</v>
      </c>
      <c r="D101" s="150" t="s">
        <v>2785</v>
      </c>
      <c r="E101" s="150"/>
      <c r="F101" s="150" t="str">
        <f>C101</f>
        <v>非使用時のパソコンの休止設定の徹底</v>
      </c>
      <c r="G101" s="192" t="str">
        <f t="shared" si="29"/>
        <v>sel621</v>
      </c>
      <c r="H101" s="150"/>
      <c r="I101" s="150"/>
      <c r="J101" s="150"/>
      <c r="K101" s="150" t="s">
        <v>1791</v>
      </c>
      <c r="L101" s="150"/>
      <c r="M101" s="150"/>
      <c r="N101" s="150">
        <v>-1</v>
      </c>
      <c r="P101" s="132"/>
      <c r="Q101" s="149" t="str">
        <f>G101</f>
        <v>sel621</v>
      </c>
      <c r="R101" s="150" t="s">
        <v>2251</v>
      </c>
      <c r="S101" s="150" t="s">
        <v>3081</v>
      </c>
      <c r="T101" s="150" t="s">
        <v>3047</v>
      </c>
      <c r="U101" s="150" t="s">
        <v>3048</v>
      </c>
      <c r="V101" s="150"/>
      <c r="W101" s="150"/>
      <c r="X101" s="150"/>
      <c r="Y101" s="150"/>
      <c r="Z101" s="150"/>
      <c r="AA101" s="150"/>
      <c r="AB101" s="150"/>
      <c r="AC101" s="150"/>
      <c r="AD101" s="150"/>
      <c r="AE101" s="150"/>
      <c r="AF101" s="150"/>
      <c r="AG101" s="150"/>
      <c r="AH101" s="150">
        <v>-1</v>
      </c>
      <c r="AI101" s="150">
        <v>1</v>
      </c>
      <c r="AJ101" s="150">
        <v>2</v>
      </c>
      <c r="AK101" s="150">
        <v>3</v>
      </c>
      <c r="AL101" s="150"/>
      <c r="AM101" s="150"/>
      <c r="AN101" s="150"/>
      <c r="AO101" s="150"/>
      <c r="AP101" s="150"/>
      <c r="AQ101" s="150"/>
      <c r="AR101" s="150"/>
      <c r="AS101" s="150"/>
      <c r="AT101" s="150"/>
      <c r="AU101" s="150"/>
      <c r="AV101" s="150"/>
      <c r="AW101" s="150"/>
      <c r="BA101" s="128"/>
      <c r="BB101" s="128"/>
      <c r="BC101" s="128" t="str">
        <f>IF(消費量クラス!$R$1="AS","defInput['"&amp;B101&amp;"'] = {  "&amp;D$2&amp;":'"&amp;D101&amp;"',  "&amp;C$2&amp;":'"&amp;C101&amp;"',  "&amp;E$2&amp;":'"&amp;E101&amp;"',  "&amp;F$2&amp;":'"&amp;F101&amp;"', "&amp;G$2&amp;":'"&amp;G101&amp;"', "&amp;H$2&amp;":'"&amp;H101&amp;"', "&amp;I$2&amp;":'"&amp;I101&amp;"', "&amp;J$2&amp;":'"&amp;J101&amp;"', "&amp;K$2&amp;":'"&amp;K101&amp;"', "&amp;L$2&amp;":'"&amp;L101&amp;"', "&amp;M$2&amp;":'"&amp;M101&amp;"', "&amp;N$2&amp;":'"&amp;N101&amp;"'}; ","$this-&gt;defInput['"&amp;B101&amp;"'] = [  '"&amp;D$2&amp;"'=&gt;'"&amp;D101&amp;"',  '"&amp;C$2&amp;"'=&gt;'"&amp;C101&amp;"',  '"&amp;E$2&amp;"'=&gt;'"&amp;E101&amp;"',  '"&amp;F$2&amp;"'=&gt;'"&amp;F101&amp;"', '"&amp;G$2&amp;"'=&gt;'"&amp;G101&amp;"', '"&amp;H$2&amp;"'=&gt;'"&amp;H101&amp;"', '"&amp;I$2&amp;"'=&gt;'"&amp;I101&amp;"', '"&amp;J$2&amp;"'=&gt;'"&amp;J101&amp;"', '"&amp;K$2&amp;"'=&gt;'"&amp;K101&amp;"', '"&amp;L$2&amp;"'=&gt;'"&amp;L101&amp;"', '"&amp;M$2&amp;"'=&gt;'"&amp;M101&amp;"', '"&amp;N$2&amp;"'=&gt;'"&amp;N101&amp;"']; ")</f>
        <v xml:space="preserve">defInput['i621'] = {  cons:'consOAsum',  title:'非使用時のパソコンの休止設定の徹底',  unit:'',  text:'非使用時のパソコンの休止設定の徹底', inputType:'sel621', right:'', postfix:'', demand:'', varType:'Number', min:'', max:'', defaultValue:'-1'}; </v>
      </c>
      <c r="BD101" s="129"/>
      <c r="BE101" s="129"/>
      <c r="BF101" s="129" t="str">
        <f>IF(消費量クラス!$R$1="AS","","$this-&gt;")&amp;"defSelectValue['"&amp;G101&amp;"']= [ '"&amp;R101&amp;"', '"&amp;S101&amp;"', '"&amp;T101&amp;"', '"&amp;U101&amp;"', '"&amp;V101&amp;"', '"&amp;W101&amp;"', '"&amp;X101&amp;"', '"&amp;Y101&amp;"', '"&amp;Z101&amp;"', '"&amp;AA101&amp;"', '"&amp;AB101&amp;"', '"&amp;AC101&amp;"', '"&amp;AD101&amp;"', '"&amp;AE101&amp;"', '"&amp;AF101&amp;"', '"&amp;AG101&amp;"' ]; "</f>
        <v xml:space="preserve">defSelectValue['sel621']= [ '選んで下さい', 'している', '一部している', 'していない', '', '', '', '', '', '', '', '', '', '', '', '' ]; </v>
      </c>
      <c r="BG101" s="130"/>
      <c r="BH101" s="130"/>
      <c r="BI101" s="130" t="str">
        <f>IF(消費量クラス!$R$1="AS","","$this-&gt;")&amp;"defSelectData['"&amp;G101&amp;"']= [ '"&amp;AH101&amp;"', '"&amp;AI101&amp;"', '"&amp;AJ101&amp;"', '"&amp;AK101&amp;"', '"&amp;AL101&amp;"', '"&amp;AM101&amp;"', '"&amp;AN101&amp;"', '"&amp;AO101&amp;"', '"&amp;AP101&amp;"', '"&amp;AQ101&amp;"', '"&amp;AR101&amp;"', '"&amp;AS101&amp;"', '"&amp;AT101&amp;"', '"&amp;AU101&amp;"', '"&amp;AV101&amp;"', '"&amp;AW101&amp;"' ]; "</f>
        <v xml:space="preserve">defSelectData['sel621']= [ '-1', '1', '2', '3', '', '', '', '', '', '', '', '', '', '', '', '' ]; </v>
      </c>
    </row>
    <row r="102" spans="1:61" ht="43.5" customHeight="1">
      <c r="A102" s="127"/>
      <c r="B102" s="150" t="s">
        <v>3083</v>
      </c>
      <c r="C102" s="150" t="s">
        <v>3085</v>
      </c>
      <c r="D102" s="150" t="s">
        <v>2785</v>
      </c>
      <c r="E102" s="150"/>
      <c r="F102" s="150" t="str">
        <f>C102</f>
        <v>プリンタ・コピー機の休止モード活用</v>
      </c>
      <c r="G102" s="192" t="str">
        <f t="shared" si="29"/>
        <v>sel622</v>
      </c>
      <c r="H102" s="150"/>
      <c r="I102" s="150"/>
      <c r="J102" s="150"/>
      <c r="K102" s="150" t="s">
        <v>1791</v>
      </c>
      <c r="L102" s="150"/>
      <c r="M102" s="150"/>
      <c r="N102" s="150">
        <v>-1</v>
      </c>
      <c r="P102" s="132"/>
      <c r="Q102" s="149" t="str">
        <f>G102</f>
        <v>sel622</v>
      </c>
      <c r="R102" s="150" t="s">
        <v>2251</v>
      </c>
      <c r="S102" s="150" t="s">
        <v>3081</v>
      </c>
      <c r="T102" s="150" t="s">
        <v>3047</v>
      </c>
      <c r="U102" s="150" t="s">
        <v>3048</v>
      </c>
      <c r="V102" s="150"/>
      <c r="W102" s="150"/>
      <c r="X102" s="150"/>
      <c r="Y102" s="150"/>
      <c r="Z102" s="150"/>
      <c r="AA102" s="150"/>
      <c r="AB102" s="150"/>
      <c r="AC102" s="150"/>
      <c r="AD102" s="150"/>
      <c r="AE102" s="150"/>
      <c r="AF102" s="150"/>
      <c r="AG102" s="150"/>
      <c r="AH102" s="150">
        <v>-1</v>
      </c>
      <c r="AI102" s="150">
        <v>1</v>
      </c>
      <c r="AJ102" s="150">
        <v>2</v>
      </c>
      <c r="AK102" s="150">
        <v>3</v>
      </c>
      <c r="AL102" s="150"/>
      <c r="AM102" s="150"/>
      <c r="AN102" s="150"/>
      <c r="AO102" s="150"/>
      <c r="AP102" s="150"/>
      <c r="AQ102" s="150"/>
      <c r="AR102" s="150"/>
      <c r="AS102" s="150"/>
      <c r="AT102" s="150"/>
      <c r="AU102" s="150"/>
      <c r="AV102" s="150"/>
      <c r="AW102" s="150"/>
      <c r="BA102" s="128"/>
      <c r="BB102" s="128"/>
      <c r="BC102" s="128" t="str">
        <f>IF(消費量クラス!$R$1="AS","defInput['"&amp;B102&amp;"'] = {  "&amp;D$2&amp;":'"&amp;D102&amp;"',  "&amp;C$2&amp;":'"&amp;C102&amp;"',  "&amp;E$2&amp;":'"&amp;E102&amp;"',  "&amp;F$2&amp;":'"&amp;F102&amp;"', "&amp;G$2&amp;":'"&amp;G102&amp;"', "&amp;H$2&amp;":'"&amp;H102&amp;"', "&amp;I$2&amp;":'"&amp;I102&amp;"', "&amp;J$2&amp;":'"&amp;J102&amp;"', "&amp;K$2&amp;":'"&amp;K102&amp;"', "&amp;L$2&amp;":'"&amp;L102&amp;"', "&amp;M$2&amp;":'"&amp;M102&amp;"', "&amp;N$2&amp;":'"&amp;N102&amp;"'}; ","$this-&gt;defInput['"&amp;B102&amp;"'] = [  '"&amp;D$2&amp;"'=&gt;'"&amp;D102&amp;"',  '"&amp;C$2&amp;"'=&gt;'"&amp;C102&amp;"',  '"&amp;E$2&amp;"'=&gt;'"&amp;E102&amp;"',  '"&amp;F$2&amp;"'=&gt;'"&amp;F102&amp;"', '"&amp;G$2&amp;"'=&gt;'"&amp;G102&amp;"', '"&amp;H$2&amp;"'=&gt;'"&amp;H102&amp;"', '"&amp;I$2&amp;"'=&gt;'"&amp;I102&amp;"', '"&amp;J$2&amp;"'=&gt;'"&amp;J102&amp;"', '"&amp;K$2&amp;"'=&gt;'"&amp;K102&amp;"', '"&amp;L$2&amp;"'=&gt;'"&amp;L102&amp;"', '"&amp;M$2&amp;"'=&gt;'"&amp;M102&amp;"', '"&amp;N$2&amp;"'=&gt;'"&amp;N102&amp;"']; ")</f>
        <v xml:space="preserve">defInput['i622'] = {  cons:'consOAsum',  title:'プリンタ・コピー機の休止モード活用',  unit:'',  text:'プリンタ・コピー機の休止モード活用', inputType:'sel622', right:'', postfix:'', demand:'', varType:'Number', min:'', max:'', defaultValue:'-1'}; </v>
      </c>
      <c r="BD102" s="129"/>
      <c r="BE102" s="129"/>
      <c r="BF102" s="129" t="str">
        <f>IF(消費量クラス!$R$1="AS","","$this-&gt;")&amp;"defSelectValue['"&amp;G102&amp;"']= [ '"&amp;R102&amp;"', '"&amp;S102&amp;"', '"&amp;T102&amp;"', '"&amp;U102&amp;"', '"&amp;V102&amp;"', '"&amp;W102&amp;"', '"&amp;X102&amp;"', '"&amp;Y102&amp;"', '"&amp;Z102&amp;"', '"&amp;AA102&amp;"', '"&amp;AB102&amp;"', '"&amp;AC102&amp;"', '"&amp;AD102&amp;"', '"&amp;AE102&amp;"', '"&amp;AF102&amp;"', '"&amp;AG102&amp;"' ]; "</f>
        <v xml:space="preserve">defSelectValue['sel622']= [ '選んで下さい', 'している', '一部している', 'していない', '', '', '', '', '', '', '', '', '', '', '', '' ]; </v>
      </c>
      <c r="BG102" s="130"/>
      <c r="BH102" s="130"/>
      <c r="BI102" s="130" t="str">
        <f>IF(消費量クラス!$R$1="AS","","$this-&gt;")&amp;"defSelectData['"&amp;G102&amp;"']= [ '"&amp;AH102&amp;"', '"&amp;AI102&amp;"', '"&amp;AJ102&amp;"', '"&amp;AK102&amp;"', '"&amp;AL102&amp;"', '"&amp;AM102&amp;"', '"&amp;AN102&amp;"', '"&amp;AO102&amp;"', '"&amp;AP102&amp;"', '"&amp;AQ102&amp;"', '"&amp;AR102&amp;"', '"&amp;AS102&amp;"', '"&amp;AT102&amp;"', '"&amp;AU102&amp;"', '"&amp;AV102&amp;"', '"&amp;AW102&amp;"' ]; "</f>
        <v xml:space="preserve">defSelectData['sel622']= [ '-1', '1', '2', '3', '', '', '', '', '', '', '', '', '', '', '', '' ]; </v>
      </c>
    </row>
    <row r="103" spans="1:61" ht="43.5" customHeight="1">
      <c r="A103" s="127"/>
      <c r="B103" s="150" t="s">
        <v>3356</v>
      </c>
      <c r="C103" s="150" t="s">
        <v>3357</v>
      </c>
      <c r="D103" s="150" t="s">
        <v>2785</v>
      </c>
      <c r="E103" s="150" t="s">
        <v>648</v>
      </c>
      <c r="F103" s="150" t="str">
        <f t="shared" ref="F103" si="30">C103</f>
        <v>事務機器の定格消費電力合計(kW)</v>
      </c>
      <c r="G103" s="192" t="str">
        <f t="shared" si="29"/>
        <v>sel699</v>
      </c>
      <c r="H103" s="150"/>
      <c r="I103" s="150"/>
      <c r="J103" s="150"/>
      <c r="K103" s="150" t="s">
        <v>1791</v>
      </c>
      <c r="L103" s="150"/>
      <c r="M103" s="150"/>
      <c r="N103" s="150">
        <v>-1</v>
      </c>
      <c r="P103" s="132"/>
      <c r="Q103" s="149"/>
      <c r="R103" s="150"/>
      <c r="S103" s="150"/>
      <c r="T103" s="150"/>
      <c r="U103" s="150"/>
      <c r="V103" s="150"/>
      <c r="W103" s="150"/>
      <c r="X103" s="150"/>
      <c r="Y103" s="150"/>
      <c r="Z103" s="150"/>
      <c r="AA103" s="150"/>
      <c r="AB103" s="150"/>
      <c r="AC103" s="150"/>
      <c r="AD103" s="150"/>
      <c r="AE103" s="150"/>
      <c r="AF103" s="150"/>
      <c r="AG103" s="150"/>
      <c r="AH103" s="150"/>
      <c r="AI103" s="150"/>
      <c r="AJ103" s="150"/>
      <c r="AK103" s="150"/>
      <c r="AL103" s="150"/>
      <c r="AM103" s="150"/>
      <c r="AN103" s="150"/>
      <c r="AO103" s="150"/>
      <c r="AP103" s="150"/>
      <c r="AQ103" s="150"/>
      <c r="AR103" s="150"/>
      <c r="AS103" s="150"/>
      <c r="AT103" s="150"/>
      <c r="AU103" s="150"/>
      <c r="AV103" s="150"/>
      <c r="AW103" s="150"/>
      <c r="BA103" s="128"/>
      <c r="BB103" s="128"/>
      <c r="BC103" s="128" t="str">
        <f>IF(消費量クラス!$R$1="AS","defInput['"&amp;B103&amp;"'] = {  "&amp;D$2&amp;":'"&amp;D103&amp;"',  "&amp;C$2&amp;":'"&amp;C103&amp;"',  "&amp;E$2&amp;":'"&amp;E103&amp;"',  "&amp;F$2&amp;":'"&amp;F103&amp;"', "&amp;G$2&amp;":'"&amp;G103&amp;"', "&amp;H$2&amp;":'"&amp;H103&amp;"', "&amp;I$2&amp;":'"&amp;I103&amp;"', "&amp;J$2&amp;":'"&amp;J103&amp;"', "&amp;K$2&amp;":'"&amp;K103&amp;"', "&amp;L$2&amp;":'"&amp;L103&amp;"', "&amp;M$2&amp;":'"&amp;M103&amp;"', "&amp;N$2&amp;":'"&amp;N103&amp;"'}; ","$this-&gt;defInput['"&amp;B103&amp;"'] = [  '"&amp;D$2&amp;"'=&gt;'"&amp;D103&amp;"',  '"&amp;C$2&amp;"'=&gt;'"&amp;C103&amp;"',  '"&amp;E$2&amp;"'=&gt;'"&amp;E103&amp;"',  '"&amp;F$2&amp;"'=&gt;'"&amp;F103&amp;"', '"&amp;G$2&amp;"'=&gt;'"&amp;G103&amp;"', '"&amp;H$2&amp;"'=&gt;'"&amp;H103&amp;"', '"&amp;I$2&amp;"'=&gt;'"&amp;I103&amp;"', '"&amp;J$2&amp;"'=&gt;'"&amp;J103&amp;"', '"&amp;K$2&amp;"'=&gt;'"&amp;K103&amp;"', '"&amp;L$2&amp;"'=&gt;'"&amp;L103&amp;"', '"&amp;M$2&amp;"'=&gt;'"&amp;M103&amp;"', '"&amp;N$2&amp;"'=&gt;'"&amp;N103&amp;"']; ")</f>
        <v xml:space="preserve">defInput['i699'] = {  cons:'consOAsum',  title:'事務機器の定格消費電力合計(kW)',  unit:'kW',  text:'事務機器の定格消費電力合計(kW)', inputType:'sel699', right:'', postfix:'', demand:'', varType:'Number', min:'', max:'', defaultValue:'-1'}; </v>
      </c>
      <c r="BD103" s="129"/>
      <c r="BE103" s="129"/>
      <c r="BF103" s="129" t="str">
        <f>IF(消費量クラス!$R$1="AS","","$this-&gt;")&amp;"defSelectValue['"&amp;G103&amp;"']= [ '"&amp;R103&amp;"', '"&amp;S103&amp;"', '"&amp;T103&amp;"', '"&amp;U103&amp;"', '"&amp;V103&amp;"', '"&amp;W103&amp;"', '"&amp;X103&amp;"', '"&amp;Y103&amp;"', '"&amp;Z103&amp;"', '"&amp;AA103&amp;"', '"&amp;AB103&amp;"', '"&amp;AC103&amp;"', '"&amp;AD103&amp;"', '"&amp;AE103&amp;"', '"&amp;AF103&amp;"', '"&amp;AG103&amp;"' ]; "</f>
        <v xml:space="preserve">defSelectValue['sel699']= [ '', '', '', '', '', '', '', '', '', '', '', '', '', '', '', '' ]; </v>
      </c>
      <c r="BG103" s="130"/>
      <c r="BH103" s="130"/>
      <c r="BI103" s="130" t="str">
        <f>IF(消費量クラス!$R$1="AS","","$this-&gt;")&amp;"defSelectData['"&amp;G103&amp;"']= [ '"&amp;AH103&amp;"', '"&amp;AI103&amp;"', '"&amp;AJ103&amp;"', '"&amp;AK103&amp;"', '"&amp;AL103&amp;"', '"&amp;AM103&amp;"', '"&amp;AN103&amp;"', '"&amp;AO103&amp;"', '"&amp;AP103&amp;"', '"&amp;AQ103&amp;"', '"&amp;AR103&amp;"', '"&amp;AS103&amp;"', '"&amp;AT103&amp;"', '"&amp;AU103&amp;"', '"&amp;AV103&amp;"', '"&amp;AW103&amp;"' ]; "</f>
        <v xml:space="preserve">defSelectData['sel699']= [ '', '', '', '', '', '', '', '', '', '', '', '', '', '', '', '' ]; </v>
      </c>
    </row>
    <row r="104" spans="1:61" ht="43.5" customHeight="1">
      <c r="A104" s="127"/>
      <c r="B104" s="150" t="s">
        <v>1887</v>
      </c>
      <c r="C104" s="150" t="s">
        <v>3049</v>
      </c>
      <c r="D104" s="150" t="s">
        <v>1886</v>
      </c>
      <c r="E104" s="150" t="s">
        <v>1889</v>
      </c>
      <c r="F104" s="150" t="str">
        <f t="shared" ref="F104:F109" si="31">C104</f>
        <v>家庭用冷凍冷蔵庫台数</v>
      </c>
      <c r="G104" s="192" t="str">
        <f t="shared" ref="G104:G121" si="32">"sel"&amp;MID(B104,2,5)</f>
        <v>sel701</v>
      </c>
      <c r="H104" s="150"/>
      <c r="I104" s="150"/>
      <c r="J104" s="150"/>
      <c r="K104" s="150" t="s">
        <v>1791</v>
      </c>
      <c r="L104" s="150"/>
      <c r="M104" s="150"/>
      <c r="N104" s="150">
        <v>-1</v>
      </c>
      <c r="P104" s="131"/>
      <c r="Q104" s="149"/>
      <c r="R104" s="150"/>
      <c r="S104" s="150"/>
      <c r="T104" s="150"/>
      <c r="U104" s="150"/>
      <c r="V104" s="150"/>
      <c r="W104" s="150"/>
      <c r="X104" s="150"/>
      <c r="Y104" s="150"/>
      <c r="Z104" s="150"/>
      <c r="AA104" s="150"/>
      <c r="AB104" s="150"/>
      <c r="AC104" s="150"/>
      <c r="AD104" s="150"/>
      <c r="AE104" s="150"/>
      <c r="AF104" s="150"/>
      <c r="AG104" s="150"/>
      <c r="AH104" s="150"/>
      <c r="AI104" s="150"/>
      <c r="AJ104" s="150"/>
      <c r="AK104" s="150"/>
      <c r="AL104" s="150"/>
      <c r="AM104" s="150"/>
      <c r="AN104" s="150"/>
      <c r="AO104" s="150"/>
      <c r="AP104" s="150"/>
      <c r="AQ104" s="150"/>
      <c r="AR104" s="150"/>
      <c r="AS104" s="150"/>
      <c r="AT104" s="150"/>
      <c r="AU104" s="150"/>
      <c r="AV104" s="150"/>
      <c r="AW104" s="150"/>
      <c r="BA104" s="128"/>
      <c r="BB104" s="128"/>
      <c r="BC104" s="128" t="str">
        <f>IF(消費量クラス!$R$1="AS","defInput['"&amp;B104&amp;"'] = {  "&amp;D$2&amp;":'"&amp;D104&amp;"',  "&amp;C$2&amp;":'"&amp;C104&amp;"',  "&amp;E$2&amp;":'"&amp;E104&amp;"',  "&amp;F$2&amp;":'"&amp;F104&amp;"', "&amp;G$2&amp;":'"&amp;G104&amp;"', "&amp;H$2&amp;":'"&amp;H104&amp;"', "&amp;I$2&amp;":'"&amp;I104&amp;"', "&amp;J$2&amp;":'"&amp;J104&amp;"', "&amp;K$2&amp;":'"&amp;K104&amp;"', "&amp;L$2&amp;":'"&amp;L104&amp;"', "&amp;M$2&amp;":'"&amp;M104&amp;"', "&amp;N$2&amp;":'"&amp;N104&amp;"'}; ","$this-&gt;defInput['"&amp;B104&amp;"'] = [  '"&amp;D$2&amp;"'=&gt;'"&amp;D104&amp;"',  '"&amp;C$2&amp;"'=&gt;'"&amp;C104&amp;"',  '"&amp;E$2&amp;"'=&gt;'"&amp;E104&amp;"',  '"&amp;F$2&amp;"'=&gt;'"&amp;F104&amp;"', '"&amp;G$2&amp;"'=&gt;'"&amp;G104&amp;"', '"&amp;H$2&amp;"'=&gt;'"&amp;H104&amp;"', '"&amp;I$2&amp;"'=&gt;'"&amp;I104&amp;"', '"&amp;J$2&amp;"'=&gt;'"&amp;J104&amp;"', '"&amp;K$2&amp;"'=&gt;'"&amp;K104&amp;"', '"&amp;L$2&amp;"'=&gt;'"&amp;L104&amp;"', '"&amp;M$2&amp;"'=&gt;'"&amp;M104&amp;"', '"&amp;N$2&amp;"'=&gt;'"&amp;N104&amp;"']; ")</f>
        <v xml:space="preserve">defInput['i701'] = {  cons:'consRFsum',  title:'家庭用冷凍冷蔵庫台数',  unit:'台',  text:'家庭用冷凍冷蔵庫台数', inputType:'sel701', right:'', postfix:'', demand:'', varType:'Number', min:'', max:'', defaultValue:'-1'}; </v>
      </c>
      <c r="BD104" s="129"/>
      <c r="BE104" s="129"/>
      <c r="BF104" s="129" t="str">
        <f>IF(消費量クラス!$R$1="AS","","$this-&gt;")&amp;"defSelectValue['"&amp;G104&amp;"']= [ '"&amp;R104&amp;"', '"&amp;S104&amp;"', '"&amp;T104&amp;"', '"&amp;U104&amp;"', '"&amp;V104&amp;"', '"&amp;W104&amp;"', '"&amp;X104&amp;"', '"&amp;Y104&amp;"', '"&amp;Z104&amp;"', '"&amp;AA104&amp;"', '"&amp;AB104&amp;"', '"&amp;AC104&amp;"', '"&amp;AD104&amp;"', '"&amp;AE104&amp;"', '"&amp;AF104&amp;"', '"&amp;AG104&amp;"' ]; "</f>
        <v xml:space="preserve">defSelectValue['sel701']= [ '', '', '', '', '', '', '', '', '', '', '', '', '', '', '', '' ]; </v>
      </c>
      <c r="BG104" s="130"/>
      <c r="BH104" s="130"/>
      <c r="BI104" s="130" t="str">
        <f>IF(消費量クラス!$R$1="AS","","$this-&gt;")&amp;"defSelectData['"&amp;G104&amp;"']= [ '"&amp;AH104&amp;"', '"&amp;AI104&amp;"', '"&amp;AJ104&amp;"', '"&amp;AK104&amp;"', '"&amp;AL104&amp;"', '"&amp;AM104&amp;"', '"&amp;AN104&amp;"', '"&amp;AO104&amp;"', '"&amp;AP104&amp;"', '"&amp;AQ104&amp;"', '"&amp;AR104&amp;"', '"&amp;AS104&amp;"', '"&amp;AT104&amp;"', '"&amp;AU104&amp;"', '"&amp;AV104&amp;"', '"&amp;AW104&amp;"' ]; "</f>
        <v xml:space="preserve">defSelectData['sel701']= [ '', '', '', '', '', '', '', '', '', '', '', '', '', '', '', '' ]; </v>
      </c>
    </row>
    <row r="105" spans="1:61" ht="43.5" customHeight="1">
      <c r="A105" s="127"/>
      <c r="B105" s="150" t="s">
        <v>3010</v>
      </c>
      <c r="C105" s="150" t="s">
        <v>3050</v>
      </c>
      <c r="D105" s="150" t="s">
        <v>1886</v>
      </c>
      <c r="E105" s="150" t="s">
        <v>1889</v>
      </c>
      <c r="F105" s="150" t="str">
        <f t="shared" si="31"/>
        <v>業務用冷蔵庫台数</v>
      </c>
      <c r="G105" s="192" t="str">
        <f t="shared" si="32"/>
        <v>sel711</v>
      </c>
      <c r="H105" s="150"/>
      <c r="I105" s="150"/>
      <c r="J105" s="150"/>
      <c r="K105" s="150" t="s">
        <v>1791</v>
      </c>
      <c r="L105" s="150"/>
      <c r="M105" s="150"/>
      <c r="N105" s="150">
        <v>-1</v>
      </c>
      <c r="P105" s="131"/>
      <c r="Q105" s="149"/>
      <c r="R105" s="150"/>
      <c r="S105" s="150"/>
      <c r="T105" s="150"/>
      <c r="U105" s="150"/>
      <c r="V105" s="150"/>
      <c r="W105" s="150"/>
      <c r="X105" s="150"/>
      <c r="Y105" s="150"/>
      <c r="Z105" s="150"/>
      <c r="AA105" s="150"/>
      <c r="AB105" s="150"/>
      <c r="AC105" s="150"/>
      <c r="AD105" s="150"/>
      <c r="AE105" s="150"/>
      <c r="AF105" s="150"/>
      <c r="AG105" s="150"/>
      <c r="AH105" s="150"/>
      <c r="AI105" s="150"/>
      <c r="AJ105" s="150"/>
      <c r="AK105" s="150"/>
      <c r="AL105" s="150"/>
      <c r="AM105" s="150"/>
      <c r="AN105" s="150"/>
      <c r="AO105" s="150"/>
      <c r="AP105" s="150"/>
      <c r="AQ105" s="150"/>
      <c r="AR105" s="150"/>
      <c r="AS105" s="150"/>
      <c r="AT105" s="150"/>
      <c r="AU105" s="150"/>
      <c r="AV105" s="150"/>
      <c r="AW105" s="150"/>
      <c r="BA105" s="128"/>
      <c r="BB105" s="128"/>
      <c r="BC105" s="128" t="str">
        <f>IF(消費量クラス!$R$1="AS","defInput['"&amp;B105&amp;"'] = {  "&amp;D$2&amp;":'"&amp;D105&amp;"',  "&amp;C$2&amp;":'"&amp;C105&amp;"',  "&amp;E$2&amp;":'"&amp;E105&amp;"',  "&amp;F$2&amp;":'"&amp;F105&amp;"', "&amp;G$2&amp;":'"&amp;G105&amp;"', "&amp;H$2&amp;":'"&amp;H105&amp;"', "&amp;I$2&amp;":'"&amp;I105&amp;"', "&amp;J$2&amp;":'"&amp;J105&amp;"', "&amp;K$2&amp;":'"&amp;K105&amp;"', "&amp;L$2&amp;":'"&amp;L105&amp;"', "&amp;M$2&amp;":'"&amp;M105&amp;"', "&amp;N$2&amp;":'"&amp;N105&amp;"'}; ","$this-&gt;defInput['"&amp;B105&amp;"'] = [  '"&amp;D$2&amp;"'=&gt;'"&amp;D105&amp;"',  '"&amp;C$2&amp;"'=&gt;'"&amp;C105&amp;"',  '"&amp;E$2&amp;"'=&gt;'"&amp;E105&amp;"',  '"&amp;F$2&amp;"'=&gt;'"&amp;F105&amp;"', '"&amp;G$2&amp;"'=&gt;'"&amp;G105&amp;"', '"&amp;H$2&amp;"'=&gt;'"&amp;H105&amp;"', '"&amp;I$2&amp;"'=&gt;'"&amp;I105&amp;"', '"&amp;J$2&amp;"'=&gt;'"&amp;J105&amp;"', '"&amp;K$2&amp;"'=&gt;'"&amp;K105&amp;"', '"&amp;L$2&amp;"'=&gt;'"&amp;L105&amp;"', '"&amp;M$2&amp;"'=&gt;'"&amp;M105&amp;"', '"&amp;N$2&amp;"'=&gt;'"&amp;N105&amp;"']; ")</f>
        <v xml:space="preserve">defInput['i711'] = {  cons:'consRFsum',  title:'業務用冷蔵庫台数',  unit:'台',  text:'業務用冷蔵庫台数', inputType:'sel711', right:'', postfix:'', demand:'', varType:'Number', min:'', max:'', defaultValue:'-1'}; </v>
      </c>
      <c r="BD105" s="129"/>
      <c r="BE105" s="129"/>
      <c r="BF105" s="129" t="str">
        <f>IF(消費量クラス!$R$1="AS","","$this-&gt;")&amp;"defSelectValue['"&amp;G105&amp;"']= [ '"&amp;R105&amp;"', '"&amp;S105&amp;"', '"&amp;T105&amp;"', '"&amp;U105&amp;"', '"&amp;V105&amp;"', '"&amp;W105&amp;"', '"&amp;X105&amp;"', '"&amp;Y105&amp;"', '"&amp;Z105&amp;"', '"&amp;AA105&amp;"', '"&amp;AB105&amp;"', '"&amp;AC105&amp;"', '"&amp;AD105&amp;"', '"&amp;AE105&amp;"', '"&amp;AF105&amp;"', '"&amp;AG105&amp;"' ]; "</f>
        <v xml:space="preserve">defSelectValue['sel711']= [ '', '', '', '', '', '', '', '', '', '', '', '', '', '', '', '' ]; </v>
      </c>
      <c r="BG105" s="130"/>
      <c r="BH105" s="130"/>
      <c r="BI105" s="130" t="str">
        <f>IF(消費量クラス!$R$1="AS","","$this-&gt;")&amp;"defSelectData['"&amp;G105&amp;"']= [ '"&amp;AH105&amp;"', '"&amp;AI105&amp;"', '"&amp;AJ105&amp;"', '"&amp;AK105&amp;"', '"&amp;AL105&amp;"', '"&amp;AM105&amp;"', '"&amp;AN105&amp;"', '"&amp;AO105&amp;"', '"&amp;AP105&amp;"', '"&amp;AQ105&amp;"', '"&amp;AR105&amp;"', '"&amp;AS105&amp;"', '"&amp;AT105&amp;"', '"&amp;AU105&amp;"', '"&amp;AV105&amp;"', '"&amp;AW105&amp;"' ]; "</f>
        <v xml:space="preserve">defSelectData['sel711']= [ '', '', '', '', '', '', '', '', '', '', '', '', '', '', '', '' ]; </v>
      </c>
    </row>
    <row r="106" spans="1:61" ht="43.5" customHeight="1">
      <c r="A106" s="127"/>
      <c r="B106" s="150" t="s">
        <v>3011</v>
      </c>
      <c r="C106" s="150" t="s">
        <v>3051</v>
      </c>
      <c r="D106" s="150" t="s">
        <v>1886</v>
      </c>
      <c r="E106" s="150" t="s">
        <v>1889</v>
      </c>
      <c r="F106" s="150" t="str">
        <f t="shared" si="31"/>
        <v>業務用冷凍庫台数</v>
      </c>
      <c r="G106" s="192" t="str">
        <f t="shared" si="32"/>
        <v>sel712</v>
      </c>
      <c r="H106" s="150"/>
      <c r="I106" s="150"/>
      <c r="J106" s="150"/>
      <c r="K106" s="150" t="s">
        <v>1791</v>
      </c>
      <c r="L106" s="150"/>
      <c r="M106" s="150"/>
      <c r="N106" s="150">
        <v>-1</v>
      </c>
      <c r="P106" s="132"/>
      <c r="Q106" s="149"/>
      <c r="R106" s="150"/>
      <c r="S106" s="150"/>
      <c r="T106" s="150"/>
      <c r="U106" s="150"/>
      <c r="V106" s="150"/>
      <c r="W106" s="150"/>
      <c r="X106" s="150"/>
      <c r="Y106" s="150"/>
      <c r="Z106" s="150"/>
      <c r="AA106" s="150"/>
      <c r="AB106" s="150"/>
      <c r="AC106" s="150"/>
      <c r="AD106" s="150"/>
      <c r="AE106" s="150"/>
      <c r="AF106" s="150"/>
      <c r="AG106" s="150"/>
      <c r="AH106" s="150"/>
      <c r="AI106" s="150"/>
      <c r="AJ106" s="150"/>
      <c r="AK106" s="150"/>
      <c r="AL106" s="150"/>
      <c r="AM106" s="150"/>
      <c r="AN106" s="150"/>
      <c r="AO106" s="150"/>
      <c r="AP106" s="150"/>
      <c r="AQ106" s="150"/>
      <c r="AR106" s="150"/>
      <c r="AS106" s="150"/>
      <c r="AT106" s="150"/>
      <c r="AU106" s="150"/>
      <c r="AV106" s="150"/>
      <c r="AW106" s="150"/>
      <c r="BA106" s="128"/>
      <c r="BB106" s="128"/>
      <c r="BC106" s="128" t="str">
        <f>IF(消費量クラス!$R$1="AS","defInput['"&amp;B106&amp;"'] = {  "&amp;D$2&amp;":'"&amp;D106&amp;"',  "&amp;C$2&amp;":'"&amp;C106&amp;"',  "&amp;E$2&amp;":'"&amp;E106&amp;"',  "&amp;F$2&amp;":'"&amp;F106&amp;"', "&amp;G$2&amp;":'"&amp;G106&amp;"', "&amp;H$2&amp;":'"&amp;H106&amp;"', "&amp;I$2&amp;":'"&amp;I106&amp;"', "&amp;J$2&amp;":'"&amp;J106&amp;"', "&amp;K$2&amp;":'"&amp;K106&amp;"', "&amp;L$2&amp;":'"&amp;L106&amp;"', "&amp;M$2&amp;":'"&amp;M106&amp;"', "&amp;N$2&amp;":'"&amp;N106&amp;"'}; ","$this-&gt;defInput['"&amp;B106&amp;"'] = [  '"&amp;D$2&amp;"'=&gt;'"&amp;D106&amp;"',  '"&amp;C$2&amp;"'=&gt;'"&amp;C106&amp;"',  '"&amp;E$2&amp;"'=&gt;'"&amp;E106&amp;"',  '"&amp;F$2&amp;"'=&gt;'"&amp;F106&amp;"', '"&amp;G$2&amp;"'=&gt;'"&amp;G106&amp;"', '"&amp;H$2&amp;"'=&gt;'"&amp;H106&amp;"', '"&amp;I$2&amp;"'=&gt;'"&amp;I106&amp;"', '"&amp;J$2&amp;"'=&gt;'"&amp;J106&amp;"', '"&amp;K$2&amp;"'=&gt;'"&amp;K106&amp;"', '"&amp;L$2&amp;"'=&gt;'"&amp;L106&amp;"', '"&amp;M$2&amp;"'=&gt;'"&amp;M106&amp;"', '"&amp;N$2&amp;"'=&gt;'"&amp;N106&amp;"']; ")</f>
        <v xml:space="preserve">defInput['i712'] = {  cons:'consRFsum',  title:'業務用冷凍庫台数',  unit:'台',  text:'業務用冷凍庫台数', inputType:'sel712', right:'', postfix:'', demand:'', varType:'Number', min:'', max:'', defaultValue:'-1'}; </v>
      </c>
      <c r="BD106" s="129"/>
      <c r="BE106" s="129"/>
      <c r="BF106" s="129" t="str">
        <f>IF(消費量クラス!$R$1="AS","","$this-&gt;")&amp;"defSelectValue['"&amp;G106&amp;"']= [ '"&amp;R106&amp;"', '"&amp;S106&amp;"', '"&amp;T106&amp;"', '"&amp;U106&amp;"', '"&amp;V106&amp;"', '"&amp;W106&amp;"', '"&amp;X106&amp;"', '"&amp;Y106&amp;"', '"&amp;Z106&amp;"', '"&amp;AA106&amp;"', '"&amp;AB106&amp;"', '"&amp;AC106&amp;"', '"&amp;AD106&amp;"', '"&amp;AE106&amp;"', '"&amp;AF106&amp;"', '"&amp;AG106&amp;"' ]; "</f>
        <v xml:space="preserve">defSelectValue['sel712']= [ '', '', '', '', '', '', '', '', '', '', '', '', '', '', '', '' ]; </v>
      </c>
      <c r="BG106" s="130"/>
      <c r="BH106" s="130"/>
      <c r="BI106" s="130" t="str">
        <f>IF(消費量クラス!$R$1="AS","","$this-&gt;")&amp;"defSelectData['"&amp;G106&amp;"']= [ '"&amp;AH106&amp;"', '"&amp;AI106&amp;"', '"&amp;AJ106&amp;"', '"&amp;AK106&amp;"', '"&amp;AL106&amp;"', '"&amp;AM106&amp;"', '"&amp;AN106&amp;"', '"&amp;AO106&amp;"', '"&amp;AP106&amp;"', '"&amp;AQ106&amp;"', '"&amp;AR106&amp;"', '"&amp;AS106&amp;"', '"&amp;AT106&amp;"', '"&amp;AU106&amp;"', '"&amp;AV106&amp;"', '"&amp;AW106&amp;"' ]; "</f>
        <v xml:space="preserve">defSelectData['sel712']= [ '', '', '', '', '', '', '', '', '', '', '', '', '', '', '', '' ]; </v>
      </c>
    </row>
    <row r="107" spans="1:61" ht="43.5" customHeight="1">
      <c r="A107" s="127"/>
      <c r="B107" s="150" t="s">
        <v>2645</v>
      </c>
      <c r="C107" s="150" t="s">
        <v>3053</v>
      </c>
      <c r="D107" s="150" t="s">
        <v>1886</v>
      </c>
      <c r="E107" s="150" t="s">
        <v>1889</v>
      </c>
      <c r="F107" s="150" t="str">
        <f t="shared" si="31"/>
        <v>冷蔵ショーケース（扉あり）台数</v>
      </c>
      <c r="G107" s="192" t="str">
        <f t="shared" si="32"/>
        <v>sel713</v>
      </c>
      <c r="H107" s="150"/>
      <c r="I107" s="150"/>
      <c r="J107" s="150"/>
      <c r="K107" s="150" t="s">
        <v>1791</v>
      </c>
      <c r="L107" s="150"/>
      <c r="M107" s="150"/>
      <c r="N107" s="150">
        <v>-1</v>
      </c>
      <c r="P107" s="132"/>
      <c r="Q107" s="149"/>
      <c r="R107" s="150"/>
      <c r="S107" s="150"/>
      <c r="T107" s="150"/>
      <c r="U107" s="150"/>
      <c r="V107" s="150"/>
      <c r="W107" s="150"/>
      <c r="X107" s="150"/>
      <c r="Y107" s="150"/>
      <c r="Z107" s="150"/>
      <c r="AA107" s="150"/>
      <c r="AB107" s="150"/>
      <c r="AC107" s="150"/>
      <c r="AD107" s="150"/>
      <c r="AE107" s="150"/>
      <c r="AF107" s="150"/>
      <c r="AG107" s="150"/>
      <c r="AH107" s="150"/>
      <c r="AI107" s="150"/>
      <c r="AJ107" s="150"/>
      <c r="AK107" s="150"/>
      <c r="AL107" s="150"/>
      <c r="AM107" s="150"/>
      <c r="AN107" s="150"/>
      <c r="AO107" s="150"/>
      <c r="AP107" s="150"/>
      <c r="AQ107" s="150"/>
      <c r="AR107" s="150"/>
      <c r="AS107" s="150"/>
      <c r="AT107" s="150"/>
      <c r="AU107" s="150"/>
      <c r="AV107" s="150"/>
      <c r="AW107" s="150"/>
      <c r="BA107" s="128"/>
      <c r="BB107" s="128"/>
      <c r="BC107" s="128" t="str">
        <f>IF(消費量クラス!$R$1="AS","defInput['"&amp;B107&amp;"'] = {  "&amp;D$2&amp;":'"&amp;D107&amp;"',  "&amp;C$2&amp;":'"&amp;C107&amp;"',  "&amp;E$2&amp;":'"&amp;E107&amp;"',  "&amp;F$2&amp;":'"&amp;F107&amp;"', "&amp;G$2&amp;":'"&amp;G107&amp;"', "&amp;H$2&amp;":'"&amp;H107&amp;"', "&amp;I$2&amp;":'"&amp;I107&amp;"', "&amp;J$2&amp;":'"&amp;J107&amp;"', "&amp;K$2&amp;":'"&amp;K107&amp;"', "&amp;L$2&amp;":'"&amp;L107&amp;"', "&amp;M$2&amp;":'"&amp;M107&amp;"', "&amp;N$2&amp;":'"&amp;N107&amp;"'}; ","$this-&gt;defInput['"&amp;B107&amp;"'] = [  '"&amp;D$2&amp;"'=&gt;'"&amp;D107&amp;"',  '"&amp;C$2&amp;"'=&gt;'"&amp;C107&amp;"',  '"&amp;E$2&amp;"'=&gt;'"&amp;E107&amp;"',  '"&amp;F$2&amp;"'=&gt;'"&amp;F107&amp;"', '"&amp;G$2&amp;"'=&gt;'"&amp;G107&amp;"', '"&amp;H$2&amp;"'=&gt;'"&amp;H107&amp;"', '"&amp;I$2&amp;"'=&gt;'"&amp;I107&amp;"', '"&amp;J$2&amp;"'=&gt;'"&amp;J107&amp;"', '"&amp;K$2&amp;"'=&gt;'"&amp;K107&amp;"', '"&amp;L$2&amp;"'=&gt;'"&amp;L107&amp;"', '"&amp;M$2&amp;"'=&gt;'"&amp;M107&amp;"', '"&amp;N$2&amp;"'=&gt;'"&amp;N107&amp;"']; ")</f>
        <v xml:space="preserve">defInput['i713'] = {  cons:'consRFsum',  title:'冷蔵ショーケース（扉あり）台数',  unit:'台',  text:'冷蔵ショーケース（扉あり）台数', inputType:'sel713', right:'', postfix:'', demand:'', varType:'Number', min:'', max:'', defaultValue:'-1'}; </v>
      </c>
      <c r="BD107" s="129"/>
      <c r="BE107" s="129"/>
      <c r="BF107" s="129" t="str">
        <f>IF(消費量クラス!$R$1="AS","","$this-&gt;")&amp;"defSelectValue['"&amp;G107&amp;"']= [ '"&amp;R107&amp;"', '"&amp;S107&amp;"', '"&amp;T107&amp;"', '"&amp;U107&amp;"', '"&amp;V107&amp;"', '"&amp;W107&amp;"', '"&amp;X107&amp;"', '"&amp;Y107&amp;"', '"&amp;Z107&amp;"', '"&amp;AA107&amp;"', '"&amp;AB107&amp;"', '"&amp;AC107&amp;"', '"&amp;AD107&amp;"', '"&amp;AE107&amp;"', '"&amp;AF107&amp;"', '"&amp;AG107&amp;"' ]; "</f>
        <v xml:space="preserve">defSelectValue['sel713']= [ '', '', '', '', '', '', '', '', '', '', '', '', '', '', '', '' ]; </v>
      </c>
      <c r="BG107" s="130"/>
      <c r="BH107" s="130"/>
      <c r="BI107" s="130" t="str">
        <f>IF(消費量クラス!$R$1="AS","","$this-&gt;")&amp;"defSelectData['"&amp;G107&amp;"']= [ '"&amp;AH107&amp;"', '"&amp;AI107&amp;"', '"&amp;AJ107&amp;"', '"&amp;AK107&amp;"', '"&amp;AL107&amp;"', '"&amp;AM107&amp;"', '"&amp;AN107&amp;"', '"&amp;AO107&amp;"', '"&amp;AP107&amp;"', '"&amp;AQ107&amp;"', '"&amp;AR107&amp;"', '"&amp;AS107&amp;"', '"&amp;AT107&amp;"', '"&amp;AU107&amp;"', '"&amp;AV107&amp;"', '"&amp;AW107&amp;"' ]; "</f>
        <v xml:space="preserve">defSelectData['sel713']= [ '', '', '', '', '', '', '', '', '', '', '', '', '', '', '', '' ]; </v>
      </c>
    </row>
    <row r="108" spans="1:61" ht="43.5" customHeight="1">
      <c r="A108" s="127"/>
      <c r="B108" s="150" t="s">
        <v>2646</v>
      </c>
      <c r="C108" s="150" t="s">
        <v>3052</v>
      </c>
      <c r="D108" s="150" t="s">
        <v>1886</v>
      </c>
      <c r="E108" s="150" t="s">
        <v>1889</v>
      </c>
      <c r="F108" s="150" t="str">
        <f t="shared" si="31"/>
        <v>冷蔵ショーケース（扉なし）台数</v>
      </c>
      <c r="G108" s="192" t="str">
        <f t="shared" si="32"/>
        <v>sel714</v>
      </c>
      <c r="H108" s="150"/>
      <c r="I108" s="150"/>
      <c r="J108" s="150"/>
      <c r="K108" s="150" t="s">
        <v>1791</v>
      </c>
      <c r="L108" s="150"/>
      <c r="M108" s="150"/>
      <c r="N108" s="150">
        <v>-1</v>
      </c>
      <c r="P108" s="132"/>
      <c r="Q108" s="149"/>
      <c r="R108" s="150"/>
      <c r="S108" s="150"/>
      <c r="T108" s="150"/>
      <c r="U108" s="150"/>
      <c r="V108" s="150"/>
      <c r="W108" s="150"/>
      <c r="X108" s="150"/>
      <c r="Y108" s="150"/>
      <c r="Z108" s="150"/>
      <c r="AA108" s="150"/>
      <c r="AB108" s="150"/>
      <c r="AC108" s="150"/>
      <c r="AD108" s="150"/>
      <c r="AE108" s="150"/>
      <c r="AF108" s="150"/>
      <c r="AG108" s="150"/>
      <c r="AH108" s="150"/>
      <c r="AI108" s="150"/>
      <c r="AJ108" s="150"/>
      <c r="AK108" s="150"/>
      <c r="AL108" s="150"/>
      <c r="AM108" s="150"/>
      <c r="AN108" s="150"/>
      <c r="AO108" s="150"/>
      <c r="AP108" s="150"/>
      <c r="AQ108" s="150"/>
      <c r="AR108" s="150"/>
      <c r="AS108" s="150"/>
      <c r="AT108" s="150"/>
      <c r="AU108" s="150"/>
      <c r="AV108" s="150"/>
      <c r="AW108" s="150"/>
      <c r="BA108" s="128"/>
      <c r="BB108" s="128"/>
      <c r="BC108" s="128" t="str">
        <f>IF(消費量クラス!$R$1="AS","defInput['"&amp;B108&amp;"'] = {  "&amp;D$2&amp;":'"&amp;D108&amp;"',  "&amp;C$2&amp;":'"&amp;C108&amp;"',  "&amp;E$2&amp;":'"&amp;E108&amp;"',  "&amp;F$2&amp;":'"&amp;F108&amp;"', "&amp;G$2&amp;":'"&amp;G108&amp;"', "&amp;H$2&amp;":'"&amp;H108&amp;"', "&amp;I$2&amp;":'"&amp;I108&amp;"', "&amp;J$2&amp;":'"&amp;J108&amp;"', "&amp;K$2&amp;":'"&amp;K108&amp;"', "&amp;L$2&amp;":'"&amp;L108&amp;"', "&amp;M$2&amp;":'"&amp;M108&amp;"', "&amp;N$2&amp;":'"&amp;N108&amp;"'}; ","$this-&gt;defInput['"&amp;B108&amp;"'] = [  '"&amp;D$2&amp;"'=&gt;'"&amp;D108&amp;"',  '"&amp;C$2&amp;"'=&gt;'"&amp;C108&amp;"',  '"&amp;E$2&amp;"'=&gt;'"&amp;E108&amp;"',  '"&amp;F$2&amp;"'=&gt;'"&amp;F108&amp;"', '"&amp;G$2&amp;"'=&gt;'"&amp;G108&amp;"', '"&amp;H$2&amp;"'=&gt;'"&amp;H108&amp;"', '"&amp;I$2&amp;"'=&gt;'"&amp;I108&amp;"', '"&amp;J$2&amp;"'=&gt;'"&amp;J108&amp;"', '"&amp;K$2&amp;"'=&gt;'"&amp;K108&amp;"', '"&amp;L$2&amp;"'=&gt;'"&amp;L108&amp;"', '"&amp;M$2&amp;"'=&gt;'"&amp;M108&amp;"', '"&amp;N$2&amp;"'=&gt;'"&amp;N108&amp;"']; ")</f>
        <v xml:space="preserve">defInput['i714'] = {  cons:'consRFsum',  title:'冷蔵ショーケース（扉なし）台数',  unit:'台',  text:'冷蔵ショーケース（扉なし）台数', inputType:'sel714', right:'', postfix:'', demand:'', varType:'Number', min:'', max:'', defaultValue:'-1'}; </v>
      </c>
      <c r="BD108" s="129"/>
      <c r="BE108" s="129"/>
      <c r="BF108" s="129" t="str">
        <f>IF(消費量クラス!$R$1="AS","","$this-&gt;")&amp;"defSelectValue['"&amp;G108&amp;"']= [ '"&amp;R108&amp;"', '"&amp;S108&amp;"', '"&amp;T108&amp;"', '"&amp;U108&amp;"', '"&amp;V108&amp;"', '"&amp;W108&amp;"', '"&amp;X108&amp;"', '"&amp;Y108&amp;"', '"&amp;Z108&amp;"', '"&amp;AA108&amp;"', '"&amp;AB108&amp;"', '"&amp;AC108&amp;"', '"&amp;AD108&amp;"', '"&amp;AE108&amp;"', '"&amp;AF108&amp;"', '"&amp;AG108&amp;"' ]; "</f>
        <v xml:space="preserve">defSelectValue['sel714']= [ '', '', '', '', '', '', '', '', '', '', '', '', '', '', '', '' ]; </v>
      </c>
      <c r="BG108" s="130"/>
      <c r="BH108" s="130"/>
      <c r="BI108" s="130" t="str">
        <f>IF(消費量クラス!$R$1="AS","","$this-&gt;")&amp;"defSelectData['"&amp;G108&amp;"']= [ '"&amp;AH108&amp;"', '"&amp;AI108&amp;"', '"&amp;AJ108&amp;"', '"&amp;AK108&amp;"', '"&amp;AL108&amp;"', '"&amp;AM108&amp;"', '"&amp;AN108&amp;"', '"&amp;AO108&amp;"', '"&amp;AP108&amp;"', '"&amp;AQ108&amp;"', '"&amp;AR108&amp;"', '"&amp;AS108&amp;"', '"&amp;AT108&amp;"', '"&amp;AU108&amp;"', '"&amp;AV108&amp;"', '"&amp;AW108&amp;"' ]; "</f>
        <v xml:space="preserve">defSelectData['sel714']= [ '', '', '', '', '', '', '', '', '', '', '', '', '', '', '', '' ]; </v>
      </c>
    </row>
    <row r="109" spans="1:61" ht="43.5" customHeight="1">
      <c r="A109" s="127"/>
      <c r="B109" s="150" t="s">
        <v>2647</v>
      </c>
      <c r="C109" s="150" t="s">
        <v>3145</v>
      </c>
      <c r="D109" s="150" t="s">
        <v>1886</v>
      </c>
      <c r="E109" s="150" t="s">
        <v>1889</v>
      </c>
      <c r="F109" s="150" t="str">
        <f t="shared" si="31"/>
        <v>冷凍ショーケース（扉あり）台数</v>
      </c>
      <c r="G109" s="192" t="str">
        <f t="shared" si="32"/>
        <v>sel715</v>
      </c>
      <c r="H109" s="150"/>
      <c r="I109" s="150"/>
      <c r="J109" s="150"/>
      <c r="K109" s="150" t="s">
        <v>1791</v>
      </c>
      <c r="L109" s="150"/>
      <c r="M109" s="150"/>
      <c r="N109" s="150">
        <v>-1</v>
      </c>
      <c r="P109" s="132"/>
      <c r="Q109" s="149"/>
      <c r="R109" s="150"/>
      <c r="S109" s="150"/>
      <c r="T109" s="150"/>
      <c r="U109" s="150"/>
      <c r="V109" s="150"/>
      <c r="W109" s="150"/>
      <c r="X109" s="150"/>
      <c r="Y109" s="150"/>
      <c r="Z109" s="150"/>
      <c r="AA109" s="150"/>
      <c r="AB109" s="150"/>
      <c r="AC109" s="150"/>
      <c r="AD109" s="150"/>
      <c r="AE109" s="150"/>
      <c r="AF109" s="150"/>
      <c r="AG109" s="150"/>
      <c r="AH109" s="150"/>
      <c r="AI109" s="150"/>
      <c r="AJ109" s="150"/>
      <c r="AK109" s="150"/>
      <c r="AL109" s="150"/>
      <c r="AM109" s="150"/>
      <c r="AN109" s="150"/>
      <c r="AO109" s="150"/>
      <c r="AP109" s="150"/>
      <c r="AQ109" s="150"/>
      <c r="AR109" s="150"/>
      <c r="AS109" s="150"/>
      <c r="AT109" s="150"/>
      <c r="AU109" s="150"/>
      <c r="AV109" s="150"/>
      <c r="AW109" s="150"/>
      <c r="BA109" s="128"/>
      <c r="BB109" s="128"/>
      <c r="BC109" s="128" t="str">
        <f>IF(消費量クラス!$R$1="AS","defInput['"&amp;B109&amp;"'] = {  "&amp;D$2&amp;":'"&amp;D109&amp;"',  "&amp;C$2&amp;":'"&amp;C109&amp;"',  "&amp;E$2&amp;":'"&amp;E109&amp;"',  "&amp;F$2&amp;":'"&amp;F109&amp;"', "&amp;G$2&amp;":'"&amp;G109&amp;"', "&amp;H$2&amp;":'"&amp;H109&amp;"', "&amp;I$2&amp;":'"&amp;I109&amp;"', "&amp;J$2&amp;":'"&amp;J109&amp;"', "&amp;K$2&amp;":'"&amp;K109&amp;"', "&amp;L$2&amp;":'"&amp;L109&amp;"', "&amp;M$2&amp;":'"&amp;M109&amp;"', "&amp;N$2&amp;":'"&amp;N109&amp;"'}; ","$this-&gt;defInput['"&amp;B109&amp;"'] = [  '"&amp;D$2&amp;"'=&gt;'"&amp;D109&amp;"',  '"&amp;C$2&amp;"'=&gt;'"&amp;C109&amp;"',  '"&amp;E$2&amp;"'=&gt;'"&amp;E109&amp;"',  '"&amp;F$2&amp;"'=&gt;'"&amp;F109&amp;"', '"&amp;G$2&amp;"'=&gt;'"&amp;G109&amp;"', '"&amp;H$2&amp;"'=&gt;'"&amp;H109&amp;"', '"&amp;I$2&amp;"'=&gt;'"&amp;I109&amp;"', '"&amp;J$2&amp;"'=&gt;'"&amp;J109&amp;"', '"&amp;K$2&amp;"'=&gt;'"&amp;K109&amp;"', '"&amp;L$2&amp;"'=&gt;'"&amp;L109&amp;"', '"&amp;M$2&amp;"'=&gt;'"&amp;M109&amp;"', '"&amp;N$2&amp;"'=&gt;'"&amp;N109&amp;"']; ")</f>
        <v xml:space="preserve">defInput['i715'] = {  cons:'consRFsum',  title:'冷凍ショーケース（扉あり）台数',  unit:'台',  text:'冷凍ショーケース（扉あり）台数', inputType:'sel715', right:'', postfix:'', demand:'', varType:'Number', min:'', max:'', defaultValue:'-1'}; </v>
      </c>
      <c r="BD109" s="129"/>
      <c r="BE109" s="129"/>
      <c r="BF109" s="129" t="str">
        <f>IF(消費量クラス!$R$1="AS","","$this-&gt;")&amp;"defSelectValue['"&amp;G109&amp;"']= [ '"&amp;R109&amp;"', '"&amp;S109&amp;"', '"&amp;T109&amp;"', '"&amp;U109&amp;"', '"&amp;V109&amp;"', '"&amp;W109&amp;"', '"&amp;X109&amp;"', '"&amp;Y109&amp;"', '"&amp;Z109&amp;"', '"&amp;AA109&amp;"', '"&amp;AB109&amp;"', '"&amp;AC109&amp;"', '"&amp;AD109&amp;"', '"&amp;AE109&amp;"', '"&amp;AF109&amp;"', '"&amp;AG109&amp;"' ]; "</f>
        <v xml:space="preserve">defSelectValue['sel715']= [ '', '', '', '', '', '', '', '', '', '', '', '', '', '', '', '' ]; </v>
      </c>
      <c r="BG109" s="130"/>
      <c r="BH109" s="130"/>
      <c r="BI109" s="130" t="str">
        <f>IF(消費量クラス!$R$1="AS","","$this-&gt;")&amp;"defSelectData['"&amp;G109&amp;"']= [ '"&amp;AH109&amp;"', '"&amp;AI109&amp;"', '"&amp;AJ109&amp;"', '"&amp;AK109&amp;"', '"&amp;AL109&amp;"', '"&amp;AM109&amp;"', '"&amp;AN109&amp;"', '"&amp;AO109&amp;"', '"&amp;AP109&amp;"', '"&amp;AQ109&amp;"', '"&amp;AR109&amp;"', '"&amp;AS109&amp;"', '"&amp;AT109&amp;"', '"&amp;AU109&amp;"', '"&amp;AV109&amp;"', '"&amp;AW109&amp;"' ]; "</f>
        <v xml:space="preserve">defSelectData['sel715']= [ '', '', '', '', '', '', '', '', '', '', '', '', '', '', '', '' ]; </v>
      </c>
    </row>
    <row r="110" spans="1:61" ht="43.5" customHeight="1">
      <c r="A110" s="127"/>
      <c r="B110" s="150" t="s">
        <v>3148</v>
      </c>
      <c r="C110" s="150" t="s">
        <v>3146</v>
      </c>
      <c r="D110" s="150" t="s">
        <v>1886</v>
      </c>
      <c r="E110" s="150" t="s">
        <v>1889</v>
      </c>
      <c r="F110" s="150" t="str">
        <f t="shared" ref="F110:F115" si="33">C110</f>
        <v>冷凍ショーケース（扉なし）台数</v>
      </c>
      <c r="G110" s="192" t="str">
        <f t="shared" si="32"/>
        <v>sel716</v>
      </c>
      <c r="H110" s="150"/>
      <c r="I110" s="150"/>
      <c r="J110" s="150"/>
      <c r="K110" s="150" t="s">
        <v>1791</v>
      </c>
      <c r="L110" s="150"/>
      <c r="M110" s="150"/>
      <c r="N110" s="150">
        <v>-1</v>
      </c>
      <c r="P110" s="132"/>
      <c r="Q110" s="149"/>
      <c r="R110" s="150"/>
      <c r="S110" s="150"/>
      <c r="T110" s="150"/>
      <c r="U110" s="150"/>
      <c r="V110" s="150"/>
      <c r="W110" s="150"/>
      <c r="X110" s="150"/>
      <c r="Y110" s="150"/>
      <c r="Z110" s="150"/>
      <c r="AA110" s="150"/>
      <c r="AB110" s="150"/>
      <c r="AC110" s="150"/>
      <c r="AD110" s="150"/>
      <c r="AE110" s="150"/>
      <c r="AF110" s="150"/>
      <c r="AG110" s="150"/>
      <c r="AH110" s="150"/>
      <c r="AI110" s="150"/>
      <c r="AJ110" s="150"/>
      <c r="AK110" s="150"/>
      <c r="AL110" s="150"/>
      <c r="AM110" s="150"/>
      <c r="AN110" s="150"/>
      <c r="AO110" s="150"/>
      <c r="AP110" s="150"/>
      <c r="AQ110" s="150"/>
      <c r="AR110" s="150"/>
      <c r="AS110" s="150"/>
      <c r="AT110" s="150"/>
      <c r="AU110" s="150"/>
      <c r="AV110" s="150"/>
      <c r="AW110" s="150"/>
      <c r="BA110" s="128"/>
      <c r="BB110" s="128"/>
      <c r="BC110" s="128" t="str">
        <f>IF(消費量クラス!$R$1="AS","defInput['"&amp;B110&amp;"'] = {  "&amp;D$2&amp;":'"&amp;D110&amp;"',  "&amp;C$2&amp;":'"&amp;C110&amp;"',  "&amp;E$2&amp;":'"&amp;E110&amp;"',  "&amp;F$2&amp;":'"&amp;F110&amp;"', "&amp;G$2&amp;":'"&amp;G110&amp;"', "&amp;H$2&amp;":'"&amp;H110&amp;"', "&amp;I$2&amp;":'"&amp;I110&amp;"', "&amp;J$2&amp;":'"&amp;J110&amp;"', "&amp;K$2&amp;":'"&amp;K110&amp;"', "&amp;L$2&amp;":'"&amp;L110&amp;"', "&amp;M$2&amp;":'"&amp;M110&amp;"', "&amp;N$2&amp;":'"&amp;N110&amp;"'}; ","$this-&gt;defInput['"&amp;B110&amp;"'] = [  '"&amp;D$2&amp;"'=&gt;'"&amp;D110&amp;"',  '"&amp;C$2&amp;"'=&gt;'"&amp;C110&amp;"',  '"&amp;E$2&amp;"'=&gt;'"&amp;E110&amp;"',  '"&amp;F$2&amp;"'=&gt;'"&amp;F110&amp;"', '"&amp;G$2&amp;"'=&gt;'"&amp;G110&amp;"', '"&amp;H$2&amp;"'=&gt;'"&amp;H110&amp;"', '"&amp;I$2&amp;"'=&gt;'"&amp;I110&amp;"', '"&amp;J$2&amp;"'=&gt;'"&amp;J110&amp;"', '"&amp;K$2&amp;"'=&gt;'"&amp;K110&amp;"', '"&amp;L$2&amp;"'=&gt;'"&amp;L110&amp;"', '"&amp;M$2&amp;"'=&gt;'"&amp;M110&amp;"', '"&amp;N$2&amp;"'=&gt;'"&amp;N110&amp;"']; ")</f>
        <v xml:space="preserve">defInput['i716'] = {  cons:'consRFsum',  title:'冷凍ショーケース（扉なし）台数',  unit:'台',  text:'冷凍ショーケース（扉なし）台数', inputType:'sel716', right:'', postfix:'', demand:'', varType:'Number', min:'', max:'', defaultValue:'-1'}; </v>
      </c>
      <c r="BD110" s="129"/>
      <c r="BE110" s="129"/>
      <c r="BF110" s="129" t="str">
        <f>IF(消費量クラス!$R$1="AS","","$this-&gt;")&amp;"defSelectValue['"&amp;G110&amp;"']= [ '"&amp;R110&amp;"', '"&amp;S110&amp;"', '"&amp;T110&amp;"', '"&amp;U110&amp;"', '"&amp;V110&amp;"', '"&amp;W110&amp;"', '"&amp;X110&amp;"', '"&amp;Y110&amp;"', '"&amp;Z110&amp;"', '"&amp;AA110&amp;"', '"&amp;AB110&amp;"', '"&amp;AC110&amp;"', '"&amp;AD110&amp;"', '"&amp;AE110&amp;"', '"&amp;AF110&amp;"', '"&amp;AG110&amp;"' ]; "</f>
        <v xml:space="preserve">defSelectValue['sel716']= [ '', '', '', '', '', '', '', '', '', '', '', '', '', '', '', '' ]; </v>
      </c>
      <c r="BG110" s="130"/>
      <c r="BH110" s="130"/>
      <c r="BI110" s="130" t="str">
        <f>IF(消費量クラス!$R$1="AS","","$this-&gt;")&amp;"defSelectData['"&amp;G110&amp;"']= [ '"&amp;AH110&amp;"', '"&amp;AI110&amp;"', '"&amp;AJ110&amp;"', '"&amp;AK110&amp;"', '"&amp;AL110&amp;"', '"&amp;AM110&amp;"', '"&amp;AN110&amp;"', '"&amp;AO110&amp;"', '"&amp;AP110&amp;"', '"&amp;AQ110&amp;"', '"&amp;AR110&amp;"', '"&amp;AS110&amp;"', '"&amp;AT110&amp;"', '"&amp;AU110&amp;"', '"&amp;AV110&amp;"', '"&amp;AW110&amp;"' ]; "</f>
        <v xml:space="preserve">defSelectData['sel716']= [ '', '', '', '', '', '', '', '', '', '', '', '', '', '', '', '' ]; </v>
      </c>
    </row>
    <row r="111" spans="1:61" ht="43.5" customHeight="1">
      <c r="A111" s="127"/>
      <c r="B111" s="150" t="s">
        <v>3149</v>
      </c>
      <c r="C111" s="150" t="s">
        <v>3147</v>
      </c>
      <c r="D111" s="150" t="s">
        <v>1886</v>
      </c>
      <c r="E111" s="150" t="s">
        <v>1889</v>
      </c>
      <c r="F111" s="150" t="str">
        <f t="shared" si="33"/>
        <v>冷凍平台台数</v>
      </c>
      <c r="G111" s="192" t="str">
        <f t="shared" si="32"/>
        <v>sel717</v>
      </c>
      <c r="H111" s="150"/>
      <c r="I111" s="150"/>
      <c r="J111" s="150"/>
      <c r="K111" s="150" t="s">
        <v>1791</v>
      </c>
      <c r="L111" s="150"/>
      <c r="M111" s="150"/>
      <c r="N111" s="150">
        <v>-1</v>
      </c>
      <c r="P111" s="132"/>
      <c r="Q111" s="149"/>
      <c r="R111" s="150"/>
      <c r="S111" s="150"/>
      <c r="T111" s="150"/>
      <c r="U111" s="150"/>
      <c r="V111" s="150"/>
      <c r="W111" s="150"/>
      <c r="X111" s="150"/>
      <c r="Y111" s="150"/>
      <c r="Z111" s="150"/>
      <c r="AA111" s="150"/>
      <c r="AB111" s="150"/>
      <c r="AC111" s="150"/>
      <c r="AD111" s="150"/>
      <c r="AE111" s="150"/>
      <c r="AF111" s="150"/>
      <c r="AG111" s="150"/>
      <c r="AH111" s="150"/>
      <c r="AI111" s="150"/>
      <c r="AJ111" s="150"/>
      <c r="AK111" s="150"/>
      <c r="AL111" s="150"/>
      <c r="AM111" s="150"/>
      <c r="AN111" s="150"/>
      <c r="AO111" s="150"/>
      <c r="AP111" s="150"/>
      <c r="AQ111" s="150"/>
      <c r="AR111" s="150"/>
      <c r="AS111" s="150"/>
      <c r="AT111" s="150"/>
      <c r="AU111" s="150"/>
      <c r="AV111" s="150"/>
      <c r="AW111" s="150"/>
      <c r="BA111" s="128"/>
      <c r="BB111" s="128"/>
      <c r="BC111" s="128" t="str">
        <f>IF(消費量クラス!$R$1="AS","defInput['"&amp;B111&amp;"'] = {  "&amp;D$2&amp;":'"&amp;D111&amp;"',  "&amp;C$2&amp;":'"&amp;C111&amp;"',  "&amp;E$2&amp;":'"&amp;E111&amp;"',  "&amp;F$2&amp;":'"&amp;F111&amp;"', "&amp;G$2&amp;":'"&amp;G111&amp;"', "&amp;H$2&amp;":'"&amp;H111&amp;"', "&amp;I$2&amp;":'"&amp;I111&amp;"', "&amp;J$2&amp;":'"&amp;J111&amp;"', "&amp;K$2&amp;":'"&amp;K111&amp;"', "&amp;L$2&amp;":'"&amp;L111&amp;"', "&amp;M$2&amp;":'"&amp;M111&amp;"', "&amp;N$2&amp;":'"&amp;N111&amp;"'}; ","$this-&gt;defInput['"&amp;B111&amp;"'] = [  '"&amp;D$2&amp;"'=&gt;'"&amp;D111&amp;"',  '"&amp;C$2&amp;"'=&gt;'"&amp;C111&amp;"',  '"&amp;E$2&amp;"'=&gt;'"&amp;E111&amp;"',  '"&amp;F$2&amp;"'=&gt;'"&amp;F111&amp;"', '"&amp;G$2&amp;"'=&gt;'"&amp;G111&amp;"', '"&amp;H$2&amp;"'=&gt;'"&amp;H111&amp;"', '"&amp;I$2&amp;"'=&gt;'"&amp;I111&amp;"', '"&amp;J$2&amp;"'=&gt;'"&amp;J111&amp;"', '"&amp;K$2&amp;"'=&gt;'"&amp;K111&amp;"', '"&amp;L$2&amp;"'=&gt;'"&amp;L111&amp;"', '"&amp;M$2&amp;"'=&gt;'"&amp;M111&amp;"', '"&amp;N$2&amp;"'=&gt;'"&amp;N111&amp;"']; ")</f>
        <v xml:space="preserve">defInput['i717'] = {  cons:'consRFsum',  title:'冷凍平台台数',  unit:'台',  text:'冷凍平台台数', inputType:'sel717', right:'', postfix:'', demand:'', varType:'Number', min:'', max:'', defaultValue:'-1'}; </v>
      </c>
      <c r="BD111" s="129"/>
      <c r="BE111" s="129"/>
      <c r="BF111" s="129" t="str">
        <f>IF(消費量クラス!$R$1="AS","","$this-&gt;")&amp;"defSelectValue['"&amp;G111&amp;"']= [ '"&amp;R111&amp;"', '"&amp;S111&amp;"', '"&amp;T111&amp;"', '"&amp;U111&amp;"', '"&amp;V111&amp;"', '"&amp;W111&amp;"', '"&amp;X111&amp;"', '"&amp;Y111&amp;"', '"&amp;Z111&amp;"', '"&amp;AA111&amp;"', '"&amp;AB111&amp;"', '"&amp;AC111&amp;"', '"&amp;AD111&amp;"', '"&amp;AE111&amp;"', '"&amp;AF111&amp;"', '"&amp;AG111&amp;"' ]; "</f>
        <v xml:space="preserve">defSelectValue['sel717']= [ '', '', '', '', '', '', '', '', '', '', '', '', '', '', '', '' ]; </v>
      </c>
      <c r="BG111" s="130"/>
      <c r="BH111" s="130"/>
      <c r="BI111" s="130" t="str">
        <f>IF(消費量クラス!$R$1="AS","","$this-&gt;")&amp;"defSelectData['"&amp;G111&amp;"']= [ '"&amp;AH111&amp;"', '"&amp;AI111&amp;"', '"&amp;AJ111&amp;"', '"&amp;AK111&amp;"', '"&amp;AL111&amp;"', '"&amp;AM111&amp;"', '"&amp;AN111&amp;"', '"&amp;AO111&amp;"', '"&amp;AP111&amp;"', '"&amp;AQ111&amp;"', '"&amp;AR111&amp;"', '"&amp;AS111&amp;"', '"&amp;AT111&amp;"', '"&amp;AU111&amp;"', '"&amp;AV111&amp;"', '"&amp;AW111&amp;"' ]; "</f>
        <v xml:space="preserve">defSelectData['sel717']= [ '', '', '', '', '', '', '', '', '', '', '', '', '', '', '', '' ]; </v>
      </c>
    </row>
    <row r="112" spans="1:61" ht="43.5" customHeight="1">
      <c r="A112" s="127"/>
      <c r="B112" s="150" t="s">
        <v>3079</v>
      </c>
      <c r="C112" s="150" t="s">
        <v>3080</v>
      </c>
      <c r="D112" s="150" t="s">
        <v>1886</v>
      </c>
      <c r="E112" s="150"/>
      <c r="F112" s="150" t="str">
        <f t="shared" si="33"/>
        <v>夜間のショーケースへの断熱カバーの設置</v>
      </c>
      <c r="G112" s="192" t="str">
        <f t="shared" si="32"/>
        <v>sel721</v>
      </c>
      <c r="H112" s="150"/>
      <c r="I112" s="150"/>
      <c r="J112" s="150"/>
      <c r="K112" s="150" t="s">
        <v>1791</v>
      </c>
      <c r="L112" s="150"/>
      <c r="M112" s="150"/>
      <c r="N112" s="150">
        <v>-1</v>
      </c>
      <c r="P112" s="132"/>
      <c r="Q112" s="149" t="str">
        <f t="shared" ref="Q112:Q117" si="34">G112</f>
        <v>sel721</v>
      </c>
      <c r="R112" s="150" t="s">
        <v>2251</v>
      </c>
      <c r="S112" s="150" t="s">
        <v>3081</v>
      </c>
      <c r="T112" s="150" t="s">
        <v>3047</v>
      </c>
      <c r="U112" s="150" t="s">
        <v>3048</v>
      </c>
      <c r="V112" s="150"/>
      <c r="W112" s="150"/>
      <c r="X112" s="150"/>
      <c r="Y112" s="150"/>
      <c r="Z112" s="150"/>
      <c r="AA112" s="150"/>
      <c r="AB112" s="150"/>
      <c r="AC112" s="150"/>
      <c r="AD112" s="150"/>
      <c r="AE112" s="150"/>
      <c r="AF112" s="150"/>
      <c r="AG112" s="150"/>
      <c r="AH112" s="150">
        <v>-1</v>
      </c>
      <c r="AI112" s="150">
        <v>1</v>
      </c>
      <c r="AJ112" s="150">
        <v>2</v>
      </c>
      <c r="AK112" s="150">
        <v>3</v>
      </c>
      <c r="AL112" s="150"/>
      <c r="AM112" s="150"/>
      <c r="AN112" s="150"/>
      <c r="AO112" s="150"/>
      <c r="AP112" s="150"/>
      <c r="AQ112" s="150"/>
      <c r="AR112" s="150"/>
      <c r="AS112" s="150"/>
      <c r="AT112" s="150"/>
      <c r="AU112" s="150"/>
      <c r="AV112" s="150"/>
      <c r="AW112" s="150"/>
      <c r="BA112" s="128"/>
      <c r="BB112" s="128"/>
      <c r="BC112" s="128" t="str">
        <f>IF(消費量クラス!$R$1="AS","defInput['"&amp;B112&amp;"'] = {  "&amp;D$2&amp;":'"&amp;D112&amp;"',  "&amp;C$2&amp;":'"&amp;C112&amp;"',  "&amp;E$2&amp;":'"&amp;E112&amp;"',  "&amp;F$2&amp;":'"&amp;F112&amp;"', "&amp;G$2&amp;":'"&amp;G112&amp;"', "&amp;H$2&amp;":'"&amp;H112&amp;"', "&amp;I$2&amp;":'"&amp;I112&amp;"', "&amp;J$2&amp;":'"&amp;J112&amp;"', "&amp;K$2&amp;":'"&amp;K112&amp;"', "&amp;L$2&amp;":'"&amp;L112&amp;"', "&amp;M$2&amp;":'"&amp;M112&amp;"', "&amp;N$2&amp;":'"&amp;N112&amp;"'}; ","$this-&gt;defInput['"&amp;B112&amp;"'] = [  '"&amp;D$2&amp;"'=&gt;'"&amp;D112&amp;"',  '"&amp;C$2&amp;"'=&gt;'"&amp;C112&amp;"',  '"&amp;E$2&amp;"'=&gt;'"&amp;E112&amp;"',  '"&amp;F$2&amp;"'=&gt;'"&amp;F112&amp;"', '"&amp;G$2&amp;"'=&gt;'"&amp;G112&amp;"', '"&amp;H$2&amp;"'=&gt;'"&amp;H112&amp;"', '"&amp;I$2&amp;"'=&gt;'"&amp;I112&amp;"', '"&amp;J$2&amp;"'=&gt;'"&amp;J112&amp;"', '"&amp;K$2&amp;"'=&gt;'"&amp;K112&amp;"', '"&amp;L$2&amp;"'=&gt;'"&amp;L112&amp;"', '"&amp;M$2&amp;"'=&gt;'"&amp;M112&amp;"', '"&amp;N$2&amp;"'=&gt;'"&amp;N112&amp;"']; ")</f>
        <v xml:space="preserve">defInput['i721'] = {  cons:'consRFsum',  title:'夜間のショーケースへの断熱カバーの設置',  unit:'',  text:'夜間のショーケースへの断熱カバーの設置', inputType:'sel721', right:'', postfix:'', demand:'', varType:'Number', min:'', max:'', defaultValue:'-1'}; </v>
      </c>
      <c r="BD112" s="129"/>
      <c r="BE112" s="129"/>
      <c r="BF112" s="129" t="str">
        <f>IF(消費量クラス!$R$1="AS","","$this-&gt;")&amp;"defSelectValue['"&amp;G112&amp;"']= [ '"&amp;R112&amp;"', '"&amp;S112&amp;"', '"&amp;T112&amp;"', '"&amp;U112&amp;"', '"&amp;V112&amp;"', '"&amp;W112&amp;"', '"&amp;X112&amp;"', '"&amp;Y112&amp;"', '"&amp;Z112&amp;"', '"&amp;AA112&amp;"', '"&amp;AB112&amp;"', '"&amp;AC112&amp;"', '"&amp;AD112&amp;"', '"&amp;AE112&amp;"', '"&amp;AF112&amp;"', '"&amp;AG112&amp;"' ]; "</f>
        <v xml:space="preserve">defSelectValue['sel721']= [ '選んで下さい', 'している', '一部している', 'していない', '', '', '', '', '', '', '', '', '', '', '', '' ]; </v>
      </c>
      <c r="BG112" s="130"/>
      <c r="BH112" s="130"/>
      <c r="BI112" s="130" t="str">
        <f>IF(消費量クラス!$R$1="AS","","$this-&gt;")&amp;"defSelectData['"&amp;G112&amp;"']= [ '"&amp;AH112&amp;"', '"&amp;AI112&amp;"', '"&amp;AJ112&amp;"', '"&amp;AK112&amp;"', '"&amp;AL112&amp;"', '"&amp;AM112&amp;"', '"&amp;AN112&amp;"', '"&amp;AO112&amp;"', '"&amp;AP112&amp;"', '"&amp;AQ112&amp;"', '"&amp;AR112&amp;"', '"&amp;AS112&amp;"', '"&amp;AT112&amp;"', '"&amp;AU112&amp;"', '"&amp;AV112&amp;"', '"&amp;AW112&amp;"' ]; "</f>
        <v xml:space="preserve">defSelectData['sel721']= [ '-1', '1', '2', '3', '', '', '', '', '', '', '', '', '', '', '', '' ]; </v>
      </c>
    </row>
    <row r="113" spans="1:61" ht="43.5" customHeight="1">
      <c r="A113" s="127"/>
      <c r="B113" s="150" t="s">
        <v>3151</v>
      </c>
      <c r="C113" s="150" t="s">
        <v>3150</v>
      </c>
      <c r="D113" s="150" t="s">
        <v>1886</v>
      </c>
      <c r="E113" s="150"/>
      <c r="F113" s="150" t="str">
        <f t="shared" si="33"/>
        <v>スリットカーテンの設置</v>
      </c>
      <c r="G113" s="192" t="str">
        <f t="shared" si="32"/>
        <v>sel722</v>
      </c>
      <c r="H113" s="150"/>
      <c r="I113" s="150"/>
      <c r="J113" s="150"/>
      <c r="K113" s="150" t="s">
        <v>1791</v>
      </c>
      <c r="L113" s="150"/>
      <c r="M113" s="150"/>
      <c r="N113" s="150">
        <v>-1</v>
      </c>
      <c r="P113" s="132"/>
      <c r="Q113" s="149" t="str">
        <f t="shared" si="34"/>
        <v>sel722</v>
      </c>
      <c r="R113" s="150" t="s">
        <v>2251</v>
      </c>
      <c r="S113" s="150" t="s">
        <v>2643</v>
      </c>
      <c r="T113" s="150" t="s">
        <v>3047</v>
      </c>
      <c r="U113" s="150" t="s">
        <v>2288</v>
      </c>
      <c r="V113" s="150"/>
      <c r="W113" s="150"/>
      <c r="X113" s="150"/>
      <c r="Y113" s="150"/>
      <c r="Z113" s="150"/>
      <c r="AA113" s="150"/>
      <c r="AB113" s="150"/>
      <c r="AC113" s="150"/>
      <c r="AD113" s="150"/>
      <c r="AE113" s="150"/>
      <c r="AF113" s="150"/>
      <c r="AG113" s="150"/>
      <c r="AH113" s="150">
        <v>-1</v>
      </c>
      <c r="AI113" s="150">
        <v>1</v>
      </c>
      <c r="AJ113" s="150">
        <v>2</v>
      </c>
      <c r="AK113" s="150">
        <v>3</v>
      </c>
      <c r="AL113" s="150"/>
      <c r="AM113" s="150"/>
      <c r="AN113" s="150"/>
      <c r="AO113" s="150"/>
      <c r="AP113" s="150"/>
      <c r="AQ113" s="150"/>
      <c r="AR113" s="150"/>
      <c r="AS113" s="150"/>
      <c r="AT113" s="150"/>
      <c r="AU113" s="150"/>
      <c r="AV113" s="150"/>
      <c r="AW113" s="150"/>
      <c r="BA113" s="128"/>
      <c r="BB113" s="128"/>
      <c r="BC113" s="128" t="str">
        <f>IF(消費量クラス!$R$1="AS","defInput['"&amp;B113&amp;"'] = {  "&amp;D$2&amp;":'"&amp;D113&amp;"',  "&amp;C$2&amp;":'"&amp;C113&amp;"',  "&amp;E$2&amp;":'"&amp;E113&amp;"',  "&amp;F$2&amp;":'"&amp;F113&amp;"', "&amp;G$2&amp;":'"&amp;G113&amp;"', "&amp;H$2&amp;":'"&amp;H113&amp;"', "&amp;I$2&amp;":'"&amp;I113&amp;"', "&amp;J$2&amp;":'"&amp;J113&amp;"', "&amp;K$2&amp;":'"&amp;K113&amp;"', "&amp;L$2&amp;":'"&amp;L113&amp;"', "&amp;M$2&amp;":'"&amp;M113&amp;"', "&amp;N$2&amp;":'"&amp;N113&amp;"'}; ","$this-&gt;defInput['"&amp;B113&amp;"'] = [  '"&amp;D$2&amp;"'=&gt;'"&amp;D113&amp;"',  '"&amp;C$2&amp;"'=&gt;'"&amp;C113&amp;"',  '"&amp;E$2&amp;"'=&gt;'"&amp;E113&amp;"',  '"&amp;F$2&amp;"'=&gt;'"&amp;F113&amp;"', '"&amp;G$2&amp;"'=&gt;'"&amp;G113&amp;"', '"&amp;H$2&amp;"'=&gt;'"&amp;H113&amp;"', '"&amp;I$2&amp;"'=&gt;'"&amp;I113&amp;"', '"&amp;J$2&amp;"'=&gt;'"&amp;J113&amp;"', '"&amp;K$2&amp;"'=&gt;'"&amp;K113&amp;"', '"&amp;L$2&amp;"'=&gt;'"&amp;L113&amp;"', '"&amp;M$2&amp;"'=&gt;'"&amp;M113&amp;"', '"&amp;N$2&amp;"'=&gt;'"&amp;N113&amp;"']; ")</f>
        <v xml:space="preserve">defInput['i722'] = {  cons:'consRFsum',  title:'スリットカーテンの設置',  unit:'',  text:'スリットカーテンの設置', inputType:'sel722', right:'', postfix:'', demand:'', varType:'Number', min:'', max:'', defaultValue:'-1'}; </v>
      </c>
      <c r="BD113" s="129"/>
      <c r="BE113" s="129"/>
      <c r="BF113" s="129" t="str">
        <f>IF(消費量クラス!$R$1="AS","","$this-&gt;")&amp;"defSelectValue['"&amp;G113&amp;"']= [ '"&amp;R113&amp;"', '"&amp;S113&amp;"', '"&amp;T113&amp;"', '"&amp;U113&amp;"', '"&amp;V113&amp;"', '"&amp;W113&amp;"', '"&amp;X113&amp;"', '"&amp;Y113&amp;"', '"&amp;Z113&amp;"', '"&amp;AA113&amp;"', '"&amp;AB113&amp;"', '"&amp;AC113&amp;"', '"&amp;AD113&amp;"', '"&amp;AE113&amp;"', '"&amp;AF113&amp;"', '"&amp;AG113&amp;"' ]; "</f>
        <v xml:space="preserve">defSelectValue['sel722']= [ '選んで下さい', 'している', '一部している', 'していない', '', '', '', '', '', '', '', '', '', '', '', '' ]; </v>
      </c>
      <c r="BG113" s="130"/>
      <c r="BH113" s="130"/>
      <c r="BI113" s="130" t="str">
        <f>IF(消費量クラス!$R$1="AS","","$this-&gt;")&amp;"defSelectData['"&amp;G113&amp;"']= [ '"&amp;AH113&amp;"', '"&amp;AI113&amp;"', '"&amp;AJ113&amp;"', '"&amp;AK113&amp;"', '"&amp;AL113&amp;"', '"&amp;AM113&amp;"', '"&amp;AN113&amp;"', '"&amp;AO113&amp;"', '"&amp;AP113&amp;"', '"&amp;AQ113&amp;"', '"&amp;AR113&amp;"', '"&amp;AS113&amp;"', '"&amp;AT113&amp;"', '"&amp;AU113&amp;"', '"&amp;AV113&amp;"', '"&amp;AW113&amp;"' ]; "</f>
        <v xml:space="preserve">defSelectData['sel722']= [ '-1', '1', '2', '3', '', '', '', '', '', '', '', '', '', '', '', '' ]; </v>
      </c>
    </row>
    <row r="114" spans="1:61" ht="43.5" customHeight="1">
      <c r="A114" s="127"/>
      <c r="B114" s="150" t="s">
        <v>3152</v>
      </c>
      <c r="C114" s="150" t="s">
        <v>2848</v>
      </c>
      <c r="D114" s="150" t="s">
        <v>1886</v>
      </c>
      <c r="E114" s="150"/>
      <c r="F114" s="150" t="str">
        <f t="shared" si="33"/>
        <v>防露ヒーターコントローラー導入</v>
      </c>
      <c r="G114" s="192" t="str">
        <f t="shared" si="32"/>
        <v>sel723</v>
      </c>
      <c r="H114" s="150"/>
      <c r="I114" s="150"/>
      <c r="J114" s="150"/>
      <c r="K114" s="150" t="s">
        <v>1791</v>
      </c>
      <c r="L114" s="150"/>
      <c r="M114" s="150"/>
      <c r="N114" s="150">
        <v>-1</v>
      </c>
      <c r="P114" s="132"/>
      <c r="Q114" s="149" t="str">
        <f t="shared" si="34"/>
        <v>sel723</v>
      </c>
      <c r="R114" s="150" t="s">
        <v>2251</v>
      </c>
      <c r="S114" s="150" t="s">
        <v>2643</v>
      </c>
      <c r="T114" s="150" t="s">
        <v>3047</v>
      </c>
      <c r="U114" s="150" t="s">
        <v>2288</v>
      </c>
      <c r="V114" s="150"/>
      <c r="W114" s="150"/>
      <c r="X114" s="150"/>
      <c r="Y114" s="150"/>
      <c r="Z114" s="150"/>
      <c r="AA114" s="150"/>
      <c r="AB114" s="150"/>
      <c r="AC114" s="150"/>
      <c r="AD114" s="150"/>
      <c r="AE114" s="150"/>
      <c r="AF114" s="150"/>
      <c r="AG114" s="150"/>
      <c r="AH114" s="150">
        <v>-1</v>
      </c>
      <c r="AI114" s="150">
        <v>1</v>
      </c>
      <c r="AJ114" s="150">
        <v>2</v>
      </c>
      <c r="AK114" s="150">
        <v>3</v>
      </c>
      <c r="AL114" s="150"/>
      <c r="AM114" s="150"/>
      <c r="AN114" s="150"/>
      <c r="AO114" s="150"/>
      <c r="AP114" s="150"/>
      <c r="AQ114" s="150"/>
      <c r="AR114" s="150"/>
      <c r="AS114" s="150"/>
      <c r="AT114" s="150"/>
      <c r="AU114" s="150"/>
      <c r="AV114" s="150"/>
      <c r="AW114" s="150"/>
      <c r="BA114" s="128"/>
      <c r="BB114" s="128"/>
      <c r="BC114" s="128" t="str">
        <f>IF(消費量クラス!$R$1="AS","defInput['"&amp;B114&amp;"'] = {  "&amp;D$2&amp;":'"&amp;D114&amp;"',  "&amp;C$2&amp;":'"&amp;C114&amp;"',  "&amp;E$2&amp;":'"&amp;E114&amp;"',  "&amp;F$2&amp;":'"&amp;F114&amp;"', "&amp;G$2&amp;":'"&amp;G114&amp;"', "&amp;H$2&amp;":'"&amp;H114&amp;"', "&amp;I$2&amp;":'"&amp;I114&amp;"', "&amp;J$2&amp;":'"&amp;J114&amp;"', "&amp;K$2&amp;":'"&amp;K114&amp;"', "&amp;L$2&amp;":'"&amp;L114&amp;"', "&amp;M$2&amp;":'"&amp;M114&amp;"', "&amp;N$2&amp;":'"&amp;N114&amp;"'}; ","$this-&gt;defInput['"&amp;B114&amp;"'] = [  '"&amp;D$2&amp;"'=&gt;'"&amp;D114&amp;"',  '"&amp;C$2&amp;"'=&gt;'"&amp;C114&amp;"',  '"&amp;E$2&amp;"'=&gt;'"&amp;E114&amp;"',  '"&amp;F$2&amp;"'=&gt;'"&amp;F114&amp;"', '"&amp;G$2&amp;"'=&gt;'"&amp;G114&amp;"', '"&amp;H$2&amp;"'=&gt;'"&amp;H114&amp;"', '"&amp;I$2&amp;"'=&gt;'"&amp;I114&amp;"', '"&amp;J$2&amp;"'=&gt;'"&amp;J114&amp;"', '"&amp;K$2&amp;"'=&gt;'"&amp;K114&amp;"', '"&amp;L$2&amp;"'=&gt;'"&amp;L114&amp;"', '"&amp;M$2&amp;"'=&gt;'"&amp;M114&amp;"', '"&amp;N$2&amp;"'=&gt;'"&amp;N114&amp;"']; ")</f>
        <v xml:space="preserve">defInput['i723'] = {  cons:'consRFsum',  title:'防露ヒーターコントローラー導入',  unit:'',  text:'防露ヒーターコントローラー導入', inputType:'sel723', right:'', postfix:'', demand:'', varType:'Number', min:'', max:'', defaultValue:'-1'}; </v>
      </c>
      <c r="BD114" s="129"/>
      <c r="BE114" s="129"/>
      <c r="BF114" s="129" t="str">
        <f>IF(消費量クラス!$R$1="AS","","$this-&gt;")&amp;"defSelectValue['"&amp;G114&amp;"']= [ '"&amp;R114&amp;"', '"&amp;S114&amp;"', '"&amp;T114&amp;"', '"&amp;U114&amp;"', '"&amp;V114&amp;"', '"&amp;W114&amp;"', '"&amp;X114&amp;"', '"&amp;Y114&amp;"', '"&amp;Z114&amp;"', '"&amp;AA114&amp;"', '"&amp;AB114&amp;"', '"&amp;AC114&amp;"', '"&amp;AD114&amp;"', '"&amp;AE114&amp;"', '"&amp;AF114&amp;"', '"&amp;AG114&amp;"' ]; "</f>
        <v xml:space="preserve">defSelectValue['sel723']= [ '選んで下さい', 'している', '一部している', 'していない', '', '', '', '', '', '', '', '', '', '', '', '' ]; </v>
      </c>
      <c r="BG114" s="130"/>
      <c r="BH114" s="130"/>
      <c r="BI114" s="130" t="str">
        <f>IF(消費量クラス!$R$1="AS","","$this-&gt;")&amp;"defSelectData['"&amp;G114&amp;"']= [ '"&amp;AH114&amp;"', '"&amp;AI114&amp;"', '"&amp;AJ114&amp;"', '"&amp;AK114&amp;"', '"&amp;AL114&amp;"', '"&amp;AM114&amp;"', '"&amp;AN114&amp;"', '"&amp;AO114&amp;"', '"&amp;AP114&amp;"', '"&amp;AQ114&amp;"', '"&amp;AR114&amp;"', '"&amp;AS114&amp;"', '"&amp;AT114&amp;"', '"&amp;AU114&amp;"', '"&amp;AV114&amp;"', '"&amp;AW114&amp;"' ]; "</f>
        <v xml:space="preserve">defSelectData['sel723']= [ '-1', '1', '2', '3', '', '', '', '', '', '', '', '', '', '', '', '' ]; </v>
      </c>
    </row>
    <row r="115" spans="1:61" ht="43.5" customHeight="1">
      <c r="A115" s="127"/>
      <c r="B115" s="150" t="s">
        <v>3153</v>
      </c>
      <c r="C115" s="150" t="s">
        <v>3242</v>
      </c>
      <c r="D115" s="150" t="s">
        <v>1886</v>
      </c>
      <c r="E115" s="150"/>
      <c r="F115" s="150" t="str">
        <f t="shared" si="33"/>
        <v>冷気の吹きし口、吸い込み口の清掃と確保</v>
      </c>
      <c r="G115" s="192" t="str">
        <f t="shared" si="32"/>
        <v>sel724</v>
      </c>
      <c r="H115" s="150"/>
      <c r="I115" s="150"/>
      <c r="J115" s="150"/>
      <c r="K115" s="150" t="s">
        <v>1791</v>
      </c>
      <c r="L115" s="150"/>
      <c r="M115" s="150"/>
      <c r="N115" s="150">
        <v>-1</v>
      </c>
      <c r="P115" s="132"/>
      <c r="Q115" s="149" t="str">
        <f t="shared" si="34"/>
        <v>sel724</v>
      </c>
      <c r="R115" s="150" t="s">
        <v>2251</v>
      </c>
      <c r="S115" s="150" t="s">
        <v>2643</v>
      </c>
      <c r="T115" s="150" t="s">
        <v>3047</v>
      </c>
      <c r="U115" s="150" t="s">
        <v>2288</v>
      </c>
      <c r="V115" s="150"/>
      <c r="W115" s="150"/>
      <c r="X115" s="150"/>
      <c r="Y115" s="150"/>
      <c r="Z115" s="150"/>
      <c r="AA115" s="150"/>
      <c r="AB115" s="150"/>
      <c r="AC115" s="150"/>
      <c r="AD115" s="150"/>
      <c r="AE115" s="150"/>
      <c r="AF115" s="150"/>
      <c r="AG115" s="150"/>
      <c r="AH115" s="150">
        <v>-1</v>
      </c>
      <c r="AI115" s="150">
        <v>1</v>
      </c>
      <c r="AJ115" s="150">
        <v>2</v>
      </c>
      <c r="AK115" s="150">
        <v>3</v>
      </c>
      <c r="AL115" s="150"/>
      <c r="AM115" s="150"/>
      <c r="AN115" s="150"/>
      <c r="AO115" s="150"/>
      <c r="AP115" s="150"/>
      <c r="AQ115" s="150"/>
      <c r="AR115" s="150"/>
      <c r="AS115" s="150"/>
      <c r="AT115" s="150"/>
      <c r="AU115" s="150"/>
      <c r="AV115" s="150"/>
      <c r="AW115" s="150"/>
      <c r="BA115" s="128"/>
      <c r="BB115" s="128"/>
      <c r="BC115" s="128" t="str">
        <f>IF(消費量クラス!$R$1="AS","defInput['"&amp;B115&amp;"'] = {  "&amp;D$2&amp;":'"&amp;D115&amp;"',  "&amp;C$2&amp;":'"&amp;C115&amp;"',  "&amp;E$2&amp;":'"&amp;E115&amp;"',  "&amp;F$2&amp;":'"&amp;F115&amp;"', "&amp;G$2&amp;":'"&amp;G115&amp;"', "&amp;H$2&amp;":'"&amp;H115&amp;"', "&amp;I$2&amp;":'"&amp;I115&amp;"', "&amp;J$2&amp;":'"&amp;J115&amp;"', "&amp;K$2&amp;":'"&amp;K115&amp;"', "&amp;L$2&amp;":'"&amp;L115&amp;"', "&amp;M$2&amp;":'"&amp;M115&amp;"', "&amp;N$2&amp;":'"&amp;N115&amp;"'}; ","$this-&gt;defInput['"&amp;B115&amp;"'] = [  '"&amp;D$2&amp;"'=&gt;'"&amp;D115&amp;"',  '"&amp;C$2&amp;"'=&gt;'"&amp;C115&amp;"',  '"&amp;E$2&amp;"'=&gt;'"&amp;E115&amp;"',  '"&amp;F$2&amp;"'=&gt;'"&amp;F115&amp;"', '"&amp;G$2&amp;"'=&gt;'"&amp;G115&amp;"', '"&amp;H$2&amp;"'=&gt;'"&amp;H115&amp;"', '"&amp;I$2&amp;"'=&gt;'"&amp;I115&amp;"', '"&amp;J$2&amp;"'=&gt;'"&amp;J115&amp;"', '"&amp;K$2&amp;"'=&gt;'"&amp;K115&amp;"', '"&amp;L$2&amp;"'=&gt;'"&amp;L115&amp;"', '"&amp;M$2&amp;"'=&gt;'"&amp;M115&amp;"', '"&amp;N$2&amp;"'=&gt;'"&amp;N115&amp;"']; ")</f>
        <v xml:space="preserve">defInput['i724'] = {  cons:'consRFsum',  title:'冷気の吹きし口、吸い込み口の清掃と確保',  unit:'',  text:'冷気の吹きし口、吸い込み口の清掃と確保', inputType:'sel724', right:'', postfix:'', demand:'', varType:'Number', min:'', max:'', defaultValue:'-1'}; </v>
      </c>
      <c r="BD115" s="129"/>
      <c r="BE115" s="129"/>
      <c r="BF115" s="129" t="str">
        <f>IF(消費量クラス!$R$1="AS","","$this-&gt;")&amp;"defSelectValue['"&amp;G115&amp;"']= [ '"&amp;R115&amp;"', '"&amp;S115&amp;"', '"&amp;T115&amp;"', '"&amp;U115&amp;"', '"&amp;V115&amp;"', '"&amp;W115&amp;"', '"&amp;X115&amp;"', '"&amp;Y115&amp;"', '"&amp;Z115&amp;"', '"&amp;AA115&amp;"', '"&amp;AB115&amp;"', '"&amp;AC115&amp;"', '"&amp;AD115&amp;"', '"&amp;AE115&amp;"', '"&amp;AF115&amp;"', '"&amp;AG115&amp;"' ]; "</f>
        <v xml:space="preserve">defSelectValue['sel724']= [ '選んで下さい', 'している', '一部している', 'していない', '', '', '', '', '', '', '', '', '', '', '', '' ]; </v>
      </c>
      <c r="BG115" s="130"/>
      <c r="BH115" s="130"/>
      <c r="BI115" s="130" t="str">
        <f>IF(消費量クラス!$R$1="AS","","$this-&gt;")&amp;"defSelectData['"&amp;G115&amp;"']= [ '"&amp;AH115&amp;"', '"&amp;AI115&amp;"', '"&amp;AJ115&amp;"', '"&amp;AK115&amp;"', '"&amp;AL115&amp;"', '"&amp;AM115&amp;"', '"&amp;AN115&amp;"', '"&amp;AO115&amp;"', '"&amp;AP115&amp;"', '"&amp;AQ115&amp;"', '"&amp;AR115&amp;"', '"&amp;AS115&amp;"', '"&amp;AT115&amp;"', '"&amp;AU115&amp;"', '"&amp;AV115&amp;"', '"&amp;AW115&amp;"' ]; "</f>
        <v xml:space="preserve">defSelectData['sel724']= [ '-1', '1', '2', '3', '', '', '', '', '', '', '', '', '', '', '', '' ]; </v>
      </c>
    </row>
    <row r="116" spans="1:61" ht="43.5" customHeight="1">
      <c r="A116" s="127"/>
      <c r="B116" s="150" t="s">
        <v>3190</v>
      </c>
      <c r="C116" s="150" t="s">
        <v>3191</v>
      </c>
      <c r="D116" s="150" t="s">
        <v>3204</v>
      </c>
      <c r="E116" s="150"/>
      <c r="F116" s="150" t="str">
        <f t="shared" ref="F116:F121" si="35">C116</f>
        <v>冷蔵庫の種類</v>
      </c>
      <c r="G116" s="192" t="str">
        <f t="shared" si="32"/>
        <v>sel731</v>
      </c>
      <c r="H116" s="150"/>
      <c r="I116" s="150"/>
      <c r="J116" s="150">
        <v>4</v>
      </c>
      <c r="K116" s="150" t="s">
        <v>1791</v>
      </c>
      <c r="L116" s="150"/>
      <c r="M116" s="150"/>
      <c r="N116" s="150">
        <v>-1</v>
      </c>
      <c r="P116" s="132"/>
      <c r="Q116" s="149" t="str">
        <f t="shared" si="34"/>
        <v>sel731</v>
      </c>
      <c r="R116" s="150" t="s">
        <v>2251</v>
      </c>
      <c r="S116" s="150" t="s">
        <v>3192</v>
      </c>
      <c r="T116" s="150" t="s">
        <v>3193</v>
      </c>
      <c r="U116" s="150" t="s">
        <v>3194</v>
      </c>
      <c r="V116" s="150" t="s">
        <v>3195</v>
      </c>
      <c r="W116" s="150" t="s">
        <v>3196</v>
      </c>
      <c r="X116" s="150" t="s">
        <v>3197</v>
      </c>
      <c r="Y116" s="150" t="s">
        <v>3198</v>
      </c>
      <c r="Z116" s="150"/>
      <c r="AA116" s="150"/>
      <c r="AB116" s="150"/>
      <c r="AC116" s="150"/>
      <c r="AD116" s="150"/>
      <c r="AE116" s="150"/>
      <c r="AF116" s="150"/>
      <c r="AG116" s="150"/>
      <c r="AH116" s="150">
        <v>-1</v>
      </c>
      <c r="AI116" s="150">
        <v>1</v>
      </c>
      <c r="AJ116" s="150">
        <v>2</v>
      </c>
      <c r="AK116" s="150">
        <v>3</v>
      </c>
      <c r="AL116" s="150">
        <v>4</v>
      </c>
      <c r="AM116" s="150">
        <v>5</v>
      </c>
      <c r="AN116" s="150">
        <v>6</v>
      </c>
      <c r="AO116" s="150">
        <v>7</v>
      </c>
      <c r="AP116" s="150"/>
      <c r="AQ116" s="150"/>
      <c r="AR116" s="150"/>
      <c r="AS116" s="150"/>
      <c r="AT116" s="150"/>
      <c r="AU116" s="150"/>
      <c r="AV116" s="150"/>
      <c r="AW116" s="150"/>
      <c r="BA116" s="128"/>
      <c r="BB116" s="128"/>
      <c r="BC116" s="128" t="str">
        <f>IF(消費量クラス!$R$1="AS","defInput['"&amp;B116&amp;"'] = {  "&amp;D$2&amp;":'"&amp;D116&amp;"',  "&amp;C$2&amp;":'"&amp;C116&amp;"',  "&amp;E$2&amp;":'"&amp;E116&amp;"',  "&amp;F$2&amp;":'"&amp;F116&amp;"', "&amp;G$2&amp;":'"&amp;G116&amp;"', "&amp;H$2&amp;":'"&amp;H116&amp;"', "&amp;I$2&amp;":'"&amp;I116&amp;"', "&amp;J$2&amp;":'"&amp;J116&amp;"', "&amp;K$2&amp;":'"&amp;K116&amp;"', "&amp;L$2&amp;":'"&amp;L116&amp;"', "&amp;M$2&amp;":'"&amp;M116&amp;"', "&amp;N$2&amp;":'"&amp;N116&amp;"'}; ","$this-&gt;defInput['"&amp;B116&amp;"'] = [  '"&amp;D$2&amp;"'=&gt;'"&amp;D116&amp;"',  '"&amp;C$2&amp;"'=&gt;'"&amp;C116&amp;"',  '"&amp;E$2&amp;"'=&gt;'"&amp;E116&amp;"',  '"&amp;F$2&amp;"'=&gt;'"&amp;F116&amp;"', '"&amp;G$2&amp;"'=&gt;'"&amp;G116&amp;"', '"&amp;H$2&amp;"'=&gt;'"&amp;H116&amp;"', '"&amp;I$2&amp;"'=&gt;'"&amp;I116&amp;"', '"&amp;J$2&amp;"'=&gt;'"&amp;J116&amp;"', '"&amp;K$2&amp;"'=&gt;'"&amp;K116&amp;"', '"&amp;L$2&amp;"'=&gt;'"&amp;L116&amp;"', '"&amp;M$2&amp;"'=&gt;'"&amp;M116&amp;"', '"&amp;N$2&amp;"'=&gt;'"&amp;N116&amp;"']; ")</f>
        <v xml:space="preserve">defInput['i731'] = {  cons:'consRF',  title:'冷蔵庫の種類',  unit:'',  text:'冷蔵庫の種類', inputType:'sel731', right:'', postfix:'', demand:'4', varType:'Number', min:'', max:'', defaultValue:'-1'}; </v>
      </c>
      <c r="BD116" s="129"/>
      <c r="BE116" s="129"/>
      <c r="BF116" s="129" t="str">
        <f>IF(消費量クラス!$R$1="AS","","$this-&gt;")&amp;"defSelectValue['"&amp;G116&amp;"']= [ '"&amp;R116&amp;"', '"&amp;S116&amp;"', '"&amp;T116&amp;"', '"&amp;U116&amp;"', '"&amp;V116&amp;"', '"&amp;W116&amp;"', '"&amp;X116&amp;"', '"&amp;Y116&amp;"', '"&amp;Z116&amp;"', '"&amp;AA116&amp;"', '"&amp;AB116&amp;"', '"&amp;AC116&amp;"', '"&amp;AD116&amp;"', '"&amp;AE116&amp;"', '"&amp;AF116&amp;"', '"&amp;AG116&amp;"' ]; "</f>
        <v xml:space="preserve">defSelectValue['sel731']= [ '選んで下さい', '家庭用冷蔵庫', '業務用冷蔵庫', '業務用冷凍庫', '冷蔵ショーケース', '冷凍ショーケース', '冷蔵平台ショーケース', '冷凍平台ショーケース', '', '', '', '', '', '', '', '' ]; </v>
      </c>
      <c r="BG116" s="130"/>
      <c r="BH116" s="130"/>
      <c r="BI116" s="130" t="str">
        <f>IF(消費量クラス!$R$1="AS","","$this-&gt;")&amp;"defSelectData['"&amp;G116&amp;"']= [ '"&amp;AH116&amp;"', '"&amp;AI116&amp;"', '"&amp;AJ116&amp;"', '"&amp;AK116&amp;"', '"&amp;AL116&amp;"', '"&amp;AM116&amp;"', '"&amp;AN116&amp;"', '"&amp;AO116&amp;"', '"&amp;AP116&amp;"', '"&amp;AQ116&amp;"', '"&amp;AR116&amp;"', '"&amp;AS116&amp;"', '"&amp;AT116&amp;"', '"&amp;AU116&amp;"', '"&amp;AV116&amp;"', '"&amp;AW116&amp;"' ]; "</f>
        <v xml:space="preserve">defSelectData['sel731']= [ '-1', '1', '2', '3', '4', '5', '6', '7', '', '', '', '', '', '', '', '' ]; </v>
      </c>
    </row>
    <row r="117" spans="1:61" ht="43.5" customHeight="1">
      <c r="A117" s="127"/>
      <c r="B117" s="150" t="s">
        <v>3207</v>
      </c>
      <c r="C117" s="150" t="s">
        <v>3202</v>
      </c>
      <c r="D117" s="150" t="s">
        <v>3204</v>
      </c>
      <c r="E117" s="150"/>
      <c r="F117" s="150" t="s">
        <v>3354</v>
      </c>
      <c r="G117" s="192" t="str">
        <f>"sel"&amp;MID(B117,2,5)</f>
        <v>sel736</v>
      </c>
      <c r="H117" s="150"/>
      <c r="I117" s="150"/>
      <c r="J117" s="150"/>
      <c r="K117" s="150" t="s">
        <v>1791</v>
      </c>
      <c r="L117" s="150"/>
      <c r="M117" s="150"/>
      <c r="N117" s="150">
        <v>-1</v>
      </c>
      <c r="P117" s="132"/>
      <c r="Q117" s="149" t="str">
        <f t="shared" si="34"/>
        <v>sel736</v>
      </c>
      <c r="R117" s="150" t="s">
        <v>2251</v>
      </c>
      <c r="S117" s="150" t="s">
        <v>2750</v>
      </c>
      <c r="T117" s="150" t="s">
        <v>1546</v>
      </c>
      <c r="U117" s="150"/>
      <c r="V117" s="150"/>
      <c r="W117" s="150"/>
      <c r="X117" s="150"/>
      <c r="Y117" s="150"/>
      <c r="Z117" s="150"/>
      <c r="AA117" s="150"/>
      <c r="AB117" s="150"/>
      <c r="AC117" s="150"/>
      <c r="AD117" s="150"/>
      <c r="AE117" s="150"/>
      <c r="AF117" s="150"/>
      <c r="AG117" s="150"/>
      <c r="AH117" s="150">
        <v>-1</v>
      </c>
      <c r="AI117" s="150">
        <v>1</v>
      </c>
      <c r="AJ117" s="150">
        <v>2</v>
      </c>
      <c r="AK117" s="150"/>
      <c r="AL117" s="150"/>
      <c r="AM117" s="150"/>
      <c r="AN117" s="150"/>
      <c r="AO117" s="150"/>
      <c r="AP117" s="150"/>
      <c r="AQ117" s="150"/>
      <c r="AR117" s="150"/>
      <c r="AS117" s="150"/>
      <c r="AT117" s="150"/>
      <c r="AU117" s="150"/>
      <c r="AV117" s="150"/>
      <c r="AW117" s="150"/>
      <c r="BA117" s="128"/>
      <c r="BB117" s="128"/>
      <c r="BC117" s="128" t="str">
        <f>IF(消費量クラス!$R$1="AS","defInput['"&amp;B117&amp;"'] = {  "&amp;D$2&amp;":'"&amp;D117&amp;"',  "&amp;C$2&amp;":'"&amp;C117&amp;"',  "&amp;E$2&amp;":'"&amp;E117&amp;"',  "&amp;F$2&amp;":'"&amp;F117&amp;"', "&amp;G$2&amp;":'"&amp;G117&amp;"', "&amp;H$2&amp;":'"&amp;H117&amp;"', "&amp;I$2&amp;":'"&amp;I117&amp;"', "&amp;J$2&amp;":'"&amp;J117&amp;"', "&amp;K$2&amp;":'"&amp;K117&amp;"', "&amp;L$2&amp;":'"&amp;L117&amp;"', "&amp;M$2&amp;":'"&amp;M117&amp;"', "&amp;N$2&amp;":'"&amp;N117&amp;"'}; ","$this-&gt;defInput['"&amp;B117&amp;"'] = [  '"&amp;D$2&amp;"'=&gt;'"&amp;D117&amp;"',  '"&amp;C$2&amp;"'=&gt;'"&amp;C117&amp;"',  '"&amp;E$2&amp;"'=&gt;'"&amp;E117&amp;"',  '"&amp;F$2&amp;"'=&gt;'"&amp;F117&amp;"', '"&amp;G$2&amp;"'=&gt;'"&amp;G117&amp;"', '"&amp;H$2&amp;"'=&gt;'"&amp;H117&amp;"', '"&amp;I$2&amp;"'=&gt;'"&amp;I117&amp;"', '"&amp;J$2&amp;"'=&gt;'"&amp;J117&amp;"', '"&amp;K$2&amp;"'=&gt;'"&amp;K117&amp;"', '"&amp;L$2&amp;"'=&gt;'"&amp;L117&amp;"', '"&amp;M$2&amp;"'=&gt;'"&amp;M117&amp;"', '"&amp;N$2&amp;"'=&gt;'"&amp;N117&amp;"']; ")</f>
        <v xml:space="preserve">defInput['i736'] = {  cons:'consRF',  title:'扉の有無',  unit:'',  text:'（ショーケースの場合）扉がついていますか', inputType:'sel736', right:'', postfix:'', demand:'', varType:'Number', min:'', max:'', defaultValue:'-1'}; </v>
      </c>
      <c r="BD117" s="129"/>
      <c r="BE117" s="129"/>
      <c r="BF117" s="129" t="str">
        <f>IF(消費量クラス!$R$1="AS","","$this-&gt;")&amp;"defSelectValue['"&amp;G117&amp;"']= [ '"&amp;R117&amp;"', '"&amp;S117&amp;"', '"&amp;T117&amp;"', '"&amp;U117&amp;"', '"&amp;V117&amp;"', '"&amp;W117&amp;"', '"&amp;X117&amp;"', '"&amp;Y117&amp;"', '"&amp;Z117&amp;"', '"&amp;AA117&amp;"', '"&amp;AB117&amp;"', '"&amp;AC117&amp;"', '"&amp;AD117&amp;"', '"&amp;AE117&amp;"', '"&amp;AF117&amp;"', '"&amp;AG117&amp;"' ]; "</f>
        <v xml:space="preserve">defSelectValue['sel736']= [ '選んで下さい', 'ある', 'ない', '', '', '', '', '', '', '', '', '', '', '', '', '' ]; </v>
      </c>
      <c r="BG117" s="130"/>
      <c r="BH117" s="130"/>
      <c r="BI117" s="130" t="str">
        <f>IF(消費量クラス!$R$1="AS","","$this-&gt;")&amp;"defSelectData['"&amp;G117&amp;"']= [ '"&amp;AH117&amp;"', '"&amp;AI117&amp;"', '"&amp;AJ117&amp;"', '"&amp;AK117&amp;"', '"&amp;AL117&amp;"', '"&amp;AM117&amp;"', '"&amp;AN117&amp;"', '"&amp;AO117&amp;"', '"&amp;AP117&amp;"', '"&amp;AQ117&amp;"', '"&amp;AR117&amp;"', '"&amp;AS117&amp;"', '"&amp;AT117&amp;"', '"&amp;AU117&amp;"', '"&amp;AV117&amp;"', '"&amp;AW117&amp;"' ]; "</f>
        <v xml:space="preserve">defSelectData['sel736']= [ '-1', '1', '2', '', '', '', '', '', '', '', '', '', '', '', '', '' ]; </v>
      </c>
    </row>
    <row r="118" spans="1:61" ht="43.5" customHeight="1">
      <c r="A118" s="127"/>
      <c r="B118" s="150" t="s">
        <v>3199</v>
      </c>
      <c r="C118" s="150" t="s">
        <v>3200</v>
      </c>
      <c r="D118" s="150" t="s">
        <v>3204</v>
      </c>
      <c r="E118" s="150" t="s">
        <v>812</v>
      </c>
      <c r="F118" s="150" t="str">
        <f t="shared" si="35"/>
        <v>使用年数</v>
      </c>
      <c r="G118" s="192" t="str">
        <f t="shared" si="32"/>
        <v>sel732</v>
      </c>
      <c r="H118" s="150"/>
      <c r="I118" s="150"/>
      <c r="J118" s="150"/>
      <c r="K118" s="150" t="s">
        <v>1791</v>
      </c>
      <c r="L118" s="150"/>
      <c r="M118" s="150"/>
      <c r="N118" s="150">
        <v>-1</v>
      </c>
      <c r="P118" s="132"/>
      <c r="Q118" s="149"/>
      <c r="R118" s="150"/>
      <c r="S118" s="150"/>
      <c r="T118" s="150"/>
      <c r="U118" s="150"/>
      <c r="V118" s="150"/>
      <c r="W118" s="150"/>
      <c r="X118" s="150"/>
      <c r="Y118" s="150"/>
      <c r="Z118" s="150"/>
      <c r="AA118" s="150"/>
      <c r="AB118" s="150"/>
      <c r="AC118" s="150"/>
      <c r="AD118" s="150"/>
      <c r="AE118" s="150"/>
      <c r="AF118" s="150"/>
      <c r="AG118" s="150"/>
      <c r="AH118" s="150"/>
      <c r="AI118" s="150"/>
      <c r="AJ118" s="150"/>
      <c r="AK118" s="150"/>
      <c r="AL118" s="150"/>
      <c r="AM118" s="150"/>
      <c r="AN118" s="150"/>
      <c r="AO118" s="150"/>
      <c r="AP118" s="150"/>
      <c r="AQ118" s="150"/>
      <c r="AR118" s="150"/>
      <c r="AS118" s="150"/>
      <c r="AT118" s="150"/>
      <c r="AU118" s="150"/>
      <c r="AV118" s="150"/>
      <c r="AW118" s="150"/>
      <c r="BA118" s="128"/>
      <c r="BB118" s="128"/>
      <c r="BC118" s="128" t="str">
        <f>IF(消費量クラス!$R$1="AS","defInput['"&amp;B118&amp;"'] = {  "&amp;D$2&amp;":'"&amp;D118&amp;"',  "&amp;C$2&amp;":'"&amp;C118&amp;"',  "&amp;E$2&amp;":'"&amp;E118&amp;"',  "&amp;F$2&amp;":'"&amp;F118&amp;"', "&amp;G$2&amp;":'"&amp;G118&amp;"', "&amp;H$2&amp;":'"&amp;H118&amp;"', "&amp;I$2&amp;":'"&amp;I118&amp;"', "&amp;J$2&amp;":'"&amp;J118&amp;"', "&amp;K$2&amp;":'"&amp;K118&amp;"', "&amp;L$2&amp;":'"&amp;L118&amp;"', "&amp;M$2&amp;":'"&amp;M118&amp;"', "&amp;N$2&amp;":'"&amp;N118&amp;"'}; ","$this-&gt;defInput['"&amp;B118&amp;"'] = [  '"&amp;D$2&amp;"'=&gt;'"&amp;D118&amp;"',  '"&amp;C$2&amp;"'=&gt;'"&amp;C118&amp;"',  '"&amp;E$2&amp;"'=&gt;'"&amp;E118&amp;"',  '"&amp;F$2&amp;"'=&gt;'"&amp;F118&amp;"', '"&amp;G$2&amp;"'=&gt;'"&amp;G118&amp;"', '"&amp;H$2&amp;"'=&gt;'"&amp;H118&amp;"', '"&amp;I$2&amp;"'=&gt;'"&amp;I118&amp;"', '"&amp;J$2&amp;"'=&gt;'"&amp;J118&amp;"', '"&amp;K$2&amp;"'=&gt;'"&amp;K118&amp;"', '"&amp;L$2&amp;"'=&gt;'"&amp;L118&amp;"', '"&amp;M$2&amp;"'=&gt;'"&amp;M118&amp;"', '"&amp;N$2&amp;"'=&gt;'"&amp;N118&amp;"']; ")</f>
        <v xml:space="preserve">defInput['i732'] = {  cons:'consRF',  title:'使用年数',  unit:'年',  text:'使用年数', inputType:'sel732', right:'', postfix:'', demand:'', varType:'Number', min:'', max:'', defaultValue:'-1'}; </v>
      </c>
      <c r="BD118" s="129"/>
      <c r="BE118" s="129"/>
      <c r="BF118" s="129" t="str">
        <f>IF(消費量クラス!$R$1="AS","","$this-&gt;")&amp;"defSelectValue['"&amp;G118&amp;"']= [ '"&amp;R118&amp;"', '"&amp;S118&amp;"', '"&amp;T118&amp;"', '"&amp;U118&amp;"', '"&amp;V118&amp;"', '"&amp;W118&amp;"', '"&amp;X118&amp;"', '"&amp;Y118&amp;"', '"&amp;Z118&amp;"', '"&amp;AA118&amp;"', '"&amp;AB118&amp;"', '"&amp;AC118&amp;"', '"&amp;AD118&amp;"', '"&amp;AE118&amp;"', '"&amp;AF118&amp;"', '"&amp;AG118&amp;"' ]; "</f>
        <v xml:space="preserve">defSelectValue['sel732']= [ '', '', '', '', '', '', '', '', '', '', '', '', '', '', '', '' ]; </v>
      </c>
      <c r="BG118" s="130"/>
      <c r="BH118" s="130"/>
      <c r="BI118" s="130" t="str">
        <f>IF(消費量クラス!$R$1="AS","","$this-&gt;")&amp;"defSelectData['"&amp;G118&amp;"']= [ '"&amp;AH118&amp;"', '"&amp;AI118&amp;"', '"&amp;AJ118&amp;"', '"&amp;AK118&amp;"', '"&amp;AL118&amp;"', '"&amp;AM118&amp;"', '"&amp;AN118&amp;"', '"&amp;AO118&amp;"', '"&amp;AP118&amp;"', '"&amp;AQ118&amp;"', '"&amp;AR118&amp;"', '"&amp;AS118&amp;"', '"&amp;AT118&amp;"', '"&amp;AU118&amp;"', '"&amp;AV118&amp;"', '"&amp;AW118&amp;"' ]; "</f>
        <v xml:space="preserve">defSelectData['sel732']= [ '', '', '', '', '', '', '', '', '', '', '', '', '', '', '', '' ]; </v>
      </c>
    </row>
    <row r="119" spans="1:61" ht="43.5" customHeight="1">
      <c r="A119" s="127"/>
      <c r="B119" s="150" t="s">
        <v>3201</v>
      </c>
      <c r="C119" s="150" t="s">
        <v>826</v>
      </c>
      <c r="D119" s="150" t="s">
        <v>3204</v>
      </c>
      <c r="E119" s="150" t="s">
        <v>3445</v>
      </c>
      <c r="F119" s="150" t="s">
        <v>3353</v>
      </c>
      <c r="G119" s="192" t="str">
        <f t="shared" si="32"/>
        <v>sel733</v>
      </c>
      <c r="H119" s="150"/>
      <c r="I119" s="150"/>
      <c r="J119" s="150">
        <v>3</v>
      </c>
      <c r="K119" s="150" t="s">
        <v>1791</v>
      </c>
      <c r="L119" s="150"/>
      <c r="M119" s="150"/>
      <c r="N119" s="150">
        <v>-1</v>
      </c>
      <c r="P119" s="132"/>
      <c r="Q119" s="149"/>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50"/>
      <c r="AO119" s="150"/>
      <c r="AP119" s="150"/>
      <c r="AQ119" s="150"/>
      <c r="AR119" s="150"/>
      <c r="AS119" s="150"/>
      <c r="AT119" s="150"/>
      <c r="AU119" s="150"/>
      <c r="AV119" s="150"/>
      <c r="AW119" s="150"/>
      <c r="BA119" s="128"/>
      <c r="BB119" s="128"/>
      <c r="BC119" s="128" t="str">
        <f>IF(消費量クラス!$R$1="AS","defInput['"&amp;B119&amp;"'] = {  "&amp;D$2&amp;":'"&amp;D119&amp;"',  "&amp;C$2&amp;":'"&amp;C119&amp;"',  "&amp;E$2&amp;":'"&amp;E119&amp;"',  "&amp;F$2&amp;":'"&amp;F119&amp;"', "&amp;G$2&amp;":'"&amp;G119&amp;"', "&amp;H$2&amp;":'"&amp;H119&amp;"', "&amp;I$2&amp;":'"&amp;I119&amp;"', "&amp;J$2&amp;":'"&amp;J119&amp;"', "&amp;K$2&amp;":'"&amp;K119&amp;"', "&amp;L$2&amp;":'"&amp;L119&amp;"', "&amp;M$2&amp;":'"&amp;M119&amp;"', "&amp;N$2&amp;":'"&amp;N119&amp;"'}; ","$this-&gt;defInput['"&amp;B119&amp;"'] = [  '"&amp;D$2&amp;"'=&gt;'"&amp;D119&amp;"',  '"&amp;C$2&amp;"'=&gt;'"&amp;C119&amp;"',  '"&amp;E$2&amp;"'=&gt;'"&amp;E119&amp;"',  '"&amp;F$2&amp;"'=&gt;'"&amp;F119&amp;"', '"&amp;G$2&amp;"'=&gt;'"&amp;G119&amp;"', '"&amp;H$2&amp;"'=&gt;'"&amp;H119&amp;"', '"&amp;I$2&amp;"'=&gt;'"&amp;I119&amp;"', '"&amp;J$2&amp;"'=&gt;'"&amp;J119&amp;"', '"&amp;K$2&amp;"'=&gt;'"&amp;K119&amp;"', '"&amp;L$2&amp;"'=&gt;'"&amp;L119&amp;"', '"&amp;M$2&amp;"'=&gt;'"&amp;M119&amp;"', '"&amp;N$2&amp;"'=&gt;'"&amp;N119&amp;"']; ")</f>
        <v xml:space="preserve">defInput['i733'] = {  cons:'consRF',  title:'台数',  unit:'台',  text:'同じ規格・購入年のショーケース・冷蔵庫の場合には、まとめて記入できます', inputType:'sel733', right:'', postfix:'', demand:'3', varType:'Number', min:'', max:'', defaultValue:'-1'}; </v>
      </c>
      <c r="BD119" s="129"/>
      <c r="BE119" s="129"/>
      <c r="BF119" s="129" t="str">
        <f>IF(消費量クラス!$R$1="AS","","$this-&gt;")&amp;"defSelectValue['"&amp;G119&amp;"']= [ '"&amp;R119&amp;"', '"&amp;S119&amp;"', '"&amp;T119&amp;"', '"&amp;U119&amp;"', '"&amp;V119&amp;"', '"&amp;W119&amp;"', '"&amp;X119&amp;"', '"&amp;Y119&amp;"', '"&amp;Z119&amp;"', '"&amp;AA119&amp;"', '"&amp;AB119&amp;"', '"&amp;AC119&amp;"', '"&amp;AD119&amp;"', '"&amp;AE119&amp;"', '"&amp;AF119&amp;"', '"&amp;AG119&amp;"' ]; "</f>
        <v xml:space="preserve">defSelectValue['sel733']= [ '', '', '', '', '', '', '', '', '', '', '', '', '', '', '', '' ]; </v>
      </c>
      <c r="BG119" s="130"/>
      <c r="BH119" s="130"/>
      <c r="BI119" s="130" t="str">
        <f>IF(消費量クラス!$R$1="AS","","$this-&gt;")&amp;"defSelectData['"&amp;G119&amp;"']= [ '"&amp;AH119&amp;"', '"&amp;AI119&amp;"', '"&amp;AJ119&amp;"', '"&amp;AK119&amp;"', '"&amp;AL119&amp;"', '"&amp;AM119&amp;"', '"&amp;AN119&amp;"', '"&amp;AO119&amp;"', '"&amp;AP119&amp;"', '"&amp;AQ119&amp;"', '"&amp;AR119&amp;"', '"&amp;AS119&amp;"', '"&amp;AT119&amp;"', '"&amp;AU119&amp;"', '"&amp;AV119&amp;"', '"&amp;AW119&amp;"' ]; "</f>
        <v xml:space="preserve">defSelectData['sel733']= [ '', '', '', '', '', '', '', '', '', '', '', '', '', '', '', '' ]; </v>
      </c>
    </row>
    <row r="120" spans="1:61" ht="43.5" customHeight="1">
      <c r="A120" s="127"/>
      <c r="B120" s="150" t="s">
        <v>3203</v>
      </c>
      <c r="C120" s="150" t="s">
        <v>3208</v>
      </c>
      <c r="D120" s="150" t="s">
        <v>3204</v>
      </c>
      <c r="E120" s="150" t="s">
        <v>1155</v>
      </c>
      <c r="F120" s="150" t="str">
        <f t="shared" si="35"/>
        <v>定格内容量（L)</v>
      </c>
      <c r="G120" s="192" t="str">
        <f t="shared" si="32"/>
        <v>sel734</v>
      </c>
      <c r="H120" s="150"/>
      <c r="I120" s="150"/>
      <c r="J120" s="150"/>
      <c r="K120" s="150" t="s">
        <v>1791</v>
      </c>
      <c r="L120" s="150"/>
      <c r="M120" s="150"/>
      <c r="N120" s="150">
        <v>-1</v>
      </c>
      <c r="P120" s="132"/>
      <c r="Q120" s="149"/>
      <c r="R120" s="150"/>
      <c r="S120" s="150"/>
      <c r="T120" s="150"/>
      <c r="U120" s="150"/>
      <c r="V120" s="150"/>
      <c r="W120" s="150"/>
      <c r="X120" s="150"/>
      <c r="Y120" s="150"/>
      <c r="Z120" s="150"/>
      <c r="AA120" s="150"/>
      <c r="AB120" s="150"/>
      <c r="AC120" s="150"/>
      <c r="AD120" s="150"/>
      <c r="AE120" s="150"/>
      <c r="AF120" s="150"/>
      <c r="AG120" s="150"/>
      <c r="AH120" s="150"/>
      <c r="AI120" s="150"/>
      <c r="AJ120" s="150"/>
      <c r="AK120" s="150"/>
      <c r="AL120" s="150"/>
      <c r="AM120" s="150"/>
      <c r="AN120" s="150"/>
      <c r="AO120" s="150"/>
      <c r="AP120" s="150"/>
      <c r="AQ120" s="150"/>
      <c r="AR120" s="150"/>
      <c r="AS120" s="150"/>
      <c r="AT120" s="150"/>
      <c r="AU120" s="150"/>
      <c r="AV120" s="150"/>
      <c r="AW120" s="150"/>
      <c r="BA120" s="128"/>
      <c r="BB120" s="128"/>
      <c r="BC120" s="128" t="str">
        <f>IF(消費量クラス!$R$1="AS","defInput['"&amp;B120&amp;"'] = {  "&amp;D$2&amp;":'"&amp;D120&amp;"',  "&amp;C$2&amp;":'"&amp;C120&amp;"',  "&amp;E$2&amp;":'"&amp;E120&amp;"',  "&amp;F$2&amp;":'"&amp;F120&amp;"', "&amp;G$2&amp;":'"&amp;G120&amp;"', "&amp;H$2&amp;":'"&amp;H120&amp;"', "&amp;I$2&amp;":'"&amp;I120&amp;"', "&amp;J$2&amp;":'"&amp;J120&amp;"', "&amp;K$2&amp;":'"&amp;K120&amp;"', "&amp;L$2&amp;":'"&amp;L120&amp;"', "&amp;M$2&amp;":'"&amp;M120&amp;"', "&amp;N$2&amp;":'"&amp;N120&amp;"'}; ","$this-&gt;defInput['"&amp;B120&amp;"'] = [  '"&amp;D$2&amp;"'=&gt;'"&amp;D120&amp;"',  '"&amp;C$2&amp;"'=&gt;'"&amp;C120&amp;"',  '"&amp;E$2&amp;"'=&gt;'"&amp;E120&amp;"',  '"&amp;F$2&amp;"'=&gt;'"&amp;F120&amp;"', '"&amp;G$2&amp;"'=&gt;'"&amp;G120&amp;"', '"&amp;H$2&amp;"'=&gt;'"&amp;H120&amp;"', '"&amp;I$2&amp;"'=&gt;'"&amp;I120&amp;"', '"&amp;J$2&amp;"'=&gt;'"&amp;J120&amp;"', '"&amp;K$2&amp;"'=&gt;'"&amp;K120&amp;"', '"&amp;L$2&amp;"'=&gt;'"&amp;L120&amp;"', '"&amp;M$2&amp;"'=&gt;'"&amp;M120&amp;"', '"&amp;N$2&amp;"'=&gt;'"&amp;N120&amp;"']; ")</f>
        <v xml:space="preserve">defInput['i734'] = {  cons:'consRF',  title:'定格内容量（L)',  unit:'リットル',  text:'定格内容量（L)', inputType:'sel734', right:'', postfix:'', demand:'', varType:'Number', min:'', max:'', defaultValue:'-1'}; </v>
      </c>
      <c r="BD120" s="129"/>
      <c r="BE120" s="129"/>
      <c r="BF120" s="129" t="str">
        <f>IF(消費量クラス!$R$1="AS","","$this-&gt;")&amp;"defSelectValue['"&amp;G120&amp;"']= [ '"&amp;R120&amp;"', '"&amp;S120&amp;"', '"&amp;T120&amp;"', '"&amp;U120&amp;"', '"&amp;V120&amp;"', '"&amp;W120&amp;"', '"&amp;X120&amp;"', '"&amp;Y120&amp;"', '"&amp;Z120&amp;"', '"&amp;AA120&amp;"', '"&amp;AB120&amp;"', '"&amp;AC120&amp;"', '"&amp;AD120&amp;"', '"&amp;AE120&amp;"', '"&amp;AF120&amp;"', '"&amp;AG120&amp;"' ]; "</f>
        <v xml:space="preserve">defSelectValue['sel734']= [ '', '', '', '', '', '', '', '', '', '', '', '', '', '', '', '' ]; </v>
      </c>
      <c r="BG120" s="130"/>
      <c r="BH120" s="130"/>
      <c r="BI120" s="130" t="str">
        <f>IF(消費量クラス!$R$1="AS","","$this-&gt;")&amp;"defSelectData['"&amp;G120&amp;"']= [ '"&amp;AH120&amp;"', '"&amp;AI120&amp;"', '"&amp;AJ120&amp;"', '"&amp;AK120&amp;"', '"&amp;AL120&amp;"', '"&amp;AM120&amp;"', '"&amp;AN120&amp;"', '"&amp;AO120&amp;"', '"&amp;AP120&amp;"', '"&amp;AQ120&amp;"', '"&amp;AR120&amp;"', '"&amp;AS120&amp;"', '"&amp;AT120&amp;"', '"&amp;AU120&amp;"', '"&amp;AV120&amp;"', '"&amp;AW120&amp;"' ]; "</f>
        <v xml:space="preserve">defSelectData['sel734']= [ '', '', '', '', '', '', '', '', '', '', '', '', '', '', '', '' ]; </v>
      </c>
    </row>
    <row r="121" spans="1:61" ht="43.5" customHeight="1">
      <c r="A121" s="127"/>
      <c r="B121" s="150" t="s">
        <v>3355</v>
      </c>
      <c r="C121" s="150" t="s">
        <v>3206</v>
      </c>
      <c r="D121" s="150" t="s">
        <v>3204</v>
      </c>
      <c r="E121" s="150" t="s">
        <v>3205</v>
      </c>
      <c r="F121" s="150" t="str">
        <f t="shared" si="35"/>
        <v>定格消費電力(kW)</v>
      </c>
      <c r="G121" s="192" t="str">
        <f t="shared" si="32"/>
        <v>sel799</v>
      </c>
      <c r="H121" s="150"/>
      <c r="I121" s="150"/>
      <c r="J121" s="150">
        <v>1</v>
      </c>
      <c r="K121" s="150" t="s">
        <v>1791</v>
      </c>
      <c r="L121" s="150"/>
      <c r="M121" s="150"/>
      <c r="N121" s="150">
        <v>-1</v>
      </c>
      <c r="P121" s="132"/>
      <c r="Q121" s="149"/>
      <c r="R121" s="150"/>
      <c r="S121" s="150"/>
      <c r="T121" s="150"/>
      <c r="U121" s="150"/>
      <c r="V121" s="150"/>
      <c r="W121" s="150"/>
      <c r="X121" s="150"/>
      <c r="Y121" s="150"/>
      <c r="Z121" s="150"/>
      <c r="AA121" s="150"/>
      <c r="AB121" s="150"/>
      <c r="AC121" s="150"/>
      <c r="AD121" s="150"/>
      <c r="AE121" s="150"/>
      <c r="AF121" s="150"/>
      <c r="AG121" s="150"/>
      <c r="AH121" s="150"/>
      <c r="AI121" s="150"/>
      <c r="AJ121" s="150"/>
      <c r="AK121" s="150"/>
      <c r="AL121" s="150"/>
      <c r="AM121" s="150"/>
      <c r="AN121" s="150"/>
      <c r="AO121" s="150"/>
      <c r="AP121" s="150"/>
      <c r="AQ121" s="150"/>
      <c r="AR121" s="150"/>
      <c r="AS121" s="150"/>
      <c r="AT121" s="150"/>
      <c r="AU121" s="150"/>
      <c r="AV121" s="150"/>
      <c r="AW121" s="150"/>
      <c r="BA121" s="128"/>
      <c r="BB121" s="128"/>
      <c r="BC121" s="128" t="str">
        <f>IF(消費量クラス!$R$1="AS","defInput['"&amp;B121&amp;"'] = {  "&amp;D$2&amp;":'"&amp;D121&amp;"',  "&amp;C$2&amp;":'"&amp;C121&amp;"',  "&amp;E$2&amp;":'"&amp;E121&amp;"',  "&amp;F$2&amp;":'"&amp;F121&amp;"', "&amp;G$2&amp;":'"&amp;G121&amp;"', "&amp;H$2&amp;":'"&amp;H121&amp;"', "&amp;I$2&amp;":'"&amp;I121&amp;"', "&amp;J$2&amp;":'"&amp;J121&amp;"', "&amp;K$2&amp;":'"&amp;K121&amp;"', "&amp;L$2&amp;":'"&amp;L121&amp;"', "&amp;M$2&amp;":'"&amp;M121&amp;"', "&amp;N$2&amp;":'"&amp;N121&amp;"'}; ","$this-&gt;defInput['"&amp;B121&amp;"'] = [  '"&amp;D$2&amp;"'=&gt;'"&amp;D121&amp;"',  '"&amp;C$2&amp;"'=&gt;'"&amp;C121&amp;"',  '"&amp;E$2&amp;"'=&gt;'"&amp;E121&amp;"',  '"&amp;F$2&amp;"'=&gt;'"&amp;F121&amp;"', '"&amp;G$2&amp;"'=&gt;'"&amp;G121&amp;"', '"&amp;H$2&amp;"'=&gt;'"&amp;H121&amp;"', '"&amp;I$2&amp;"'=&gt;'"&amp;I121&amp;"', '"&amp;J$2&amp;"'=&gt;'"&amp;J121&amp;"', '"&amp;K$2&amp;"'=&gt;'"&amp;K121&amp;"', '"&amp;L$2&amp;"'=&gt;'"&amp;L121&amp;"', '"&amp;M$2&amp;"'=&gt;'"&amp;M121&amp;"', '"&amp;N$2&amp;"'=&gt;'"&amp;N121&amp;"']; ")</f>
        <v xml:space="preserve">defInput['i799'] = {  cons:'consRF',  title:'定格消費電力(kW)',  unit:'kW',  text:'定格消費電力(kW)', inputType:'sel799', right:'', postfix:'', demand:'1', varType:'Number', min:'', max:'', defaultValue:'-1'}; </v>
      </c>
      <c r="BD121" s="129"/>
      <c r="BE121" s="129"/>
      <c r="BF121" s="129" t="str">
        <f>IF(消費量クラス!$R$1="AS","","$this-&gt;")&amp;"defSelectValue['"&amp;G121&amp;"']= [ '"&amp;R121&amp;"', '"&amp;S121&amp;"', '"&amp;T121&amp;"', '"&amp;U121&amp;"', '"&amp;V121&amp;"', '"&amp;W121&amp;"', '"&amp;X121&amp;"', '"&amp;Y121&amp;"', '"&amp;Z121&amp;"', '"&amp;AA121&amp;"', '"&amp;AB121&amp;"', '"&amp;AC121&amp;"', '"&amp;AD121&amp;"', '"&amp;AE121&amp;"', '"&amp;AF121&amp;"', '"&amp;AG121&amp;"' ]; "</f>
        <v xml:space="preserve">defSelectValue['sel799']= [ '', '', '', '', '', '', '', '', '', '', '', '', '', '', '', '' ]; </v>
      </c>
      <c r="BG121" s="130"/>
      <c r="BH121" s="130"/>
      <c r="BI121" s="130" t="str">
        <f>IF(消費量クラス!$R$1="AS","","$this-&gt;")&amp;"defSelectData['"&amp;G121&amp;"']= [ '"&amp;AH121&amp;"', '"&amp;AI121&amp;"', '"&amp;AJ121&amp;"', '"&amp;AK121&amp;"', '"&amp;AL121&amp;"', '"&amp;AM121&amp;"', '"&amp;AN121&amp;"', '"&amp;AO121&amp;"', '"&amp;AP121&amp;"', '"&amp;AQ121&amp;"', '"&amp;AR121&amp;"', '"&amp;AS121&amp;"', '"&amp;AT121&amp;"', '"&amp;AU121&amp;"', '"&amp;AV121&amp;"', '"&amp;AW121&amp;"' ]; "</f>
        <v xml:space="preserve">defSelectData['sel799']= [ '', '', '', '', '', '', '', '', '', '', '', '', '', '', '', '' ]; </v>
      </c>
    </row>
    <row r="122" spans="1:61" ht="43.5" customHeight="1">
      <c r="A122" s="127"/>
      <c r="B122" s="150" t="s">
        <v>3362</v>
      </c>
      <c r="C122" s="150" t="s">
        <v>3369</v>
      </c>
      <c r="D122" s="150" t="s">
        <v>3361</v>
      </c>
      <c r="E122" s="150"/>
      <c r="F122" s="150" t="s">
        <v>3363</v>
      </c>
      <c r="G122" s="192"/>
      <c r="H122" s="191"/>
      <c r="I122" s="191"/>
      <c r="J122" s="191"/>
      <c r="K122" s="150" t="s">
        <v>1790</v>
      </c>
      <c r="L122" s="191"/>
      <c r="M122" s="191"/>
      <c r="N122" s="150"/>
      <c r="O122" s="156"/>
      <c r="P122" s="132"/>
      <c r="Q122" s="149"/>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50"/>
      <c r="AO122" s="150"/>
      <c r="AP122" s="150"/>
      <c r="AQ122" s="150"/>
      <c r="AR122" s="150"/>
      <c r="AS122" s="150"/>
      <c r="AT122" s="150"/>
      <c r="AU122" s="150"/>
      <c r="AV122" s="150"/>
      <c r="AW122" s="150"/>
      <c r="AZ122" s="127" t="str">
        <f t="shared" ref="AZ122" si="36">IF(B122&lt;&gt;"","'"&amp;B122&amp;"',","")</f>
        <v>'i801',</v>
      </c>
      <c r="BA122" s="154"/>
      <c r="BB122" s="154"/>
      <c r="BC122" s="128" t="str">
        <f>IF(消費量クラス!$R$1="AS","defInput['"&amp;B122&amp;"'] = {  "&amp;D$2&amp;":'"&amp;D122&amp;"',  "&amp;C$2&amp;":'"&amp;C122&amp;"',  "&amp;E$2&amp;":'"&amp;E122&amp;"',  "&amp;F$2&amp;":'"&amp;F122&amp;"', "&amp;G$2&amp;":'"&amp;G122&amp;"', "&amp;H$2&amp;":'"&amp;H122&amp;"', "&amp;I$2&amp;":'"&amp;I122&amp;"', "&amp;J$2&amp;":'"&amp;J122&amp;"', "&amp;K$2&amp;":'"&amp;K122&amp;"', "&amp;L$2&amp;":'"&amp;L122&amp;"', "&amp;M$2&amp;":'"&amp;M122&amp;"', "&amp;N$2&amp;":'"&amp;N122&amp;"'}; ","$this-&gt;defInput['"&amp;B122&amp;"'] = [  '"&amp;D$2&amp;"'=&gt;'"&amp;D122&amp;"',  '"&amp;C$2&amp;"'=&gt;'"&amp;C122&amp;"',  '"&amp;E$2&amp;"'=&gt;'"&amp;E122&amp;"',  '"&amp;F$2&amp;"'=&gt;'"&amp;F122&amp;"', '"&amp;G$2&amp;"'=&gt;'"&amp;G122&amp;"', '"&amp;H$2&amp;"'=&gt;'"&amp;H122&amp;"', '"&amp;I$2&amp;"'=&gt;'"&amp;I122&amp;"', '"&amp;J$2&amp;"'=&gt;'"&amp;J122&amp;"', '"&amp;K$2&amp;"'=&gt;'"&amp;K122&amp;"', '"&amp;L$2&amp;"'=&gt;'"&amp;L122&amp;"', '"&amp;M$2&amp;"'=&gt;'"&amp;M122&amp;"', '"&amp;N$2&amp;"'=&gt;'"&amp;N122&amp;"']; ")</f>
        <v xml:space="preserve">defInput['i801'] = {  cons:'consOTsum',  title:'その他の機器概要',  unit:'',  text:'その他の機器', inputType:'', right:'', postfix:'', demand:'', varType:'String', min:'', max:'', defaultValue:''}; </v>
      </c>
      <c r="BD122" s="155"/>
      <c r="BE122" s="155"/>
      <c r="BF122" s="129" t="str">
        <f>IF(消費量クラス!$R$1="AS","","$this-&gt;")&amp;"defSelectValue['"&amp;Q122&amp;"']= [ '"&amp;R122&amp;"', '"&amp;S122&amp;"', '"&amp;T122&amp;"', '"&amp;U122&amp;"', '"&amp;V122&amp;"', '"&amp;W122&amp;"', '"&amp;X122&amp;"', '"&amp;Y122&amp;"', '"&amp;Z122&amp;"', '"&amp;AA122&amp;"', '"&amp;AB122&amp;"', '"&amp;AC122&amp;"', '"&amp;AD122&amp;"', '"&amp;AE122&amp;"', '"&amp;AF122&amp;"', '"&amp;AG122&amp;"' ]; "</f>
        <v xml:space="preserve">defSelectValue['']= [ '', '', '', '', '', '', '', '', '', '', '', '', '', '', '', '' ]; </v>
      </c>
      <c r="BG122" s="130"/>
      <c r="BH122" s="130"/>
      <c r="BI122" s="130" t="str">
        <f>IF(消費量クラス!$R$1="AS","","$this-&gt;")&amp;"defSelectData['"&amp;Q122&amp;"']= [ '"&amp;AH122&amp;"', '"&amp;AI122&amp;"', '"&amp;AJ122&amp;"', '"&amp;AK122&amp;"', '"&amp;AL122&amp;"', '"&amp;AM122&amp;"', '"&amp;AN122&amp;"', '"&amp;AO122&amp;"', '"&amp;AP122&amp;"', '"&amp;AQ122&amp;"', '"&amp;AR122&amp;"', '"&amp;AS122&amp;"', '"&amp;AT122&amp;"', '"&amp;AU122&amp;"', '"&amp;AV122&amp;"', '"&amp;AW122&amp;"' ]; "</f>
        <v xml:space="preserve">defSelectData['']= [ '', '', '', '', '', '', '', '', '', '', '', '', '', '', '', '' ]; </v>
      </c>
    </row>
    <row r="123" spans="1:61" ht="43.5" customHeight="1">
      <c r="A123" s="127"/>
      <c r="B123" s="150" t="s">
        <v>3365</v>
      </c>
      <c r="C123" s="150" t="s">
        <v>3366</v>
      </c>
      <c r="D123" s="150" t="s">
        <v>3364</v>
      </c>
      <c r="E123" s="150"/>
      <c r="F123" s="150" t="s">
        <v>3363</v>
      </c>
      <c r="G123" s="192"/>
      <c r="H123" s="191"/>
      <c r="I123" s="191"/>
      <c r="J123" s="191">
        <v>4</v>
      </c>
      <c r="K123" s="150" t="s">
        <v>1790</v>
      </c>
      <c r="L123" s="191"/>
      <c r="M123" s="191"/>
      <c r="N123" s="150"/>
      <c r="O123" s="156"/>
      <c r="P123" s="132"/>
      <c r="Q123" s="149"/>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50"/>
      <c r="AO123" s="150"/>
      <c r="AP123" s="150"/>
      <c r="AQ123" s="150"/>
      <c r="AR123" s="150"/>
      <c r="AS123" s="150"/>
      <c r="AT123" s="150"/>
      <c r="AU123" s="150"/>
      <c r="AV123" s="150"/>
      <c r="AW123" s="150"/>
      <c r="AZ123" s="127" t="str">
        <f t="shared" ref="AZ123" si="37">IF(B123&lt;&gt;"","'"&amp;B123&amp;"',","")</f>
        <v>'i811',</v>
      </c>
      <c r="BA123" s="154"/>
      <c r="BB123" s="154"/>
      <c r="BC123" s="128" t="str">
        <f>IF(消費量クラス!$R$1="AS","defInput['"&amp;B123&amp;"'] = {  "&amp;D$2&amp;":'"&amp;D123&amp;"',  "&amp;C$2&amp;":'"&amp;C123&amp;"',  "&amp;E$2&amp;":'"&amp;E123&amp;"',  "&amp;F$2&amp;":'"&amp;F123&amp;"', "&amp;G$2&amp;":'"&amp;G123&amp;"', "&amp;H$2&amp;":'"&amp;H123&amp;"', "&amp;I$2&amp;":'"&amp;I123&amp;"', "&amp;J$2&amp;":'"&amp;J123&amp;"', "&amp;K$2&amp;":'"&amp;K123&amp;"', "&amp;L$2&amp;":'"&amp;L123&amp;"', "&amp;M$2&amp;":'"&amp;M123&amp;"', "&amp;N$2&amp;":'"&amp;N123&amp;"'}; ","$this-&gt;defInput['"&amp;B123&amp;"'] = [  '"&amp;D$2&amp;"'=&gt;'"&amp;D123&amp;"',  '"&amp;C$2&amp;"'=&gt;'"&amp;C123&amp;"',  '"&amp;E$2&amp;"'=&gt;'"&amp;E123&amp;"',  '"&amp;F$2&amp;"'=&gt;'"&amp;F123&amp;"', '"&amp;G$2&amp;"'=&gt;'"&amp;G123&amp;"', '"&amp;H$2&amp;"'=&gt;'"&amp;H123&amp;"', '"&amp;I$2&amp;"'=&gt;'"&amp;I123&amp;"', '"&amp;J$2&amp;"'=&gt;'"&amp;J123&amp;"', '"&amp;K$2&amp;"'=&gt;'"&amp;K123&amp;"', '"&amp;L$2&amp;"'=&gt;'"&amp;L123&amp;"', '"&amp;M$2&amp;"'=&gt;'"&amp;M123&amp;"', '"&amp;N$2&amp;"'=&gt;'"&amp;N123&amp;"']; ")</f>
        <v xml:space="preserve">defInput['i811'] = {  cons:'consOT',  title:'機器の名前',  unit:'',  text:'その他の機器', inputType:'', right:'', postfix:'', demand:'4', varType:'String', min:'', max:'', defaultValue:''}; </v>
      </c>
      <c r="BD123" s="155"/>
      <c r="BE123" s="155"/>
      <c r="BF123" s="129" t="str">
        <f>IF(消費量クラス!$R$1="AS","","$this-&gt;")&amp;"defSelectValue['"&amp;Q123&amp;"']= [ '"&amp;R123&amp;"', '"&amp;S123&amp;"', '"&amp;T123&amp;"', '"&amp;U123&amp;"', '"&amp;V123&amp;"', '"&amp;W123&amp;"', '"&amp;X123&amp;"', '"&amp;Y123&amp;"', '"&amp;Z123&amp;"', '"&amp;AA123&amp;"', '"&amp;AB123&amp;"', '"&amp;AC123&amp;"', '"&amp;AD123&amp;"', '"&amp;AE123&amp;"', '"&amp;AF123&amp;"', '"&amp;AG123&amp;"' ]; "</f>
        <v xml:space="preserve">defSelectValue['']= [ '', '', '', '', '', '', '', '', '', '', '', '', '', '', '', '' ]; </v>
      </c>
      <c r="BG123" s="130"/>
      <c r="BH123" s="130"/>
      <c r="BI123" s="130" t="str">
        <f>IF(消費量クラス!$R$1="AS","","$this-&gt;")&amp;"defSelectData['"&amp;Q123&amp;"']= [ '"&amp;AH123&amp;"', '"&amp;AI123&amp;"', '"&amp;AJ123&amp;"', '"&amp;AK123&amp;"', '"&amp;AL123&amp;"', '"&amp;AM123&amp;"', '"&amp;AN123&amp;"', '"&amp;AO123&amp;"', '"&amp;AP123&amp;"', '"&amp;AQ123&amp;"', '"&amp;AR123&amp;"', '"&amp;AS123&amp;"', '"&amp;AT123&amp;"', '"&amp;AU123&amp;"', '"&amp;AV123&amp;"', '"&amp;AW123&amp;"' ]; "</f>
        <v xml:space="preserve">defSelectData['']= [ '', '', '', '', '', '', '', '', '', '', '', '', '', '', '', '' ]; </v>
      </c>
    </row>
    <row r="124" spans="1:61" ht="43.5" customHeight="1">
      <c r="A124" s="127"/>
      <c r="B124" s="150" t="s">
        <v>3367</v>
      </c>
      <c r="C124" s="150" t="s">
        <v>3206</v>
      </c>
      <c r="D124" s="150" t="s">
        <v>3364</v>
      </c>
      <c r="E124" s="150" t="s">
        <v>648</v>
      </c>
      <c r="F124" s="150" t="str">
        <f t="shared" ref="F124" si="38">C124</f>
        <v>定格消費電力(kW)</v>
      </c>
      <c r="G124" s="192" t="str">
        <f t="shared" ref="G124" si="39">"sel"&amp;MID(B124,2,5)</f>
        <v>sel899</v>
      </c>
      <c r="H124" s="150"/>
      <c r="I124" s="150"/>
      <c r="J124" s="150">
        <v>1</v>
      </c>
      <c r="K124" s="150" t="s">
        <v>1791</v>
      </c>
      <c r="L124" s="150"/>
      <c r="M124" s="150"/>
      <c r="N124" s="150"/>
      <c r="P124" s="132"/>
      <c r="Q124" s="149"/>
      <c r="R124" s="150"/>
      <c r="S124" s="150"/>
      <c r="T124" s="150"/>
      <c r="U124" s="150"/>
      <c r="V124" s="150"/>
      <c r="W124" s="150"/>
      <c r="X124" s="150"/>
      <c r="Y124" s="150"/>
      <c r="Z124" s="150"/>
      <c r="AA124" s="150"/>
      <c r="AB124" s="150"/>
      <c r="AC124" s="150"/>
      <c r="AD124" s="150"/>
      <c r="AE124" s="150"/>
      <c r="AF124" s="150"/>
      <c r="AG124" s="150"/>
      <c r="AH124" s="150"/>
      <c r="AI124" s="150"/>
      <c r="AJ124" s="150"/>
      <c r="AK124" s="150"/>
      <c r="AL124" s="150"/>
      <c r="AM124" s="150"/>
      <c r="AN124" s="150"/>
      <c r="AO124" s="150"/>
      <c r="AP124" s="150"/>
      <c r="AQ124" s="150"/>
      <c r="AR124" s="150"/>
      <c r="AS124" s="150"/>
      <c r="AT124" s="150"/>
      <c r="AU124" s="150"/>
      <c r="AV124" s="150"/>
      <c r="AW124" s="150"/>
      <c r="BA124" s="128"/>
      <c r="BB124" s="128"/>
      <c r="BC124" s="128" t="str">
        <f>IF(消費量クラス!$R$1="AS","defInput['"&amp;B124&amp;"'] = {  "&amp;D$2&amp;":'"&amp;D124&amp;"',  "&amp;C$2&amp;":'"&amp;C124&amp;"',  "&amp;E$2&amp;":'"&amp;E124&amp;"',  "&amp;F$2&amp;":'"&amp;F124&amp;"', "&amp;G$2&amp;":'"&amp;G124&amp;"', "&amp;H$2&amp;":'"&amp;H124&amp;"', "&amp;I$2&amp;":'"&amp;I124&amp;"', "&amp;J$2&amp;":'"&amp;J124&amp;"', "&amp;K$2&amp;":'"&amp;K124&amp;"', "&amp;L$2&amp;":'"&amp;L124&amp;"', "&amp;M$2&amp;":'"&amp;M124&amp;"', "&amp;N$2&amp;":'"&amp;N124&amp;"'}; ","$this-&gt;defInput['"&amp;B124&amp;"'] = [  '"&amp;D$2&amp;"'=&gt;'"&amp;D124&amp;"',  '"&amp;C$2&amp;"'=&gt;'"&amp;C124&amp;"',  '"&amp;E$2&amp;"'=&gt;'"&amp;E124&amp;"',  '"&amp;F$2&amp;"'=&gt;'"&amp;F124&amp;"', '"&amp;G$2&amp;"'=&gt;'"&amp;G124&amp;"', '"&amp;H$2&amp;"'=&gt;'"&amp;H124&amp;"', '"&amp;I$2&amp;"'=&gt;'"&amp;I124&amp;"', '"&amp;J$2&amp;"'=&gt;'"&amp;J124&amp;"', '"&amp;K$2&amp;"'=&gt;'"&amp;K124&amp;"', '"&amp;L$2&amp;"'=&gt;'"&amp;L124&amp;"', '"&amp;M$2&amp;"'=&gt;'"&amp;M124&amp;"', '"&amp;N$2&amp;"'=&gt;'"&amp;N124&amp;"']; ")</f>
        <v xml:space="preserve">defInput['i899'] = {  cons:'consOT',  title:'定格消費電力(kW)',  unit:'kW',  text:'定格消費電力(kW)', inputType:'sel899', right:'', postfix:'', demand:'1', varType:'Number', min:'', max:'', defaultValue:''}; </v>
      </c>
      <c r="BD124" s="129"/>
      <c r="BE124" s="129"/>
      <c r="BF124" s="129" t="str">
        <f>IF(消費量クラス!$R$1="AS","","$this-&gt;")&amp;"defSelectValue['"&amp;G124&amp;"']= [ '"&amp;R124&amp;"', '"&amp;S124&amp;"', '"&amp;T124&amp;"', '"&amp;U124&amp;"', '"&amp;V124&amp;"', '"&amp;W124&amp;"', '"&amp;X124&amp;"', '"&amp;Y124&amp;"', '"&amp;Z124&amp;"', '"&amp;AA124&amp;"', '"&amp;AB124&amp;"', '"&amp;AC124&amp;"', '"&amp;AD124&amp;"', '"&amp;AE124&amp;"', '"&amp;AF124&amp;"', '"&amp;AG124&amp;"' ]; "</f>
        <v xml:space="preserve">defSelectValue['sel899']= [ '', '', '', '', '', '', '', '', '', '', '', '', '', '', '', '' ]; </v>
      </c>
      <c r="BG124" s="130"/>
      <c r="BH124" s="130"/>
      <c r="BI124" s="130" t="str">
        <f>IF(消費量クラス!$R$1="AS","","$this-&gt;")&amp;"defSelectData['"&amp;G124&amp;"']= [ '"&amp;AH124&amp;"', '"&amp;AI124&amp;"', '"&amp;AJ124&amp;"', '"&amp;AK124&amp;"', '"&amp;AL124&amp;"', '"&amp;AM124&amp;"', '"&amp;AN124&amp;"', '"&amp;AO124&amp;"', '"&amp;AP124&amp;"', '"&amp;AQ124&amp;"', '"&amp;AR124&amp;"', '"&amp;AS124&amp;"', '"&amp;AT124&amp;"', '"&amp;AU124&amp;"', '"&amp;AV124&amp;"', '"&amp;AW124&amp;"' ]; "</f>
        <v xml:space="preserve">defSelectData['sel899']= [ '', '', '', '', '', '', '', '', '', '', '', '', '', '', '', '' ]; </v>
      </c>
    </row>
    <row r="125" spans="1:61" ht="43.5" customHeight="1">
      <c r="A125" s="127"/>
      <c r="B125" s="150" t="s">
        <v>3383</v>
      </c>
      <c r="C125" s="150" t="s">
        <v>826</v>
      </c>
      <c r="D125" s="150" t="s">
        <v>3364</v>
      </c>
      <c r="E125" s="150" t="s">
        <v>1445</v>
      </c>
      <c r="F125" s="150" t="str">
        <f t="shared" ref="F125" si="40">C125</f>
        <v>台数</v>
      </c>
      <c r="G125" s="192" t="str">
        <f t="shared" ref="G125" si="41">"sel"&amp;MID(B125,2,5)</f>
        <v>sel812</v>
      </c>
      <c r="H125" s="150"/>
      <c r="I125" s="150"/>
      <c r="J125" s="150">
        <v>3</v>
      </c>
      <c r="K125" s="150" t="s">
        <v>1791</v>
      </c>
      <c r="L125" s="150"/>
      <c r="M125" s="150"/>
      <c r="N125" s="150"/>
      <c r="P125" s="132"/>
      <c r="Q125" s="149"/>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50"/>
      <c r="AO125" s="150"/>
      <c r="AP125" s="150"/>
      <c r="AQ125" s="150"/>
      <c r="AR125" s="150"/>
      <c r="AS125" s="150"/>
      <c r="AT125" s="150"/>
      <c r="AU125" s="150"/>
      <c r="AV125" s="150"/>
      <c r="AW125" s="150"/>
      <c r="BA125" s="128"/>
      <c r="BB125" s="128"/>
      <c r="BC125" s="128" t="str">
        <f>IF(消費量クラス!$R$1="AS","defInput['"&amp;B125&amp;"'] = {  "&amp;D$2&amp;":'"&amp;D125&amp;"',  "&amp;C$2&amp;":'"&amp;C125&amp;"',  "&amp;E$2&amp;":'"&amp;E125&amp;"',  "&amp;F$2&amp;":'"&amp;F125&amp;"', "&amp;G$2&amp;":'"&amp;G125&amp;"', "&amp;H$2&amp;":'"&amp;H125&amp;"', "&amp;I$2&amp;":'"&amp;I125&amp;"', "&amp;J$2&amp;":'"&amp;J125&amp;"', "&amp;K$2&amp;":'"&amp;K125&amp;"', "&amp;L$2&amp;":'"&amp;L125&amp;"', "&amp;M$2&amp;":'"&amp;M125&amp;"', "&amp;N$2&amp;":'"&amp;N125&amp;"'}; ","$this-&gt;defInput['"&amp;B125&amp;"'] = [  '"&amp;D$2&amp;"'=&gt;'"&amp;D125&amp;"',  '"&amp;C$2&amp;"'=&gt;'"&amp;C125&amp;"',  '"&amp;E$2&amp;"'=&gt;'"&amp;E125&amp;"',  '"&amp;F$2&amp;"'=&gt;'"&amp;F125&amp;"', '"&amp;G$2&amp;"'=&gt;'"&amp;G125&amp;"', '"&amp;H$2&amp;"'=&gt;'"&amp;H125&amp;"', '"&amp;I$2&amp;"'=&gt;'"&amp;I125&amp;"', '"&amp;J$2&amp;"'=&gt;'"&amp;J125&amp;"', '"&amp;K$2&amp;"'=&gt;'"&amp;K125&amp;"', '"&amp;L$2&amp;"'=&gt;'"&amp;L125&amp;"', '"&amp;M$2&amp;"'=&gt;'"&amp;M125&amp;"', '"&amp;N$2&amp;"'=&gt;'"&amp;N125&amp;"']; ")</f>
        <v xml:space="preserve">defInput['i812'] = {  cons:'consOT',  title:'台数',  unit:'台',  text:'台数', inputType:'sel812', right:'', postfix:'', demand:'3', varType:'Number', min:'', max:'', defaultValue:''}; </v>
      </c>
      <c r="BD125" s="129"/>
      <c r="BE125" s="129"/>
      <c r="BF125" s="129" t="str">
        <f>IF(消費量クラス!$R$1="AS","","$this-&gt;")&amp;"defSelectValue['"&amp;G125&amp;"']= [ '"&amp;R125&amp;"', '"&amp;S125&amp;"', '"&amp;T125&amp;"', '"&amp;U125&amp;"', '"&amp;V125&amp;"', '"&amp;W125&amp;"', '"&amp;X125&amp;"', '"&amp;Y125&amp;"', '"&amp;Z125&amp;"', '"&amp;AA125&amp;"', '"&amp;AB125&amp;"', '"&amp;AC125&amp;"', '"&amp;AD125&amp;"', '"&amp;AE125&amp;"', '"&amp;AF125&amp;"', '"&amp;AG125&amp;"' ]; "</f>
        <v xml:space="preserve">defSelectValue['sel812']= [ '', '', '', '', '', '', '', '', '', '', '', '', '', '', '', '' ]; </v>
      </c>
      <c r="BG125" s="130"/>
      <c r="BH125" s="130"/>
      <c r="BI125" s="130" t="str">
        <f>IF(消費量クラス!$R$1="AS","","$this-&gt;")&amp;"defSelectData['"&amp;G125&amp;"']= [ '"&amp;AH125&amp;"', '"&amp;AI125&amp;"', '"&amp;AJ125&amp;"', '"&amp;AK125&amp;"', '"&amp;AL125&amp;"', '"&amp;AM125&amp;"', '"&amp;AN125&amp;"', '"&amp;AO125&amp;"', '"&amp;AP125&amp;"', '"&amp;AQ125&amp;"', '"&amp;AR125&amp;"', '"&amp;AS125&amp;"', '"&amp;AT125&amp;"', '"&amp;AU125&amp;"', '"&amp;AV125&amp;"', '"&amp;AW125&amp;"' ]; "</f>
        <v xml:space="preserve">defSelectData['sel812']= [ '', '', '', '', '', '', '', '', '', '', '', '', '', '', '', '' ]; </v>
      </c>
    </row>
    <row r="126" spans="1:61" ht="43.5" customHeight="1">
      <c r="A126" s="127"/>
      <c r="B126" s="150" t="s">
        <v>3384</v>
      </c>
      <c r="C126" s="150" t="s">
        <v>3368</v>
      </c>
      <c r="D126" s="150" t="s">
        <v>3364</v>
      </c>
      <c r="E126" s="150" t="s">
        <v>798</v>
      </c>
      <c r="F126" s="150" t="str">
        <f t="shared" ref="F126" si="42">C126</f>
        <v>使用時の1日使用時間</v>
      </c>
      <c r="G126" s="192" t="str">
        <f t="shared" ref="G126" si="43">"sel"&amp;MID(B126,2,5)</f>
        <v>sel813</v>
      </c>
      <c r="H126" s="150"/>
      <c r="I126" s="150"/>
      <c r="J126" s="150"/>
      <c r="K126" s="150" t="s">
        <v>1791</v>
      </c>
      <c r="L126" s="150"/>
      <c r="M126" s="150"/>
      <c r="N126" s="150"/>
      <c r="P126" s="132"/>
      <c r="Q126" s="149"/>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50"/>
      <c r="AO126" s="150"/>
      <c r="AP126" s="150"/>
      <c r="AQ126" s="150"/>
      <c r="AR126" s="150"/>
      <c r="AS126" s="150"/>
      <c r="AT126" s="150"/>
      <c r="AU126" s="150"/>
      <c r="AV126" s="150"/>
      <c r="AW126" s="150"/>
      <c r="BA126" s="128"/>
      <c r="BB126" s="128"/>
      <c r="BC126" s="128" t="str">
        <f>IF(消費量クラス!$R$1="AS","defInput['"&amp;B126&amp;"'] = {  "&amp;D$2&amp;":'"&amp;D126&amp;"',  "&amp;C$2&amp;":'"&amp;C126&amp;"',  "&amp;E$2&amp;":'"&amp;E126&amp;"',  "&amp;F$2&amp;":'"&amp;F126&amp;"', "&amp;G$2&amp;":'"&amp;G126&amp;"', "&amp;H$2&amp;":'"&amp;H126&amp;"', "&amp;I$2&amp;":'"&amp;I126&amp;"', "&amp;J$2&amp;":'"&amp;J126&amp;"', "&amp;K$2&amp;":'"&amp;K126&amp;"', "&amp;L$2&amp;":'"&amp;L126&amp;"', "&amp;M$2&amp;":'"&amp;M126&amp;"', "&amp;N$2&amp;":'"&amp;N126&amp;"'}; ","$this-&gt;defInput['"&amp;B126&amp;"'] = [  '"&amp;D$2&amp;"'=&gt;'"&amp;D126&amp;"',  '"&amp;C$2&amp;"'=&gt;'"&amp;C126&amp;"',  '"&amp;E$2&amp;"'=&gt;'"&amp;E126&amp;"',  '"&amp;F$2&amp;"'=&gt;'"&amp;F126&amp;"', '"&amp;G$2&amp;"'=&gt;'"&amp;G126&amp;"', '"&amp;H$2&amp;"'=&gt;'"&amp;H126&amp;"', '"&amp;I$2&amp;"'=&gt;'"&amp;I126&amp;"', '"&amp;J$2&amp;"'=&gt;'"&amp;J126&amp;"', '"&amp;K$2&amp;"'=&gt;'"&amp;K126&amp;"', '"&amp;L$2&amp;"'=&gt;'"&amp;L126&amp;"', '"&amp;M$2&amp;"'=&gt;'"&amp;M126&amp;"', '"&amp;N$2&amp;"'=&gt;'"&amp;N126&amp;"']; ")</f>
        <v xml:space="preserve">defInput['i813'] = {  cons:'consOT',  title:'使用時の1日使用時間',  unit:'時間/日',  text:'使用時の1日使用時間', inputType:'sel813', right:'', postfix:'', demand:'', varType:'Number', min:'', max:'', defaultValue:''}; </v>
      </c>
      <c r="BD126" s="129"/>
      <c r="BE126" s="129"/>
      <c r="BF126" s="129" t="str">
        <f>IF(消費量クラス!$R$1="AS","","$this-&gt;")&amp;"defSelectValue['"&amp;G126&amp;"']= [ '"&amp;R126&amp;"', '"&amp;S126&amp;"', '"&amp;T126&amp;"', '"&amp;U126&amp;"', '"&amp;V126&amp;"', '"&amp;W126&amp;"', '"&amp;X126&amp;"', '"&amp;Y126&amp;"', '"&amp;Z126&amp;"', '"&amp;AA126&amp;"', '"&amp;AB126&amp;"', '"&amp;AC126&amp;"', '"&amp;AD126&amp;"', '"&amp;AE126&amp;"', '"&amp;AF126&amp;"', '"&amp;AG126&amp;"' ]; "</f>
        <v xml:space="preserve">defSelectValue['sel813']= [ '', '', '', '', '', '', '', '', '', '', '', '', '', '', '', '' ]; </v>
      </c>
      <c r="BG126" s="130"/>
      <c r="BH126" s="130"/>
      <c r="BI126" s="130" t="str">
        <f>IF(消費量クラス!$R$1="AS","","$this-&gt;")&amp;"defSelectData['"&amp;G126&amp;"']= [ '"&amp;AH126&amp;"', '"&amp;AI126&amp;"', '"&amp;AJ126&amp;"', '"&amp;AK126&amp;"', '"&amp;AL126&amp;"', '"&amp;AM126&amp;"', '"&amp;AN126&amp;"', '"&amp;AO126&amp;"', '"&amp;AP126&amp;"', '"&amp;AQ126&amp;"', '"&amp;AR126&amp;"', '"&amp;AS126&amp;"', '"&amp;AT126&amp;"', '"&amp;AU126&amp;"', '"&amp;AV126&amp;"', '"&amp;AW126&amp;"' ]; "</f>
        <v xml:space="preserve">defSelectData['sel813']= [ '', '', '', '', '', '', '', '', '', '', '', '', '', '', '', '' ]; </v>
      </c>
    </row>
    <row r="127" spans="1:61" ht="43.5" customHeight="1">
      <c r="A127" s="127"/>
      <c r="B127" s="150" t="s">
        <v>3385</v>
      </c>
      <c r="C127" s="150" t="s">
        <v>3370</v>
      </c>
      <c r="D127" s="150" t="s">
        <v>3364</v>
      </c>
      <c r="E127" s="150" t="s">
        <v>3371</v>
      </c>
      <c r="F127" s="150" t="str">
        <f t="shared" ref="F127" si="44">C127</f>
        <v>使用頻度</v>
      </c>
      <c r="G127" s="192" t="str">
        <f t="shared" ref="G127" si="45">"sel"&amp;MID(B127,2,5)</f>
        <v>sel814</v>
      </c>
      <c r="H127" s="150"/>
      <c r="I127" s="150"/>
      <c r="J127" s="150"/>
      <c r="K127" s="150" t="s">
        <v>1791</v>
      </c>
      <c r="L127" s="150"/>
      <c r="M127" s="150"/>
      <c r="N127" s="150">
        <v>-1</v>
      </c>
      <c r="P127" s="132"/>
      <c r="Q127" s="149" t="str">
        <f t="shared" ref="Q127" si="46">G127</f>
        <v>sel814</v>
      </c>
      <c r="R127" s="150" t="s">
        <v>2251</v>
      </c>
      <c r="S127" s="150" t="s">
        <v>3372</v>
      </c>
      <c r="T127" s="150" t="s">
        <v>3373</v>
      </c>
      <c r="U127" s="150" t="s">
        <v>3374</v>
      </c>
      <c r="V127" s="150" t="s">
        <v>3375</v>
      </c>
      <c r="W127" s="150" t="s">
        <v>3376</v>
      </c>
      <c r="X127" s="150" t="s">
        <v>3377</v>
      </c>
      <c r="Y127" s="150" t="s">
        <v>3378</v>
      </c>
      <c r="Z127" s="150" t="s">
        <v>3379</v>
      </c>
      <c r="AA127" s="150" t="s">
        <v>3380</v>
      </c>
      <c r="AB127" s="150" t="s">
        <v>3381</v>
      </c>
      <c r="AC127" s="150" t="s">
        <v>3382</v>
      </c>
      <c r="AD127" s="150"/>
      <c r="AE127" s="150"/>
      <c r="AF127" s="150"/>
      <c r="AG127" s="150"/>
      <c r="AH127" s="150">
        <v>-1</v>
      </c>
      <c r="AI127" s="150">
        <v>365</v>
      </c>
      <c r="AJ127" s="150">
        <v>270</v>
      </c>
      <c r="AK127" s="150">
        <v>180</v>
      </c>
      <c r="AL127" s="150">
        <v>100</v>
      </c>
      <c r="AM127" s="150">
        <v>50</v>
      </c>
      <c r="AN127" s="150">
        <v>30</v>
      </c>
      <c r="AO127" s="150">
        <v>12</v>
      </c>
      <c r="AP127" s="150">
        <v>6</v>
      </c>
      <c r="AQ127" s="150">
        <v>4</v>
      </c>
      <c r="AR127" s="150">
        <v>2</v>
      </c>
      <c r="AS127" s="150">
        <v>1</v>
      </c>
      <c r="AT127" s="150"/>
      <c r="AU127" s="150"/>
      <c r="AV127" s="150"/>
      <c r="AW127" s="150"/>
      <c r="BA127" s="128"/>
      <c r="BB127" s="128"/>
      <c r="BC127" s="128" t="str">
        <f>IF(消費量クラス!$R$1="AS","defInput['"&amp;B127&amp;"'] = {  "&amp;D$2&amp;":'"&amp;D127&amp;"',  "&amp;C$2&amp;":'"&amp;C127&amp;"',  "&amp;E$2&amp;":'"&amp;E127&amp;"',  "&amp;F$2&amp;":'"&amp;F127&amp;"', "&amp;G$2&amp;":'"&amp;G127&amp;"', "&amp;H$2&amp;":'"&amp;H127&amp;"', "&amp;I$2&amp;":'"&amp;I127&amp;"', "&amp;J$2&amp;":'"&amp;J127&amp;"', "&amp;K$2&amp;":'"&amp;K127&amp;"', "&amp;L$2&amp;":'"&amp;L127&amp;"', "&amp;M$2&amp;":'"&amp;M127&amp;"', "&amp;N$2&amp;":'"&amp;N127&amp;"'}; ","$this-&gt;defInput['"&amp;B127&amp;"'] = [  '"&amp;D$2&amp;"'=&gt;'"&amp;D127&amp;"',  '"&amp;C$2&amp;"'=&gt;'"&amp;C127&amp;"',  '"&amp;E$2&amp;"'=&gt;'"&amp;E127&amp;"',  '"&amp;F$2&amp;"'=&gt;'"&amp;F127&amp;"', '"&amp;G$2&amp;"'=&gt;'"&amp;G127&amp;"', '"&amp;H$2&amp;"'=&gt;'"&amp;H127&amp;"', '"&amp;I$2&amp;"'=&gt;'"&amp;I127&amp;"', '"&amp;J$2&amp;"'=&gt;'"&amp;J127&amp;"', '"&amp;K$2&amp;"'=&gt;'"&amp;K127&amp;"', '"&amp;L$2&amp;"'=&gt;'"&amp;L127&amp;"', '"&amp;M$2&amp;"'=&gt;'"&amp;M127&amp;"', '"&amp;N$2&amp;"'=&gt;'"&amp;N127&amp;"']; ")</f>
        <v xml:space="preserve">defInput['i814'] = {  cons:'consOT',  title:'使用頻度',  unit:'日/年',  text:'使用頻度', inputType:'sel814', right:'', postfix:'', demand:'', varType:'Number', min:'', max:'', defaultValue:'-1'}; </v>
      </c>
      <c r="BD127" s="129"/>
      <c r="BE127" s="129"/>
      <c r="BF127" s="129" t="str">
        <f>IF(消費量クラス!$R$1="AS","","$this-&gt;")&amp;"defSelectValue['"&amp;G127&amp;"']= [ '"&amp;R127&amp;"', '"&amp;S127&amp;"', '"&amp;T127&amp;"', '"&amp;U127&amp;"', '"&amp;V127&amp;"', '"&amp;W127&amp;"', '"&amp;X127&amp;"', '"&amp;Y127&amp;"', '"&amp;Z127&amp;"', '"&amp;AA127&amp;"', '"&amp;AB127&amp;"', '"&amp;AC127&amp;"', '"&amp;AD127&amp;"', '"&amp;AE127&amp;"', '"&amp;AF127&amp;"', '"&amp;AG127&amp;"' ]; "</f>
        <v xml:space="preserve">defSelectValue['sel814']= [ '選んで下さい', '毎日', '週5日', '2日に1日', '週2日', '週1日', '月2-3日', '月1日', '2ヶ月に1日', '3-4ヶ月に1日', '年2日', '年1日', '', '', '', '' ]; </v>
      </c>
      <c r="BG127" s="130"/>
      <c r="BH127" s="130"/>
      <c r="BI127" s="130" t="str">
        <f>IF(消費量クラス!$R$1="AS","","$this-&gt;")&amp;"defSelectData['"&amp;G127&amp;"']= [ '"&amp;AH127&amp;"', '"&amp;AI127&amp;"', '"&amp;AJ127&amp;"', '"&amp;AK127&amp;"', '"&amp;AL127&amp;"', '"&amp;AM127&amp;"', '"&amp;AN127&amp;"', '"&amp;AO127&amp;"', '"&amp;AP127&amp;"', '"&amp;AQ127&amp;"', '"&amp;AR127&amp;"', '"&amp;AS127&amp;"', '"&amp;AT127&amp;"', '"&amp;AU127&amp;"', '"&amp;AV127&amp;"', '"&amp;AW127&amp;"' ]; "</f>
        <v xml:space="preserve">defSelectData['sel814']= [ '-1', '365', '270', '180', '100', '50', '30', '12', '6', '4', '2', '1', '', '', '', '' ]; </v>
      </c>
    </row>
    <row r="128" spans="1:61" ht="43.5" customHeight="1">
      <c r="A128" s="127"/>
      <c r="B128" s="150" t="s">
        <v>3447</v>
      </c>
      <c r="C128" s="150" t="s">
        <v>3448</v>
      </c>
      <c r="D128" s="150" t="s">
        <v>3364</v>
      </c>
      <c r="E128" s="150"/>
      <c r="F128" s="150" t="str">
        <f t="shared" ref="F128" si="47">C128</f>
        <v>使用開始時刻</v>
      </c>
      <c r="G128" s="192" t="str">
        <f t="shared" ref="G128" si="48">"sel"&amp;MID(B128,2,5)</f>
        <v>sel815</v>
      </c>
      <c r="H128" s="150"/>
      <c r="I128" s="150"/>
      <c r="J128" s="150">
        <v>5</v>
      </c>
      <c r="K128" s="150" t="s">
        <v>1791</v>
      </c>
      <c r="L128" s="150"/>
      <c r="M128" s="150"/>
      <c r="N128" s="150">
        <v>-1</v>
      </c>
      <c r="P128" s="132"/>
      <c r="Q128" s="149"/>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50"/>
      <c r="AO128" s="150"/>
      <c r="AP128" s="150"/>
      <c r="AQ128" s="150"/>
      <c r="AR128" s="150"/>
      <c r="AS128" s="150"/>
      <c r="AT128" s="150"/>
      <c r="AU128" s="150"/>
      <c r="AV128" s="150"/>
      <c r="AW128" s="150"/>
      <c r="BA128" s="128"/>
      <c r="BB128" s="128"/>
      <c r="BC128" s="128" t="str">
        <f>IF(消費量クラス!$R$1="AS","defInput['"&amp;B128&amp;"'] = {  "&amp;D$2&amp;":'"&amp;D128&amp;"',  "&amp;C$2&amp;":'"&amp;C128&amp;"',  "&amp;E$2&amp;":'"&amp;E128&amp;"',  "&amp;F$2&amp;":'"&amp;F128&amp;"', "&amp;G$2&amp;":'"&amp;G128&amp;"', "&amp;H$2&amp;":'"&amp;H128&amp;"', "&amp;I$2&amp;":'"&amp;I128&amp;"', "&amp;J$2&amp;":'"&amp;J128&amp;"', "&amp;K$2&amp;":'"&amp;K128&amp;"', "&amp;L$2&amp;":'"&amp;L128&amp;"', "&amp;M$2&amp;":'"&amp;M128&amp;"', "&amp;N$2&amp;":'"&amp;N128&amp;"'}; ","$this-&gt;defInput['"&amp;B128&amp;"'] = [  '"&amp;D$2&amp;"'=&gt;'"&amp;D128&amp;"',  '"&amp;C$2&amp;"'=&gt;'"&amp;C128&amp;"',  '"&amp;E$2&amp;"'=&gt;'"&amp;E128&amp;"',  '"&amp;F$2&amp;"'=&gt;'"&amp;F128&amp;"', '"&amp;G$2&amp;"'=&gt;'"&amp;G128&amp;"', '"&amp;H$2&amp;"'=&gt;'"&amp;H128&amp;"', '"&amp;I$2&amp;"'=&gt;'"&amp;I128&amp;"', '"&amp;J$2&amp;"'=&gt;'"&amp;J128&amp;"', '"&amp;K$2&amp;"'=&gt;'"&amp;K128&amp;"', '"&amp;L$2&amp;"'=&gt;'"&amp;L128&amp;"', '"&amp;M$2&amp;"'=&gt;'"&amp;M128&amp;"', '"&amp;N$2&amp;"'=&gt;'"&amp;N128&amp;"']; ")</f>
        <v xml:space="preserve">defInput['i815'] = {  cons:'consOT',  title:'使用開始時刻',  unit:'',  text:'使用開始時刻', inputType:'sel815', right:'', postfix:'', demand:'5', varType:'Number', min:'', max:'', defaultValue:'-1'}; </v>
      </c>
      <c r="BD128" s="129"/>
      <c r="BE128" s="129"/>
      <c r="BF128" s="129" t="str">
        <f>IF(消費量クラス!$R$1="AS","","$this-&gt;")&amp;"defSelectValue['"&amp;G128&amp;"']= [ '"&amp;R128&amp;"', '"&amp;S128&amp;"', '"&amp;T128&amp;"', '"&amp;U128&amp;"', '"&amp;V128&amp;"', '"&amp;W128&amp;"', '"&amp;X128&amp;"', '"&amp;Y128&amp;"', '"&amp;Z128&amp;"', '"&amp;AA128&amp;"', '"&amp;AB128&amp;"', '"&amp;AC128&amp;"', '"&amp;AD128&amp;"', '"&amp;AE128&amp;"', '"&amp;AF128&amp;"', '"&amp;AG128&amp;"' ]; "</f>
        <v xml:space="preserve">defSelectValue['sel815']= [ '', '', '', '', '', '', '', '', '', '', '', '', '', '', '', '' ]; </v>
      </c>
      <c r="BG128" s="130"/>
      <c r="BH128" s="130"/>
      <c r="BI128" s="130" t="str">
        <f>IF(消費量クラス!$R$1="AS","","$this-&gt;")&amp;"defSelectData['"&amp;G128&amp;"']= [ '"&amp;AH128&amp;"', '"&amp;AI128&amp;"', '"&amp;AJ128&amp;"', '"&amp;AK128&amp;"', '"&amp;AL128&amp;"', '"&amp;AM128&amp;"', '"&amp;AN128&amp;"', '"&amp;AO128&amp;"', '"&amp;AP128&amp;"', '"&amp;AQ128&amp;"', '"&amp;AR128&amp;"', '"&amp;AS128&amp;"', '"&amp;AT128&amp;"', '"&amp;AU128&amp;"', '"&amp;AV128&amp;"', '"&amp;AW128&amp;"' ]; "</f>
        <v xml:space="preserve">defSelectData['sel815']= [ '', '', '', '', '', '', '', '', '', '', '', '', '', '', '', '' ]; </v>
      </c>
    </row>
    <row r="129" spans="1:61" ht="43.5" customHeight="1">
      <c r="A129" s="127"/>
      <c r="B129" s="150" t="s">
        <v>3449</v>
      </c>
      <c r="C129" s="150" t="s">
        <v>3450</v>
      </c>
      <c r="D129" s="150" t="s">
        <v>3364</v>
      </c>
      <c r="E129" s="150"/>
      <c r="F129" s="150" t="str">
        <f t="shared" ref="F129" si="49">C129</f>
        <v>使用終了時刻</v>
      </c>
      <c r="G129" s="192" t="str">
        <f t="shared" ref="G129" si="50">"sel"&amp;MID(B129,2,5)</f>
        <v>sel816</v>
      </c>
      <c r="H129" s="150"/>
      <c r="I129" s="150"/>
      <c r="J129" s="150">
        <v>6</v>
      </c>
      <c r="K129" s="150" t="s">
        <v>1791</v>
      </c>
      <c r="L129" s="150"/>
      <c r="M129" s="150"/>
      <c r="N129" s="150">
        <v>-1</v>
      </c>
      <c r="P129" s="132"/>
      <c r="Q129" s="149"/>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50"/>
      <c r="AO129" s="150"/>
      <c r="AP129" s="150"/>
      <c r="AQ129" s="150"/>
      <c r="AR129" s="150"/>
      <c r="AS129" s="150"/>
      <c r="AT129" s="150"/>
      <c r="AU129" s="150"/>
      <c r="AV129" s="150"/>
      <c r="AW129" s="150"/>
      <c r="BA129" s="128"/>
      <c r="BB129" s="128"/>
      <c r="BC129" s="128" t="str">
        <f>IF(消費量クラス!$R$1="AS","defInput['"&amp;B129&amp;"'] = {  "&amp;D$2&amp;":'"&amp;D129&amp;"',  "&amp;C$2&amp;":'"&amp;C129&amp;"',  "&amp;E$2&amp;":'"&amp;E129&amp;"',  "&amp;F$2&amp;":'"&amp;F129&amp;"', "&amp;G$2&amp;":'"&amp;G129&amp;"', "&amp;H$2&amp;":'"&amp;H129&amp;"', "&amp;I$2&amp;":'"&amp;I129&amp;"', "&amp;J$2&amp;":'"&amp;J129&amp;"', "&amp;K$2&amp;":'"&amp;K129&amp;"', "&amp;L$2&amp;":'"&amp;L129&amp;"', "&amp;M$2&amp;":'"&amp;M129&amp;"', "&amp;N$2&amp;":'"&amp;N129&amp;"'}; ","$this-&gt;defInput['"&amp;B129&amp;"'] = [  '"&amp;D$2&amp;"'=&gt;'"&amp;D129&amp;"',  '"&amp;C$2&amp;"'=&gt;'"&amp;C129&amp;"',  '"&amp;E$2&amp;"'=&gt;'"&amp;E129&amp;"',  '"&amp;F$2&amp;"'=&gt;'"&amp;F129&amp;"', '"&amp;G$2&amp;"'=&gt;'"&amp;G129&amp;"', '"&amp;H$2&amp;"'=&gt;'"&amp;H129&amp;"', '"&amp;I$2&amp;"'=&gt;'"&amp;I129&amp;"', '"&amp;J$2&amp;"'=&gt;'"&amp;J129&amp;"', '"&amp;K$2&amp;"'=&gt;'"&amp;K129&amp;"', '"&amp;L$2&amp;"'=&gt;'"&amp;L129&amp;"', '"&amp;M$2&amp;"'=&gt;'"&amp;M129&amp;"', '"&amp;N$2&amp;"'=&gt;'"&amp;N129&amp;"']; ")</f>
        <v xml:space="preserve">defInput['i816'] = {  cons:'consOT',  title:'使用終了時刻',  unit:'',  text:'使用終了時刻', inputType:'sel816', right:'', postfix:'', demand:'6', varType:'Number', min:'', max:'', defaultValue:'-1'}; </v>
      </c>
      <c r="BD129" s="129"/>
      <c r="BE129" s="129"/>
      <c r="BF129" s="129" t="str">
        <f>IF(消費量クラス!$R$1="AS","","$this-&gt;")&amp;"defSelectValue['"&amp;G129&amp;"']= [ '"&amp;R129&amp;"', '"&amp;S129&amp;"', '"&amp;T129&amp;"', '"&amp;U129&amp;"', '"&amp;V129&amp;"', '"&amp;W129&amp;"', '"&amp;X129&amp;"', '"&amp;Y129&amp;"', '"&amp;Z129&amp;"', '"&amp;AA129&amp;"', '"&amp;AB129&amp;"', '"&amp;AC129&amp;"', '"&amp;AD129&amp;"', '"&amp;AE129&amp;"', '"&amp;AF129&amp;"', '"&amp;AG129&amp;"' ]; "</f>
        <v xml:space="preserve">defSelectValue['sel816']= [ '', '', '', '', '', '', '', '', '', '', '', '', '', '', '', '' ]; </v>
      </c>
      <c r="BG129" s="130"/>
      <c r="BH129" s="130"/>
      <c r="BI129" s="130" t="str">
        <f>IF(消費量クラス!$R$1="AS","","$this-&gt;")&amp;"defSelectData['"&amp;G129&amp;"']= [ '"&amp;AH129&amp;"', '"&amp;AI129&amp;"', '"&amp;AJ129&amp;"', '"&amp;AK129&amp;"', '"&amp;AL129&amp;"', '"&amp;AM129&amp;"', '"&amp;AN129&amp;"', '"&amp;AO129&amp;"', '"&amp;AP129&amp;"', '"&amp;AQ129&amp;"', '"&amp;AR129&amp;"', '"&amp;AS129&amp;"', '"&amp;AT129&amp;"', '"&amp;AU129&amp;"', '"&amp;AV129&amp;"', '"&amp;AW129&amp;"' ]; "</f>
        <v xml:space="preserve">defSelectData['sel816']= [ '', '', '', '', '', '', '', '', '', '', '', '', '', '', '', '' ]; </v>
      </c>
    </row>
    <row r="130" spans="1:61" ht="43.5" customHeight="1">
      <c r="A130" s="127"/>
      <c r="B130" s="150" t="s">
        <v>3012</v>
      </c>
      <c r="C130" s="150" t="s">
        <v>2792</v>
      </c>
      <c r="D130" s="150" t="s">
        <v>2631</v>
      </c>
      <c r="E130" s="150" t="s">
        <v>3394</v>
      </c>
      <c r="F130" s="150" t="str">
        <f>C130</f>
        <v>乗用車の保有台数</v>
      </c>
      <c r="G130" s="192" t="str">
        <f t="shared" ref="G130:G154" si="51">"sel"&amp;MID(B130,2,5)</f>
        <v>sel901</v>
      </c>
      <c r="H130" s="150"/>
      <c r="I130" s="150"/>
      <c r="J130" s="150"/>
      <c r="K130" s="150" t="s">
        <v>1791</v>
      </c>
      <c r="L130" s="150"/>
      <c r="M130" s="150"/>
      <c r="N130" s="150">
        <v>-1</v>
      </c>
      <c r="P130" s="132"/>
      <c r="Q130" s="149"/>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50"/>
      <c r="AO130" s="150"/>
      <c r="AP130" s="150"/>
      <c r="AQ130" s="150"/>
      <c r="AR130" s="150"/>
      <c r="AS130" s="150"/>
      <c r="AT130" s="150"/>
      <c r="AU130" s="150"/>
      <c r="AV130" s="150"/>
      <c r="AW130" s="150"/>
      <c r="BA130" s="128"/>
      <c r="BB130" s="128"/>
      <c r="BC130" s="128" t="str">
        <f>IF(消費量クラス!$R$1="AS","defInput['"&amp;B130&amp;"'] = {  "&amp;D$2&amp;":'"&amp;D130&amp;"',  "&amp;C$2&amp;":'"&amp;C130&amp;"',  "&amp;E$2&amp;":'"&amp;E130&amp;"',  "&amp;F$2&amp;":'"&amp;F130&amp;"', "&amp;G$2&amp;":'"&amp;G130&amp;"', "&amp;H$2&amp;":'"&amp;H130&amp;"', "&amp;I$2&amp;":'"&amp;I130&amp;"', "&amp;J$2&amp;":'"&amp;J130&amp;"', "&amp;K$2&amp;":'"&amp;K130&amp;"', "&amp;L$2&amp;":'"&amp;L130&amp;"', "&amp;M$2&amp;":'"&amp;M130&amp;"', "&amp;N$2&amp;":'"&amp;N130&amp;"'}; ","$this-&gt;defInput['"&amp;B130&amp;"'] = [  '"&amp;D$2&amp;"'=&gt;'"&amp;D130&amp;"',  '"&amp;C$2&amp;"'=&gt;'"&amp;C130&amp;"',  '"&amp;E$2&amp;"'=&gt;'"&amp;E130&amp;"',  '"&amp;F$2&amp;"'=&gt;'"&amp;F130&amp;"', '"&amp;G$2&amp;"'=&gt;'"&amp;G130&amp;"', '"&amp;H$2&amp;"'=&gt;'"&amp;H130&amp;"', '"&amp;I$2&amp;"'=&gt;'"&amp;I130&amp;"', '"&amp;J$2&amp;"'=&gt;'"&amp;J130&amp;"', '"&amp;K$2&amp;"'=&gt;'"&amp;K130&amp;"', '"&amp;L$2&amp;"'=&gt;'"&amp;L130&amp;"', '"&amp;M$2&amp;"'=&gt;'"&amp;M130&amp;"', '"&amp;N$2&amp;"'=&gt;'"&amp;N130&amp;"']; ")</f>
        <v xml:space="preserve">defInput['i901'] = {  cons:'consCRsum',  title:'乗用車の保有台数',  unit:'台',  text:'乗用車の保有台数', inputType:'sel901', right:'', postfix:'', demand:'', varType:'Number', min:'', max:'', defaultValue:'-1'}; </v>
      </c>
      <c r="BD130" s="129"/>
      <c r="BE130" s="129"/>
      <c r="BF130" s="129" t="str">
        <f>IF(消費量クラス!$R$1="AS","","$this-&gt;")&amp;"defSelectValue['"&amp;G130&amp;"']= [ '"&amp;R130&amp;"', '"&amp;S130&amp;"', '"&amp;T130&amp;"', '"&amp;U130&amp;"', '"&amp;V130&amp;"', '"&amp;W130&amp;"', '"&amp;X130&amp;"', '"&amp;Y130&amp;"', '"&amp;Z130&amp;"', '"&amp;AA130&amp;"', '"&amp;AB130&amp;"', '"&amp;AC130&amp;"', '"&amp;AD130&amp;"', '"&amp;AE130&amp;"', '"&amp;AF130&amp;"', '"&amp;AG130&amp;"' ]; "</f>
        <v xml:space="preserve">defSelectValue['sel901']= [ '', '', '', '', '', '', '', '', '', '', '', '', '', '', '', '' ]; </v>
      </c>
      <c r="BG130" s="130"/>
      <c r="BH130" s="130"/>
      <c r="BI130" s="130" t="str">
        <f>IF(消費量クラス!$R$1="AS","","$this-&gt;")&amp;"defSelectData['"&amp;G130&amp;"']= [ '"&amp;AH130&amp;"', '"&amp;AI130&amp;"', '"&amp;AJ130&amp;"', '"&amp;AK130&amp;"', '"&amp;AL130&amp;"', '"&amp;AM130&amp;"', '"&amp;AN130&amp;"', '"&amp;AO130&amp;"', '"&amp;AP130&amp;"', '"&amp;AQ130&amp;"', '"&amp;AR130&amp;"', '"&amp;AS130&amp;"', '"&amp;AT130&amp;"', '"&amp;AU130&amp;"', '"&amp;AV130&amp;"', '"&amp;AW130&amp;"' ]; "</f>
        <v xml:space="preserve">defSelectData['sel901']= [ '', '', '', '', '', '', '', '', '', '', '', '', '', '', '', '' ]; </v>
      </c>
    </row>
    <row r="131" spans="1:61" ht="43.5" customHeight="1">
      <c r="A131" s="127"/>
      <c r="B131" s="150" t="s">
        <v>3013</v>
      </c>
      <c r="C131" s="150" t="s">
        <v>2616</v>
      </c>
      <c r="D131" s="150" t="s">
        <v>2631</v>
      </c>
      <c r="E131" s="150" t="s">
        <v>3394</v>
      </c>
      <c r="F131" s="150" t="s">
        <v>2616</v>
      </c>
      <c r="G131" s="192" t="str">
        <f t="shared" si="51"/>
        <v>sel902</v>
      </c>
      <c r="H131" s="150"/>
      <c r="I131" s="150"/>
      <c r="J131" s="150"/>
      <c r="K131" s="150" t="s">
        <v>1791</v>
      </c>
      <c r="L131" s="150"/>
      <c r="M131" s="150"/>
      <c r="N131" s="150">
        <v>-1</v>
      </c>
      <c r="P131" s="132"/>
      <c r="Q131" s="149"/>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50"/>
      <c r="AO131" s="150"/>
      <c r="AP131" s="150"/>
      <c r="AQ131" s="150"/>
      <c r="AR131" s="150"/>
      <c r="AS131" s="150"/>
      <c r="AT131" s="150"/>
      <c r="AU131" s="150"/>
      <c r="AV131" s="150"/>
      <c r="AW131" s="150"/>
      <c r="BA131" s="128"/>
      <c r="BB131" s="128"/>
      <c r="BC131" s="128" t="str">
        <f>IF(消費量クラス!$R$1="AS","defInput['"&amp;B131&amp;"'] = {  "&amp;D$2&amp;":'"&amp;D131&amp;"',  "&amp;C$2&amp;":'"&amp;C131&amp;"',  "&amp;E$2&amp;":'"&amp;E131&amp;"',  "&amp;F$2&amp;":'"&amp;F131&amp;"', "&amp;G$2&amp;":'"&amp;G131&amp;"', "&amp;H$2&amp;":'"&amp;H131&amp;"', "&amp;I$2&amp;":'"&amp;I131&amp;"', "&amp;J$2&amp;":'"&amp;J131&amp;"', "&amp;K$2&amp;":'"&amp;K131&amp;"', "&amp;L$2&amp;":'"&amp;L131&amp;"', "&amp;M$2&amp;":'"&amp;M131&amp;"', "&amp;N$2&amp;":'"&amp;N131&amp;"'}; ","$this-&gt;defInput['"&amp;B131&amp;"'] = [  '"&amp;D$2&amp;"'=&gt;'"&amp;D131&amp;"',  '"&amp;C$2&amp;"'=&gt;'"&amp;C131&amp;"',  '"&amp;E$2&amp;"'=&gt;'"&amp;E131&amp;"',  '"&amp;F$2&amp;"'=&gt;'"&amp;F131&amp;"', '"&amp;G$2&amp;"'=&gt;'"&amp;G131&amp;"', '"&amp;H$2&amp;"'=&gt;'"&amp;H131&amp;"', '"&amp;I$2&amp;"'=&gt;'"&amp;I131&amp;"', '"&amp;J$2&amp;"'=&gt;'"&amp;J131&amp;"', '"&amp;K$2&amp;"'=&gt;'"&amp;K131&amp;"', '"&amp;L$2&amp;"'=&gt;'"&amp;L131&amp;"', '"&amp;M$2&amp;"'=&gt;'"&amp;M131&amp;"', '"&amp;N$2&amp;"'=&gt;'"&amp;N131&amp;"']; ")</f>
        <v xml:space="preserve">defInput['i902'] = {  cons:'consCRsum',  title:'スクータ・バイクの保有台数',  unit:'台',  text:'スクータ・バイクの保有台数', inputType:'sel902', right:'', postfix:'', demand:'', varType:'Number', min:'', max:'', defaultValue:'-1'}; </v>
      </c>
      <c r="BD131" s="129"/>
      <c r="BE131" s="129"/>
      <c r="BF131" s="129" t="str">
        <f>IF(消費量クラス!$R$1="AS","","$this-&gt;")&amp;"defSelectValue['"&amp;G131&amp;"']= [ '"&amp;R131&amp;"', '"&amp;S131&amp;"', '"&amp;T131&amp;"', '"&amp;U131&amp;"', '"&amp;V131&amp;"', '"&amp;W131&amp;"', '"&amp;X131&amp;"', '"&amp;Y131&amp;"', '"&amp;Z131&amp;"', '"&amp;AA131&amp;"', '"&amp;AB131&amp;"', '"&amp;AC131&amp;"', '"&amp;AD131&amp;"', '"&amp;AE131&amp;"', '"&amp;AF131&amp;"', '"&amp;AG131&amp;"' ]; "</f>
        <v xml:space="preserve">defSelectValue['sel902']= [ '', '', '', '', '', '', '', '', '', '', '', '', '', '', '', '' ]; </v>
      </c>
      <c r="BG131" s="130"/>
      <c r="BH131" s="130"/>
      <c r="BI131" s="130" t="str">
        <f>IF(消費量クラス!$R$1="AS","","$this-&gt;")&amp;"defSelectData['"&amp;G131&amp;"']= [ '"&amp;AH131&amp;"', '"&amp;AI131&amp;"', '"&amp;AJ131&amp;"', '"&amp;AK131&amp;"', '"&amp;AL131&amp;"', '"&amp;AM131&amp;"', '"&amp;AN131&amp;"', '"&amp;AO131&amp;"', '"&amp;AP131&amp;"', '"&amp;AQ131&amp;"', '"&amp;AR131&amp;"', '"&amp;AS131&amp;"', '"&amp;AT131&amp;"', '"&amp;AU131&amp;"', '"&amp;AV131&amp;"', '"&amp;AW131&amp;"' ]; "</f>
        <v xml:space="preserve">defSelectData['sel902']= [ '', '', '', '', '', '', '', '', '', '', '', '', '', '', '', '' ]; </v>
      </c>
    </row>
    <row r="132" spans="1:61" ht="43.5" customHeight="1">
      <c r="A132" s="127"/>
      <c r="B132" s="150" t="s">
        <v>3043</v>
      </c>
      <c r="C132" s="150" t="s">
        <v>2793</v>
      </c>
      <c r="D132" s="150" t="s">
        <v>2322</v>
      </c>
      <c r="E132" s="150" t="s">
        <v>3394</v>
      </c>
      <c r="F132" s="150" t="str">
        <f t="shared" ref="F132:F137" si="52">C132</f>
        <v>軽トラック・バンの保有台数</v>
      </c>
      <c r="G132" s="192" t="str">
        <f t="shared" si="51"/>
        <v>sel903</v>
      </c>
      <c r="H132" s="150"/>
      <c r="I132" s="150"/>
      <c r="J132" s="150"/>
      <c r="K132" s="150" t="s">
        <v>1791</v>
      </c>
      <c r="L132" s="150"/>
      <c r="M132" s="150"/>
      <c r="N132" s="150">
        <v>-1</v>
      </c>
      <c r="P132" s="132"/>
      <c r="Q132" s="149"/>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50"/>
      <c r="AO132" s="150"/>
      <c r="AP132" s="150"/>
      <c r="AQ132" s="150"/>
      <c r="AR132" s="150"/>
      <c r="AS132" s="150"/>
      <c r="AT132" s="150"/>
      <c r="AU132" s="150"/>
      <c r="AV132" s="150"/>
      <c r="AW132" s="150"/>
      <c r="BA132" s="128"/>
      <c r="BB132" s="128"/>
      <c r="BC132" s="128" t="str">
        <f>IF(消費量クラス!$R$1="AS","defInput['"&amp;B132&amp;"'] = {  "&amp;D$2&amp;":'"&amp;D132&amp;"',  "&amp;C$2&amp;":'"&amp;C132&amp;"',  "&amp;E$2&amp;":'"&amp;E132&amp;"',  "&amp;F$2&amp;":'"&amp;F132&amp;"', "&amp;G$2&amp;":'"&amp;G132&amp;"', "&amp;H$2&amp;":'"&amp;H132&amp;"', "&amp;I$2&amp;":'"&amp;I132&amp;"', "&amp;J$2&amp;":'"&amp;J132&amp;"', "&amp;K$2&amp;":'"&amp;K132&amp;"', "&amp;L$2&amp;":'"&amp;L132&amp;"', "&amp;M$2&amp;":'"&amp;M132&amp;"', "&amp;N$2&amp;":'"&amp;N132&amp;"'}; ","$this-&gt;defInput['"&amp;B132&amp;"'] = [  '"&amp;D$2&amp;"'=&gt;'"&amp;D132&amp;"',  '"&amp;C$2&amp;"'=&gt;'"&amp;C132&amp;"',  '"&amp;E$2&amp;"'=&gt;'"&amp;E132&amp;"',  '"&amp;F$2&amp;"'=&gt;'"&amp;F132&amp;"', '"&amp;G$2&amp;"'=&gt;'"&amp;G132&amp;"', '"&amp;H$2&amp;"'=&gt;'"&amp;H132&amp;"', '"&amp;I$2&amp;"'=&gt;'"&amp;I132&amp;"', '"&amp;J$2&amp;"'=&gt;'"&amp;J132&amp;"', '"&amp;K$2&amp;"'=&gt;'"&amp;K132&amp;"', '"&amp;L$2&amp;"'=&gt;'"&amp;L132&amp;"', '"&amp;M$2&amp;"'=&gt;'"&amp;M132&amp;"', '"&amp;N$2&amp;"'=&gt;'"&amp;N132&amp;"']; ")</f>
        <v xml:space="preserve">defInput['i903'] = {  cons:'consCRsum',  title:'軽トラック・バンの保有台数',  unit:'台',  text:'軽トラック・バンの保有台数', inputType:'sel903', right:'', postfix:'', demand:'', varType:'Number', min:'', max:'', defaultValue:'-1'}; </v>
      </c>
      <c r="BD132" s="129"/>
      <c r="BE132" s="129"/>
      <c r="BF132" s="129" t="str">
        <f>IF(消費量クラス!$R$1="AS","","$this-&gt;")&amp;"defSelectValue['"&amp;G132&amp;"']= [ '"&amp;R132&amp;"', '"&amp;S132&amp;"', '"&amp;T132&amp;"', '"&amp;U132&amp;"', '"&amp;V132&amp;"', '"&amp;W132&amp;"', '"&amp;X132&amp;"', '"&amp;Y132&amp;"', '"&amp;Z132&amp;"', '"&amp;AA132&amp;"', '"&amp;AB132&amp;"', '"&amp;AC132&amp;"', '"&amp;AD132&amp;"', '"&amp;AE132&amp;"', '"&amp;AF132&amp;"', '"&amp;AG132&amp;"' ]; "</f>
        <v xml:space="preserve">defSelectValue['sel903']= [ '', '', '', '', '', '', '', '', '', '', '', '', '', '', '', '' ]; </v>
      </c>
      <c r="BG132" s="130"/>
      <c r="BH132" s="130"/>
      <c r="BI132" s="130" t="str">
        <f>IF(消費量クラス!$R$1="AS","","$this-&gt;")&amp;"defSelectData['"&amp;G132&amp;"']= [ '"&amp;AH132&amp;"', '"&amp;AI132&amp;"', '"&amp;AJ132&amp;"', '"&amp;AK132&amp;"', '"&amp;AL132&amp;"', '"&amp;AM132&amp;"', '"&amp;AN132&amp;"', '"&amp;AO132&amp;"', '"&amp;AP132&amp;"', '"&amp;AQ132&amp;"', '"&amp;AR132&amp;"', '"&amp;AS132&amp;"', '"&amp;AT132&amp;"', '"&amp;AU132&amp;"', '"&amp;AV132&amp;"', '"&amp;AW132&amp;"' ]; "</f>
        <v xml:space="preserve">defSelectData['sel903']= [ '', '', '', '', '', '', '', '', '', '', '', '', '', '', '', '' ]; </v>
      </c>
    </row>
    <row r="133" spans="1:61" ht="43.5" customHeight="1">
      <c r="A133" s="127"/>
      <c r="B133" s="150" t="s">
        <v>3044</v>
      </c>
      <c r="C133" s="150" t="s">
        <v>2794</v>
      </c>
      <c r="D133" s="150" t="s">
        <v>2322</v>
      </c>
      <c r="E133" s="150" t="s">
        <v>3394</v>
      </c>
      <c r="F133" s="150" t="str">
        <f t="shared" si="52"/>
        <v>ディーゼルトラックの保有台数</v>
      </c>
      <c r="G133" s="192" t="str">
        <f t="shared" si="51"/>
        <v>sel904</v>
      </c>
      <c r="H133" s="150"/>
      <c r="I133" s="150"/>
      <c r="J133" s="150"/>
      <c r="K133" s="150" t="s">
        <v>1791</v>
      </c>
      <c r="L133" s="150"/>
      <c r="M133" s="150"/>
      <c r="N133" s="150">
        <v>-1</v>
      </c>
      <c r="P133" s="132"/>
      <c r="Q133" s="149"/>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50"/>
      <c r="AO133" s="150"/>
      <c r="AP133" s="150"/>
      <c r="AQ133" s="150"/>
      <c r="AR133" s="150"/>
      <c r="AS133" s="150"/>
      <c r="AT133" s="150"/>
      <c r="AU133" s="150"/>
      <c r="AV133" s="150"/>
      <c r="AW133" s="150"/>
      <c r="BA133" s="128"/>
      <c r="BB133" s="128"/>
      <c r="BC133" s="128" t="str">
        <f>IF(消費量クラス!$R$1="AS","defInput['"&amp;B133&amp;"'] = {  "&amp;D$2&amp;":'"&amp;D133&amp;"',  "&amp;C$2&amp;":'"&amp;C133&amp;"',  "&amp;E$2&amp;":'"&amp;E133&amp;"',  "&amp;F$2&amp;":'"&amp;F133&amp;"', "&amp;G$2&amp;":'"&amp;G133&amp;"', "&amp;H$2&amp;":'"&amp;H133&amp;"', "&amp;I$2&amp;":'"&amp;I133&amp;"', "&amp;J$2&amp;":'"&amp;J133&amp;"', "&amp;K$2&amp;":'"&amp;K133&amp;"', "&amp;L$2&amp;":'"&amp;L133&amp;"', "&amp;M$2&amp;":'"&amp;M133&amp;"', "&amp;N$2&amp;":'"&amp;N133&amp;"'}; ","$this-&gt;defInput['"&amp;B133&amp;"'] = [  '"&amp;D$2&amp;"'=&gt;'"&amp;D133&amp;"',  '"&amp;C$2&amp;"'=&gt;'"&amp;C133&amp;"',  '"&amp;E$2&amp;"'=&gt;'"&amp;E133&amp;"',  '"&amp;F$2&amp;"'=&gt;'"&amp;F133&amp;"', '"&amp;G$2&amp;"'=&gt;'"&amp;G133&amp;"', '"&amp;H$2&amp;"'=&gt;'"&amp;H133&amp;"', '"&amp;I$2&amp;"'=&gt;'"&amp;I133&amp;"', '"&amp;J$2&amp;"'=&gt;'"&amp;J133&amp;"', '"&amp;K$2&amp;"'=&gt;'"&amp;K133&amp;"', '"&amp;L$2&amp;"'=&gt;'"&amp;L133&amp;"', '"&amp;M$2&amp;"'=&gt;'"&amp;M133&amp;"', '"&amp;N$2&amp;"'=&gt;'"&amp;N133&amp;"']; ")</f>
        <v xml:space="preserve">defInput['i904'] = {  cons:'consCRsum',  title:'ディーゼルトラックの保有台数',  unit:'台',  text:'ディーゼルトラックの保有台数', inputType:'sel904', right:'', postfix:'', demand:'', varType:'Number', min:'', max:'', defaultValue:'-1'}; </v>
      </c>
      <c r="BD133" s="129"/>
      <c r="BE133" s="129"/>
      <c r="BF133" s="129" t="str">
        <f>IF(消費量クラス!$R$1="AS","","$this-&gt;")&amp;"defSelectValue['"&amp;G133&amp;"']= [ '"&amp;R133&amp;"', '"&amp;S133&amp;"', '"&amp;T133&amp;"', '"&amp;U133&amp;"', '"&amp;V133&amp;"', '"&amp;W133&amp;"', '"&amp;X133&amp;"', '"&amp;Y133&amp;"', '"&amp;Z133&amp;"', '"&amp;AA133&amp;"', '"&amp;AB133&amp;"', '"&amp;AC133&amp;"', '"&amp;AD133&amp;"', '"&amp;AE133&amp;"', '"&amp;AF133&amp;"', '"&amp;AG133&amp;"' ]; "</f>
        <v xml:space="preserve">defSelectValue['sel904']= [ '', '', '', '', '', '', '', '', '', '', '', '', '', '', '', '' ]; </v>
      </c>
      <c r="BG133" s="130"/>
      <c r="BH133" s="130"/>
      <c r="BI133" s="130" t="str">
        <f>IF(消費量クラス!$R$1="AS","","$this-&gt;")&amp;"defSelectData['"&amp;G133&amp;"']= [ '"&amp;AH133&amp;"', '"&amp;AI133&amp;"', '"&amp;AJ133&amp;"', '"&amp;AK133&amp;"', '"&amp;AL133&amp;"', '"&amp;AM133&amp;"', '"&amp;AN133&amp;"', '"&amp;AO133&amp;"', '"&amp;AP133&amp;"', '"&amp;AQ133&amp;"', '"&amp;AR133&amp;"', '"&amp;AS133&amp;"', '"&amp;AT133&amp;"', '"&amp;AU133&amp;"', '"&amp;AV133&amp;"', '"&amp;AW133&amp;"' ]; "</f>
        <v xml:space="preserve">defSelectData['sel904']= [ '', '', '', '', '', '', '', '', '', '', '', '', '', '', '', '' ]; </v>
      </c>
    </row>
    <row r="134" spans="1:61" ht="43.5" customHeight="1">
      <c r="A134" s="127"/>
      <c r="B134" s="150" t="s">
        <v>3057</v>
      </c>
      <c r="C134" s="150" t="s">
        <v>3041</v>
      </c>
      <c r="D134" s="150" t="s">
        <v>2322</v>
      </c>
      <c r="E134" s="150" t="s">
        <v>3394</v>
      </c>
      <c r="F134" s="150" t="str">
        <f t="shared" si="52"/>
        <v>低炭素乗用車の保有台数</v>
      </c>
      <c r="G134" s="192" t="str">
        <f t="shared" si="51"/>
        <v>sel911</v>
      </c>
      <c r="H134" s="150"/>
      <c r="I134" s="150"/>
      <c r="J134" s="150"/>
      <c r="K134" s="150" t="s">
        <v>1791</v>
      </c>
      <c r="L134" s="150"/>
      <c r="M134" s="150"/>
      <c r="N134" s="150">
        <v>-1</v>
      </c>
      <c r="P134" s="132"/>
      <c r="Q134" s="149"/>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50"/>
      <c r="AO134" s="150"/>
      <c r="AP134" s="150"/>
      <c r="AQ134" s="150"/>
      <c r="AR134" s="150"/>
      <c r="AS134" s="150"/>
      <c r="AT134" s="150"/>
      <c r="AU134" s="150"/>
      <c r="AV134" s="150"/>
      <c r="AW134" s="150"/>
      <c r="BA134" s="128"/>
      <c r="BB134" s="128"/>
      <c r="BC134" s="128" t="str">
        <f>IF(消費量クラス!$R$1="AS","defInput['"&amp;B134&amp;"'] = {  "&amp;D$2&amp;":'"&amp;D134&amp;"',  "&amp;C$2&amp;":'"&amp;C134&amp;"',  "&amp;E$2&amp;":'"&amp;E134&amp;"',  "&amp;F$2&amp;":'"&amp;F134&amp;"', "&amp;G$2&amp;":'"&amp;G134&amp;"', "&amp;H$2&amp;":'"&amp;H134&amp;"', "&amp;I$2&amp;":'"&amp;I134&amp;"', "&amp;J$2&amp;":'"&amp;J134&amp;"', "&amp;K$2&amp;":'"&amp;K134&amp;"', "&amp;L$2&amp;":'"&amp;L134&amp;"', "&amp;M$2&amp;":'"&amp;M134&amp;"', "&amp;N$2&amp;":'"&amp;N134&amp;"'}; ","$this-&gt;defInput['"&amp;B134&amp;"'] = [  '"&amp;D$2&amp;"'=&gt;'"&amp;D134&amp;"',  '"&amp;C$2&amp;"'=&gt;'"&amp;C134&amp;"',  '"&amp;E$2&amp;"'=&gt;'"&amp;E134&amp;"',  '"&amp;F$2&amp;"'=&gt;'"&amp;F134&amp;"', '"&amp;G$2&amp;"'=&gt;'"&amp;G134&amp;"', '"&amp;H$2&amp;"'=&gt;'"&amp;H134&amp;"', '"&amp;I$2&amp;"'=&gt;'"&amp;I134&amp;"', '"&amp;J$2&amp;"'=&gt;'"&amp;J134&amp;"', '"&amp;K$2&amp;"'=&gt;'"&amp;K134&amp;"', '"&amp;L$2&amp;"'=&gt;'"&amp;L134&amp;"', '"&amp;M$2&amp;"'=&gt;'"&amp;M134&amp;"', '"&amp;N$2&amp;"'=&gt;'"&amp;N134&amp;"']; ")</f>
        <v xml:space="preserve">defInput['i911'] = {  cons:'consCRsum',  title:'低炭素乗用車の保有台数',  unit:'台',  text:'低炭素乗用車の保有台数', inputType:'sel911', right:'', postfix:'', demand:'', varType:'Number', min:'', max:'', defaultValue:'-1'}; </v>
      </c>
      <c r="BD134" s="129"/>
      <c r="BE134" s="129"/>
      <c r="BF134" s="129" t="str">
        <f>IF(消費量クラス!$R$1="AS","","$this-&gt;")&amp;"defSelectValue['"&amp;G134&amp;"']= [ '"&amp;R134&amp;"', '"&amp;S134&amp;"', '"&amp;T134&amp;"', '"&amp;U134&amp;"', '"&amp;V134&amp;"', '"&amp;W134&amp;"', '"&amp;X134&amp;"', '"&amp;Y134&amp;"', '"&amp;Z134&amp;"', '"&amp;AA134&amp;"', '"&amp;AB134&amp;"', '"&amp;AC134&amp;"', '"&amp;AD134&amp;"', '"&amp;AE134&amp;"', '"&amp;AF134&amp;"', '"&amp;AG134&amp;"' ]; "</f>
        <v xml:space="preserve">defSelectValue['sel911']= [ '', '', '', '', '', '', '', '', '', '', '', '', '', '', '', '' ]; </v>
      </c>
      <c r="BG134" s="130"/>
      <c r="BH134" s="130"/>
      <c r="BI134" s="130" t="str">
        <f>IF(消費量クラス!$R$1="AS","","$this-&gt;")&amp;"defSelectData['"&amp;G134&amp;"']= [ '"&amp;AH134&amp;"', '"&amp;AI134&amp;"', '"&amp;AJ134&amp;"', '"&amp;AK134&amp;"', '"&amp;AL134&amp;"', '"&amp;AM134&amp;"', '"&amp;AN134&amp;"', '"&amp;AO134&amp;"', '"&amp;AP134&amp;"', '"&amp;AQ134&amp;"', '"&amp;AR134&amp;"', '"&amp;AS134&amp;"', '"&amp;AT134&amp;"', '"&amp;AU134&amp;"', '"&amp;AV134&amp;"', '"&amp;AW134&amp;"' ]; "</f>
        <v xml:space="preserve">defSelectData['sel911']= [ '', '', '', '', '', '', '', '', '', '', '', '', '', '', '', '' ]; </v>
      </c>
    </row>
    <row r="135" spans="1:61" ht="43.5" customHeight="1">
      <c r="A135" s="127"/>
      <c r="B135" s="150" t="s">
        <v>3058</v>
      </c>
      <c r="C135" s="150" t="s">
        <v>3040</v>
      </c>
      <c r="D135" s="150" t="s">
        <v>2322</v>
      </c>
      <c r="E135" s="150" t="s">
        <v>3394</v>
      </c>
      <c r="F135" s="150" t="str">
        <f t="shared" si="52"/>
        <v>低炭素軽トラックの保有台数</v>
      </c>
      <c r="G135" s="192" t="str">
        <f t="shared" si="51"/>
        <v>sel912</v>
      </c>
      <c r="H135" s="150"/>
      <c r="I135" s="150"/>
      <c r="J135" s="150"/>
      <c r="K135" s="150" t="s">
        <v>1791</v>
      </c>
      <c r="L135" s="150"/>
      <c r="M135" s="150"/>
      <c r="N135" s="150">
        <v>-1</v>
      </c>
      <c r="P135" s="132"/>
      <c r="Q135" s="149"/>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50"/>
      <c r="AO135" s="150"/>
      <c r="AP135" s="150"/>
      <c r="AQ135" s="150"/>
      <c r="AR135" s="150"/>
      <c r="AS135" s="150"/>
      <c r="AT135" s="150"/>
      <c r="AU135" s="150"/>
      <c r="AV135" s="150"/>
      <c r="AW135" s="150"/>
      <c r="BA135" s="128"/>
      <c r="BB135" s="128"/>
      <c r="BC135" s="128" t="str">
        <f>IF(消費量クラス!$R$1="AS","defInput['"&amp;B135&amp;"'] = {  "&amp;D$2&amp;":'"&amp;D135&amp;"',  "&amp;C$2&amp;":'"&amp;C135&amp;"',  "&amp;E$2&amp;":'"&amp;E135&amp;"',  "&amp;F$2&amp;":'"&amp;F135&amp;"', "&amp;G$2&amp;":'"&amp;G135&amp;"', "&amp;H$2&amp;":'"&amp;H135&amp;"', "&amp;I$2&amp;":'"&amp;I135&amp;"', "&amp;J$2&amp;":'"&amp;J135&amp;"', "&amp;K$2&amp;":'"&amp;K135&amp;"', "&amp;L$2&amp;":'"&amp;L135&amp;"', "&amp;M$2&amp;":'"&amp;M135&amp;"', "&amp;N$2&amp;":'"&amp;N135&amp;"'}; ","$this-&gt;defInput['"&amp;B135&amp;"'] = [  '"&amp;D$2&amp;"'=&gt;'"&amp;D135&amp;"',  '"&amp;C$2&amp;"'=&gt;'"&amp;C135&amp;"',  '"&amp;E$2&amp;"'=&gt;'"&amp;E135&amp;"',  '"&amp;F$2&amp;"'=&gt;'"&amp;F135&amp;"', '"&amp;G$2&amp;"'=&gt;'"&amp;G135&amp;"', '"&amp;H$2&amp;"'=&gt;'"&amp;H135&amp;"', '"&amp;I$2&amp;"'=&gt;'"&amp;I135&amp;"', '"&amp;J$2&amp;"'=&gt;'"&amp;J135&amp;"', '"&amp;K$2&amp;"'=&gt;'"&amp;K135&amp;"', '"&amp;L$2&amp;"'=&gt;'"&amp;L135&amp;"', '"&amp;M$2&amp;"'=&gt;'"&amp;M135&amp;"', '"&amp;N$2&amp;"'=&gt;'"&amp;N135&amp;"']; ")</f>
        <v xml:space="preserve">defInput['i912'] = {  cons:'consCRsum',  title:'低炭素軽トラックの保有台数',  unit:'台',  text:'低炭素軽トラックの保有台数', inputType:'sel912', right:'', postfix:'', demand:'', varType:'Number', min:'', max:'', defaultValue:'-1'}; </v>
      </c>
      <c r="BD135" s="129"/>
      <c r="BE135" s="129"/>
      <c r="BF135" s="129" t="str">
        <f>IF(消費量クラス!$R$1="AS","","$this-&gt;")&amp;"defSelectValue['"&amp;G135&amp;"']= [ '"&amp;R135&amp;"', '"&amp;S135&amp;"', '"&amp;T135&amp;"', '"&amp;U135&amp;"', '"&amp;V135&amp;"', '"&amp;W135&amp;"', '"&amp;X135&amp;"', '"&amp;Y135&amp;"', '"&amp;Z135&amp;"', '"&amp;AA135&amp;"', '"&amp;AB135&amp;"', '"&amp;AC135&amp;"', '"&amp;AD135&amp;"', '"&amp;AE135&amp;"', '"&amp;AF135&amp;"', '"&amp;AG135&amp;"' ]; "</f>
        <v xml:space="preserve">defSelectValue['sel912']= [ '', '', '', '', '', '', '', '', '', '', '', '', '', '', '', '' ]; </v>
      </c>
      <c r="BG135" s="130"/>
      <c r="BH135" s="130"/>
      <c r="BI135" s="130" t="str">
        <f>IF(消費量クラス!$R$1="AS","","$this-&gt;")&amp;"defSelectData['"&amp;G135&amp;"']= [ '"&amp;AH135&amp;"', '"&amp;AI135&amp;"', '"&amp;AJ135&amp;"', '"&amp;AK135&amp;"', '"&amp;AL135&amp;"', '"&amp;AM135&amp;"', '"&amp;AN135&amp;"', '"&amp;AO135&amp;"', '"&amp;AP135&amp;"', '"&amp;AQ135&amp;"', '"&amp;AR135&amp;"', '"&amp;AS135&amp;"', '"&amp;AT135&amp;"', '"&amp;AU135&amp;"', '"&amp;AV135&amp;"', '"&amp;AW135&amp;"' ]; "</f>
        <v xml:space="preserve">defSelectData['sel912']= [ '', '', '', '', '', '', '', '', '', '', '', '', '', '', '', '' ]; </v>
      </c>
    </row>
    <row r="136" spans="1:61" ht="43.5" customHeight="1">
      <c r="A136" s="127"/>
      <c r="B136" s="150" t="s">
        <v>3059</v>
      </c>
      <c r="C136" s="150" t="s">
        <v>3042</v>
      </c>
      <c r="D136" s="150" t="s">
        <v>2322</v>
      </c>
      <c r="E136" s="150" t="s">
        <v>3394</v>
      </c>
      <c r="F136" s="150" t="str">
        <f t="shared" si="52"/>
        <v>低炭素トラックの保有台数</v>
      </c>
      <c r="G136" s="192" t="str">
        <f t="shared" si="51"/>
        <v>sel913</v>
      </c>
      <c r="H136" s="150"/>
      <c r="I136" s="150"/>
      <c r="J136" s="150"/>
      <c r="K136" s="150" t="s">
        <v>1791</v>
      </c>
      <c r="L136" s="150"/>
      <c r="M136" s="150"/>
      <c r="N136" s="150">
        <v>-1</v>
      </c>
      <c r="P136" s="132"/>
      <c r="Q136" s="149"/>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50"/>
      <c r="AO136" s="150"/>
      <c r="AP136" s="150"/>
      <c r="AQ136" s="150"/>
      <c r="AR136" s="150"/>
      <c r="AS136" s="150"/>
      <c r="AT136" s="150"/>
      <c r="AU136" s="150"/>
      <c r="AV136" s="150"/>
      <c r="AW136" s="150"/>
      <c r="BA136" s="128"/>
      <c r="BB136" s="128"/>
      <c r="BC136" s="128" t="str">
        <f>IF(消費量クラス!$R$1="AS","defInput['"&amp;B136&amp;"'] = {  "&amp;D$2&amp;":'"&amp;D136&amp;"',  "&amp;C$2&amp;":'"&amp;C136&amp;"',  "&amp;E$2&amp;":'"&amp;E136&amp;"',  "&amp;F$2&amp;":'"&amp;F136&amp;"', "&amp;G$2&amp;":'"&amp;G136&amp;"', "&amp;H$2&amp;":'"&amp;H136&amp;"', "&amp;I$2&amp;":'"&amp;I136&amp;"', "&amp;J$2&amp;":'"&amp;J136&amp;"', "&amp;K$2&amp;":'"&amp;K136&amp;"', "&amp;L$2&amp;":'"&amp;L136&amp;"', "&amp;M$2&amp;":'"&amp;M136&amp;"', "&amp;N$2&amp;":'"&amp;N136&amp;"'}; ","$this-&gt;defInput['"&amp;B136&amp;"'] = [  '"&amp;D$2&amp;"'=&gt;'"&amp;D136&amp;"',  '"&amp;C$2&amp;"'=&gt;'"&amp;C136&amp;"',  '"&amp;E$2&amp;"'=&gt;'"&amp;E136&amp;"',  '"&amp;F$2&amp;"'=&gt;'"&amp;F136&amp;"', '"&amp;G$2&amp;"'=&gt;'"&amp;G136&amp;"', '"&amp;H$2&amp;"'=&gt;'"&amp;H136&amp;"', '"&amp;I$2&amp;"'=&gt;'"&amp;I136&amp;"', '"&amp;J$2&amp;"'=&gt;'"&amp;J136&amp;"', '"&amp;K$2&amp;"'=&gt;'"&amp;K136&amp;"', '"&amp;L$2&amp;"'=&gt;'"&amp;L136&amp;"', '"&amp;M$2&amp;"'=&gt;'"&amp;M136&amp;"', '"&amp;N$2&amp;"'=&gt;'"&amp;N136&amp;"']; ")</f>
        <v xml:space="preserve">defInput['i913'] = {  cons:'consCRsum',  title:'低炭素トラックの保有台数',  unit:'台',  text:'低炭素トラックの保有台数', inputType:'sel913', right:'', postfix:'', demand:'', varType:'Number', min:'', max:'', defaultValue:'-1'}; </v>
      </c>
      <c r="BD136" s="129"/>
      <c r="BE136" s="129"/>
      <c r="BF136" s="129" t="str">
        <f>IF(消費量クラス!$R$1="AS","","$this-&gt;")&amp;"defSelectValue['"&amp;G136&amp;"']= [ '"&amp;R136&amp;"', '"&amp;S136&amp;"', '"&amp;T136&amp;"', '"&amp;U136&amp;"', '"&amp;V136&amp;"', '"&amp;W136&amp;"', '"&amp;X136&amp;"', '"&amp;Y136&amp;"', '"&amp;Z136&amp;"', '"&amp;AA136&amp;"', '"&amp;AB136&amp;"', '"&amp;AC136&amp;"', '"&amp;AD136&amp;"', '"&amp;AE136&amp;"', '"&amp;AF136&amp;"', '"&amp;AG136&amp;"' ]; "</f>
        <v xml:space="preserve">defSelectValue['sel913']= [ '', '', '', '', '', '', '', '', '', '', '', '', '', '', '', '' ]; </v>
      </c>
      <c r="BG136" s="130"/>
      <c r="BH136" s="130"/>
      <c r="BI136" s="130" t="str">
        <f>IF(消費量クラス!$R$1="AS","","$this-&gt;")&amp;"defSelectData['"&amp;G136&amp;"']= [ '"&amp;AH136&amp;"', '"&amp;AI136&amp;"', '"&amp;AJ136&amp;"', '"&amp;AK136&amp;"', '"&amp;AL136&amp;"', '"&amp;AM136&amp;"', '"&amp;AN136&amp;"', '"&amp;AO136&amp;"', '"&amp;AP136&amp;"', '"&amp;AQ136&amp;"', '"&amp;AR136&amp;"', '"&amp;AS136&amp;"', '"&amp;AT136&amp;"', '"&amp;AU136&amp;"', '"&amp;AV136&amp;"', '"&amp;AW136&amp;"' ]; "</f>
        <v xml:space="preserve">defSelectData['sel913']= [ '', '', '', '', '', '', '', '', '', '', '', '', '', '', '', '' ]; </v>
      </c>
    </row>
    <row r="137" spans="1:61" ht="43.5" customHeight="1">
      <c r="A137" s="127"/>
      <c r="B137" s="150" t="s">
        <v>3060</v>
      </c>
      <c r="C137" s="150" t="s">
        <v>3045</v>
      </c>
      <c r="D137" s="150" t="s">
        <v>2322</v>
      </c>
      <c r="E137" s="150"/>
      <c r="F137" s="150" t="str">
        <f t="shared" si="52"/>
        <v>エコドライブ講習の定期的実施</v>
      </c>
      <c r="G137" s="192" t="str">
        <f t="shared" si="51"/>
        <v>sel914</v>
      </c>
      <c r="H137" s="150"/>
      <c r="I137" s="150"/>
      <c r="J137" s="150"/>
      <c r="K137" s="150" t="s">
        <v>1791</v>
      </c>
      <c r="L137" s="150"/>
      <c r="M137" s="150"/>
      <c r="N137" s="150">
        <v>-1</v>
      </c>
      <c r="P137" s="132"/>
      <c r="Q137" s="149" t="str">
        <f>G137</f>
        <v>sel914</v>
      </c>
      <c r="R137" s="150" t="s">
        <v>2251</v>
      </c>
      <c r="S137" s="150" t="s">
        <v>3046</v>
      </c>
      <c r="T137" s="150" t="s">
        <v>3047</v>
      </c>
      <c r="U137" s="150" t="s">
        <v>3048</v>
      </c>
      <c r="V137" s="150"/>
      <c r="W137" s="150"/>
      <c r="X137" s="150"/>
      <c r="Y137" s="150"/>
      <c r="Z137" s="150"/>
      <c r="AA137" s="150"/>
      <c r="AB137" s="150"/>
      <c r="AC137" s="150"/>
      <c r="AD137" s="150"/>
      <c r="AE137" s="150"/>
      <c r="AF137" s="150"/>
      <c r="AG137" s="150"/>
      <c r="AH137" s="150">
        <v>-1</v>
      </c>
      <c r="AI137" s="150">
        <v>1</v>
      </c>
      <c r="AJ137" s="150">
        <v>2</v>
      </c>
      <c r="AK137" s="150">
        <v>3</v>
      </c>
      <c r="AL137" s="150"/>
      <c r="AM137" s="150"/>
      <c r="AN137" s="150"/>
      <c r="AO137" s="150"/>
      <c r="AP137" s="150"/>
      <c r="AQ137" s="150"/>
      <c r="AR137" s="150"/>
      <c r="AS137" s="150"/>
      <c r="AT137" s="150"/>
      <c r="AU137" s="150"/>
      <c r="AV137" s="150"/>
      <c r="AW137" s="150"/>
      <c r="BA137" s="128"/>
      <c r="BB137" s="128"/>
      <c r="BC137" s="128" t="str">
        <f>IF(消費量クラス!$R$1="AS","defInput['"&amp;B137&amp;"'] = {  "&amp;D$2&amp;":'"&amp;D137&amp;"',  "&amp;C$2&amp;":'"&amp;C137&amp;"',  "&amp;E$2&amp;":'"&amp;E137&amp;"',  "&amp;F$2&amp;":'"&amp;F137&amp;"', "&amp;G$2&amp;":'"&amp;G137&amp;"', "&amp;H$2&amp;":'"&amp;H137&amp;"', "&amp;I$2&amp;":'"&amp;I137&amp;"', "&amp;J$2&amp;":'"&amp;J137&amp;"', "&amp;K$2&amp;":'"&amp;K137&amp;"', "&amp;L$2&amp;":'"&amp;L137&amp;"', "&amp;M$2&amp;":'"&amp;M137&amp;"', "&amp;N$2&amp;":'"&amp;N137&amp;"'}; ","$this-&gt;defInput['"&amp;B137&amp;"'] = [  '"&amp;D$2&amp;"'=&gt;'"&amp;D137&amp;"',  '"&amp;C$2&amp;"'=&gt;'"&amp;C137&amp;"',  '"&amp;E$2&amp;"'=&gt;'"&amp;E137&amp;"',  '"&amp;F$2&amp;"'=&gt;'"&amp;F137&amp;"', '"&amp;G$2&amp;"'=&gt;'"&amp;G137&amp;"', '"&amp;H$2&amp;"'=&gt;'"&amp;H137&amp;"', '"&amp;I$2&amp;"'=&gt;'"&amp;I137&amp;"', '"&amp;J$2&amp;"'=&gt;'"&amp;J137&amp;"', '"&amp;K$2&amp;"'=&gt;'"&amp;K137&amp;"', '"&amp;L$2&amp;"'=&gt;'"&amp;L137&amp;"', '"&amp;M$2&amp;"'=&gt;'"&amp;M137&amp;"', '"&amp;N$2&amp;"'=&gt;'"&amp;N137&amp;"']; ")</f>
        <v xml:space="preserve">defInput['i914'] = {  cons:'consCRsum',  title:'エコドライブ講習の定期的実施',  unit:'',  text:'エコドライブ講習の定期的実施', inputType:'sel914', right:'', postfix:'', demand:'', varType:'Number', min:'', max:'', defaultValue:'-1'}; </v>
      </c>
      <c r="BD137" s="129"/>
      <c r="BE137" s="129"/>
      <c r="BF137" s="129" t="str">
        <f>IF(消費量クラス!$R$1="AS","","$this-&gt;")&amp;"defSelectValue['"&amp;G137&amp;"']= [ '"&amp;R137&amp;"', '"&amp;S137&amp;"', '"&amp;T137&amp;"', '"&amp;U137&amp;"', '"&amp;V137&amp;"', '"&amp;W137&amp;"', '"&amp;X137&amp;"', '"&amp;Y137&amp;"', '"&amp;Z137&amp;"', '"&amp;AA137&amp;"', '"&amp;AB137&amp;"', '"&amp;AC137&amp;"', '"&amp;AD137&amp;"', '"&amp;AE137&amp;"', '"&amp;AF137&amp;"', '"&amp;AG137&amp;"' ]; "</f>
        <v xml:space="preserve">defSelectValue['sel914']= [ '選んで下さい', '全員にしている', '一部している', 'していない', '', '', '', '', '', '', '', '', '', '', '', '' ]; </v>
      </c>
      <c r="BG137" s="130"/>
      <c r="BH137" s="130"/>
      <c r="BI137" s="130" t="str">
        <f>IF(消費量クラス!$R$1="AS","","$this-&gt;")&amp;"defSelectData['"&amp;G137&amp;"']= [ '"&amp;AH137&amp;"', '"&amp;AI137&amp;"', '"&amp;AJ137&amp;"', '"&amp;AK137&amp;"', '"&amp;AL137&amp;"', '"&amp;AM137&amp;"', '"&amp;AN137&amp;"', '"&amp;AO137&amp;"', '"&amp;AP137&amp;"', '"&amp;AQ137&amp;"', '"&amp;AR137&amp;"', '"&amp;AS137&amp;"', '"&amp;AT137&amp;"', '"&amp;AU137&amp;"', '"&amp;AV137&amp;"', '"&amp;AW137&amp;"' ]; "</f>
        <v xml:space="preserve">defSelectData['sel914']= [ '-1', '1', '2', '3', '', '', '', '', '', '', '', '', '', '', '', '' ]; </v>
      </c>
    </row>
    <row r="138" spans="1:61" ht="43.5" customHeight="1">
      <c r="A138" s="127"/>
      <c r="B138" s="150" t="s">
        <v>3257</v>
      </c>
      <c r="C138" s="150" t="s">
        <v>2519</v>
      </c>
      <c r="D138" s="150" t="s">
        <v>3256</v>
      </c>
      <c r="E138" s="150"/>
      <c r="F138" s="150" t="s">
        <v>2519</v>
      </c>
      <c r="G138" s="192" t="str">
        <f t="shared" si="51"/>
        <v>sel911</v>
      </c>
      <c r="H138" s="191"/>
      <c r="I138" s="191"/>
      <c r="J138" s="191"/>
      <c r="K138" s="150" t="s">
        <v>1791</v>
      </c>
      <c r="L138" s="191"/>
      <c r="M138" s="191"/>
      <c r="N138" s="150">
        <v>-1</v>
      </c>
      <c r="O138" s="156"/>
      <c r="P138" s="132"/>
      <c r="Q138" s="149" t="str">
        <f>G138</f>
        <v>sel911</v>
      </c>
      <c r="R138" s="150" t="s">
        <v>2251</v>
      </c>
      <c r="S138" s="150" t="s">
        <v>3386</v>
      </c>
      <c r="T138" s="150" t="s">
        <v>3387</v>
      </c>
      <c r="U138" s="150" t="s">
        <v>3388</v>
      </c>
      <c r="V138" s="150" t="s">
        <v>3389</v>
      </c>
      <c r="W138" s="150" t="s">
        <v>3390</v>
      </c>
      <c r="X138" s="150" t="s">
        <v>3391</v>
      </c>
      <c r="Y138" s="150" t="s">
        <v>3392</v>
      </c>
      <c r="Z138" s="150"/>
      <c r="AA138" s="150"/>
      <c r="AB138" s="150"/>
      <c r="AC138" s="150"/>
      <c r="AD138" s="150"/>
      <c r="AE138" s="150"/>
      <c r="AF138" s="150"/>
      <c r="AG138" s="150"/>
      <c r="AH138" s="150">
        <v>-1</v>
      </c>
      <c r="AI138" s="150">
        <v>1</v>
      </c>
      <c r="AJ138" s="150">
        <v>2</v>
      </c>
      <c r="AK138" s="150">
        <v>3</v>
      </c>
      <c r="AL138" s="150">
        <v>4</v>
      </c>
      <c r="AM138" s="150">
        <v>5</v>
      </c>
      <c r="AN138" s="150">
        <v>6</v>
      </c>
      <c r="AO138" s="150">
        <v>7</v>
      </c>
      <c r="AP138" s="150"/>
      <c r="AQ138" s="150"/>
      <c r="AR138" s="150"/>
      <c r="AS138" s="150"/>
      <c r="AT138" s="150"/>
      <c r="AU138" s="150"/>
      <c r="AV138" s="150"/>
      <c r="AW138" s="150"/>
      <c r="AZ138" s="127" t="str">
        <f t="shared" ref="AZ138:AZ154" si="53">IF(B138&lt;&gt;"","'"&amp;B138&amp;"',","")</f>
        <v>'i911',</v>
      </c>
      <c r="BA138" s="154"/>
      <c r="BB138" s="154"/>
      <c r="BC138" s="128" t="str">
        <f>IF(消費量クラス!$R$1="AS","defInput['"&amp;B138&amp;"'] = {  "&amp;D$2&amp;":'"&amp;D138&amp;"',  "&amp;C$2&amp;":'"&amp;C138&amp;"',  "&amp;E$2&amp;":'"&amp;E138&amp;"',  "&amp;F$2&amp;":'"&amp;F138&amp;"', "&amp;G$2&amp;":'"&amp;G138&amp;"', "&amp;H$2&amp;":'"&amp;H138&amp;"', "&amp;I$2&amp;":'"&amp;I138&amp;"', "&amp;J$2&amp;":'"&amp;J138&amp;"', "&amp;K$2&amp;":'"&amp;K138&amp;"', "&amp;L$2&amp;":'"&amp;L138&amp;"', "&amp;M$2&amp;":'"&amp;M138&amp;"', "&amp;N$2&amp;":'"&amp;N138&amp;"'}; ","$this-&gt;defInput['"&amp;B138&amp;"'] = [  '"&amp;D$2&amp;"'=&gt;'"&amp;D138&amp;"',  '"&amp;C$2&amp;"'=&gt;'"&amp;C138&amp;"',  '"&amp;E$2&amp;"'=&gt;'"&amp;E138&amp;"',  '"&amp;F$2&amp;"'=&gt;'"&amp;F138&amp;"', '"&amp;G$2&amp;"'=&gt;'"&amp;G138&amp;"', '"&amp;H$2&amp;"'=&gt;'"&amp;H138&amp;"', '"&amp;I$2&amp;"'=&gt;'"&amp;I138&amp;"', '"&amp;J$2&amp;"'=&gt;'"&amp;J138&amp;"', '"&amp;K$2&amp;"'=&gt;'"&amp;K138&amp;"', '"&amp;L$2&amp;"'=&gt;'"&amp;L138&amp;"', '"&amp;M$2&amp;"'=&gt;'"&amp;M138&amp;"', '"&amp;N$2&amp;"'=&gt;'"&amp;N138&amp;"']; ")</f>
        <v xml:space="preserve">defInput['i911'] = {  cons:'consCR',  title:'車の種類',  unit:'',  text:'車の種類', inputType:'sel911', right:'', postfix:'', demand:'', varType:'Number', min:'', max:'', defaultValue:'-1'}; </v>
      </c>
      <c r="BD138" s="155"/>
      <c r="BE138" s="155"/>
      <c r="BF138" s="129" t="str">
        <f>IF(消費量クラス!$R$1="AS","","$this-&gt;")&amp;"defSelectValue['"&amp;Q138&amp;"']= [ '"&amp;R138&amp;"', '"&amp;S138&amp;"', '"&amp;T138&amp;"', '"&amp;U138&amp;"', '"&amp;V138&amp;"', '"&amp;W138&amp;"', '"&amp;X138&amp;"', '"&amp;Y138&amp;"', '"&amp;Z138&amp;"', '"&amp;AA138&amp;"', '"&amp;AB138&amp;"', '"&amp;AC138&amp;"', '"&amp;AD138&amp;"', '"&amp;AE138&amp;"', '"&amp;AF138&amp;"', '"&amp;AG138&amp;"' ]; "</f>
        <v xml:space="preserve">defSelectValue['sel911']= [ '選んで下さい', '乗用車', 'スクータ・バイク', '軽トラック・バン', '2tトラック', '4tトラック', '10tトラック', 'バス', '', '', '', '', '', '', '', '' ]; </v>
      </c>
      <c r="BG138" s="130"/>
      <c r="BH138" s="130"/>
      <c r="BI138" s="130" t="str">
        <f>IF(消費量クラス!$R$1="AS","","$this-&gt;")&amp;"defSelectData['"&amp;Q138&amp;"']= [ '"&amp;AH138&amp;"', '"&amp;AI138&amp;"', '"&amp;AJ138&amp;"', '"&amp;AK138&amp;"', '"&amp;AL138&amp;"', '"&amp;AM138&amp;"', '"&amp;AN138&amp;"', '"&amp;AO138&amp;"', '"&amp;AP138&amp;"', '"&amp;AQ138&amp;"', '"&amp;AR138&amp;"', '"&amp;AS138&amp;"', '"&amp;AT138&amp;"', '"&amp;AU138&amp;"', '"&amp;AV138&amp;"', '"&amp;AW138&amp;"' ]; "</f>
        <v xml:space="preserve">defSelectData['sel911']= [ '-1', '1', '2', '3', '4', '5', '6', '7', '', '', '', '', '', '', '', '' ]; </v>
      </c>
    </row>
    <row r="139" spans="1:61" ht="43.5" customHeight="1">
      <c r="A139" s="127"/>
      <c r="B139" s="150" t="s">
        <v>3058</v>
      </c>
      <c r="C139" s="150" t="s">
        <v>896</v>
      </c>
      <c r="D139" s="150" t="s">
        <v>2107</v>
      </c>
      <c r="E139" s="150"/>
      <c r="F139" s="150" t="s">
        <v>896</v>
      </c>
      <c r="G139" s="192" t="str">
        <f t="shared" si="51"/>
        <v>sel912</v>
      </c>
      <c r="H139" s="191"/>
      <c r="I139" s="191"/>
      <c r="J139" s="191"/>
      <c r="K139" s="150" t="s">
        <v>1791</v>
      </c>
      <c r="L139" s="191"/>
      <c r="M139" s="191"/>
      <c r="N139" s="150">
        <v>-1</v>
      </c>
      <c r="O139" s="156"/>
      <c r="P139" s="132"/>
      <c r="Q139" s="149" t="str">
        <f>G139</f>
        <v>sel912</v>
      </c>
      <c r="R139" s="150" t="s">
        <v>3259</v>
      </c>
      <c r="S139" s="150" t="s">
        <v>3260</v>
      </c>
      <c r="T139" s="150" t="s">
        <v>3261</v>
      </c>
      <c r="U139" s="150" t="s">
        <v>3262</v>
      </c>
      <c r="V139" s="150" t="s">
        <v>3263</v>
      </c>
      <c r="W139" s="150" t="s">
        <v>3264</v>
      </c>
      <c r="X139" s="150" t="s">
        <v>3265</v>
      </c>
      <c r="Y139" s="150" t="s">
        <v>3266</v>
      </c>
      <c r="Z139" s="150" t="s">
        <v>3267</v>
      </c>
      <c r="AA139" s="150"/>
      <c r="AB139" s="150"/>
      <c r="AC139" s="150"/>
      <c r="AD139" s="150"/>
      <c r="AE139" s="150"/>
      <c r="AF139" s="150"/>
      <c r="AG139" s="150"/>
      <c r="AH139" s="150">
        <v>-1</v>
      </c>
      <c r="AI139" s="150">
        <v>6</v>
      </c>
      <c r="AJ139" s="150">
        <v>8</v>
      </c>
      <c r="AK139" s="150">
        <v>11</v>
      </c>
      <c r="AL139" s="150">
        <v>14</v>
      </c>
      <c r="AM139" s="150">
        <v>18</v>
      </c>
      <c r="AN139" s="150">
        <v>23</v>
      </c>
      <c r="AO139" s="150">
        <v>30</v>
      </c>
      <c r="AP139" s="150">
        <v>40</v>
      </c>
      <c r="AQ139" s="150"/>
      <c r="AR139" s="150"/>
      <c r="AS139" s="150"/>
      <c r="AT139" s="150"/>
      <c r="AU139" s="150"/>
      <c r="AV139" s="150"/>
      <c r="AW139" s="150"/>
      <c r="AZ139" s="127" t="str">
        <f t="shared" si="53"/>
        <v>'i912',</v>
      </c>
      <c r="BA139" s="154"/>
      <c r="BB139" s="154"/>
      <c r="BC139" s="128" t="str">
        <f>IF(消費量クラス!$R$1="AS","defInput['"&amp;B139&amp;"'] = {  "&amp;D$2&amp;":'"&amp;D139&amp;"',  "&amp;C$2&amp;":'"&amp;C139&amp;"',  "&amp;E$2&amp;":'"&amp;E139&amp;"',  "&amp;F$2&amp;":'"&amp;F139&amp;"', "&amp;G$2&amp;":'"&amp;G139&amp;"', "&amp;H$2&amp;":'"&amp;H139&amp;"', "&amp;I$2&amp;":'"&amp;I139&amp;"', "&amp;J$2&amp;":'"&amp;J139&amp;"', "&amp;K$2&amp;":'"&amp;K139&amp;"', "&amp;L$2&amp;":'"&amp;L139&amp;"', "&amp;M$2&amp;":'"&amp;M139&amp;"', "&amp;N$2&amp;":'"&amp;N139&amp;"'}; ","$this-&gt;defInput['"&amp;B139&amp;"'] = [  '"&amp;D$2&amp;"'=&gt;'"&amp;D139&amp;"',  '"&amp;C$2&amp;"'=&gt;'"&amp;C139&amp;"',  '"&amp;E$2&amp;"'=&gt;'"&amp;E139&amp;"',  '"&amp;F$2&amp;"'=&gt;'"&amp;F139&amp;"', '"&amp;G$2&amp;"'=&gt;'"&amp;G139&amp;"', '"&amp;H$2&amp;"'=&gt;'"&amp;H139&amp;"', '"&amp;I$2&amp;"'=&gt;'"&amp;I139&amp;"', '"&amp;J$2&amp;"'=&gt;'"&amp;J139&amp;"', '"&amp;K$2&amp;"'=&gt;'"&amp;K139&amp;"', '"&amp;L$2&amp;"'=&gt;'"&amp;L139&amp;"', '"&amp;M$2&amp;"'=&gt;'"&amp;M139&amp;"', '"&amp;N$2&amp;"'=&gt;'"&amp;N139&amp;"']; ")</f>
        <v xml:space="preserve">defInput['i912'] = {  cons:'consCR',  title:'車の燃費',  unit:'',  text:'車の燃費', inputType:'sel912', right:'', postfix:'', demand:'', varType:'Number', min:'', max:'', defaultValue:'-1'}; </v>
      </c>
      <c r="BD139" s="155"/>
      <c r="BE139" s="155"/>
      <c r="BF139" s="129" t="str">
        <f>IF(消費量クラス!$R$1="AS","","$this-&gt;")&amp;"defSelectValue['"&amp;Q139&amp;"']= [ '"&amp;R139&amp;"', '"&amp;S139&amp;"', '"&amp;T139&amp;"', '"&amp;U139&amp;"', '"&amp;V139&amp;"', '"&amp;W139&amp;"', '"&amp;X139&amp;"', '"&amp;Y139&amp;"', '"&amp;Z139&amp;"', '"&amp;AA139&amp;"', '"&amp;AB139&amp;"', '"&amp;AC139&amp;"', '"&amp;AD139&amp;"', '"&amp;AE139&amp;"', '"&amp;AF139&amp;"', '"&amp;AG139&amp;"' ]; "</f>
        <v xml:space="preserve">defSelectValue['sel912']= [ '選んで下さい', '6km/L以下', '7-9km/L', '10-12km/L', '13-15km/L', '16-20km/L', '21-26km/L', '27-35km/L', '36km/L以上', '', '', '', '', '', '', '' ]; </v>
      </c>
      <c r="BG139" s="130"/>
      <c r="BH139" s="130"/>
      <c r="BI139" s="130" t="str">
        <f>IF(消費量クラス!$R$1="AS","","$this-&gt;")&amp;"defSelectData['"&amp;Q139&amp;"']= [ '"&amp;AH139&amp;"', '"&amp;AI139&amp;"', '"&amp;AJ139&amp;"', '"&amp;AK139&amp;"', '"&amp;AL139&amp;"', '"&amp;AM139&amp;"', '"&amp;AN139&amp;"', '"&amp;AO139&amp;"', '"&amp;AP139&amp;"', '"&amp;AQ139&amp;"', '"&amp;AR139&amp;"', '"&amp;AS139&amp;"', '"&amp;AT139&amp;"', '"&amp;AU139&amp;"', '"&amp;AV139&amp;"', '"&amp;AW139&amp;"' ]; "</f>
        <v xml:space="preserve">defSelectData['sel912']= [ '-1', '6', '8', '11', '14', '18', '23', '30', '40', '', '', '', '', '', '', '' ]; </v>
      </c>
    </row>
    <row r="140" spans="1:61" ht="43.5" customHeight="1">
      <c r="A140" s="127"/>
      <c r="B140" s="150" t="s">
        <v>3269</v>
      </c>
      <c r="C140" s="150" t="s">
        <v>3395</v>
      </c>
      <c r="D140" s="150" t="s">
        <v>3268</v>
      </c>
      <c r="E140" s="150" t="s">
        <v>3394</v>
      </c>
      <c r="F140" s="150" t="str">
        <f>C140</f>
        <v>この車種の台数</v>
      </c>
      <c r="G140" s="192" t="str">
        <f t="shared" si="51"/>
        <v>sel913</v>
      </c>
      <c r="H140" s="191"/>
      <c r="I140" s="191"/>
      <c r="J140" s="191"/>
      <c r="K140" s="150" t="s">
        <v>1791</v>
      </c>
      <c r="L140" s="191"/>
      <c r="M140" s="191"/>
      <c r="N140" s="150"/>
      <c r="O140" s="156"/>
      <c r="P140" s="132"/>
      <c r="Q140" s="149"/>
      <c r="R140" s="150"/>
      <c r="S140" s="150"/>
      <c r="T140" s="150"/>
      <c r="U140" s="150"/>
      <c r="V140" s="150"/>
      <c r="W140" s="150"/>
      <c r="X140" s="150"/>
      <c r="Y140" s="150"/>
      <c r="Z140" s="150"/>
      <c r="AA140" s="150"/>
      <c r="AB140" s="150"/>
      <c r="AC140" s="150"/>
      <c r="AD140" s="150"/>
      <c r="AE140" s="150"/>
      <c r="AF140" s="150"/>
      <c r="AG140" s="150"/>
      <c r="AH140" s="150"/>
      <c r="AI140" s="150"/>
      <c r="AJ140" s="150"/>
      <c r="AK140" s="150"/>
      <c r="AL140" s="150"/>
      <c r="AM140" s="150"/>
      <c r="AN140" s="150"/>
      <c r="AO140" s="150"/>
      <c r="AP140" s="150"/>
      <c r="AQ140" s="150"/>
      <c r="AR140" s="150"/>
      <c r="AS140" s="150"/>
      <c r="AT140" s="150"/>
      <c r="AU140" s="150"/>
      <c r="AV140" s="150"/>
      <c r="AW140" s="150"/>
      <c r="AZ140" s="127" t="str">
        <f t="shared" si="53"/>
        <v>'i913',</v>
      </c>
      <c r="BA140" s="154"/>
      <c r="BB140" s="154"/>
      <c r="BC140" s="128" t="str">
        <f>IF(消費量クラス!$R$1="AS","defInput['"&amp;B140&amp;"'] = {  "&amp;D$2&amp;":'"&amp;D140&amp;"',  "&amp;C$2&amp;":'"&amp;C140&amp;"',  "&amp;E$2&amp;":'"&amp;E140&amp;"',  "&amp;F$2&amp;":'"&amp;F140&amp;"', "&amp;G$2&amp;":'"&amp;G140&amp;"', "&amp;H$2&amp;":'"&amp;H140&amp;"', "&amp;I$2&amp;":'"&amp;I140&amp;"', "&amp;J$2&amp;":'"&amp;J140&amp;"', "&amp;K$2&amp;":'"&amp;K140&amp;"', "&amp;L$2&amp;":'"&amp;L140&amp;"', "&amp;M$2&amp;":'"&amp;M140&amp;"', "&amp;N$2&amp;":'"&amp;N140&amp;"'}; ","$this-&gt;defInput['"&amp;B140&amp;"'] = [  '"&amp;D$2&amp;"'=&gt;'"&amp;D140&amp;"',  '"&amp;C$2&amp;"'=&gt;'"&amp;C140&amp;"',  '"&amp;E$2&amp;"'=&gt;'"&amp;E140&amp;"',  '"&amp;F$2&amp;"'=&gt;'"&amp;F140&amp;"', '"&amp;G$2&amp;"'=&gt;'"&amp;G140&amp;"', '"&amp;H$2&amp;"'=&gt;'"&amp;H140&amp;"', '"&amp;I$2&amp;"'=&gt;'"&amp;I140&amp;"', '"&amp;J$2&amp;"'=&gt;'"&amp;J140&amp;"', '"&amp;K$2&amp;"'=&gt;'"&amp;K140&amp;"', '"&amp;L$2&amp;"'=&gt;'"&amp;L140&amp;"', '"&amp;M$2&amp;"'=&gt;'"&amp;M140&amp;"', '"&amp;N$2&amp;"'=&gt;'"&amp;N140&amp;"']; ")</f>
        <v xml:space="preserve">defInput['i913'] = {  cons:'consCR',  title:'この車種の台数',  unit:'台',  text:'この車種の台数', inputType:'sel913', right:'', postfix:'', demand:'', varType:'Number', min:'', max:'', defaultValue:''}; </v>
      </c>
      <c r="BD140" s="155"/>
      <c r="BE140" s="155"/>
      <c r="BF140" s="129" t="str">
        <f>IF(消費量クラス!$R$1="AS","","$this-&gt;")&amp;"defSelectValue['"&amp;Q140&amp;"']= [ '"&amp;R140&amp;"', '"&amp;S140&amp;"', '"&amp;T140&amp;"', '"&amp;U140&amp;"', '"&amp;V140&amp;"', '"&amp;W140&amp;"', '"&amp;X140&amp;"', '"&amp;Y140&amp;"', '"&amp;Z140&amp;"', '"&amp;AA140&amp;"', '"&amp;AB140&amp;"', '"&amp;AC140&amp;"', '"&amp;AD140&amp;"', '"&amp;AE140&amp;"', '"&amp;AF140&amp;"', '"&amp;AG140&amp;"' ]; "</f>
        <v xml:space="preserve">defSelectValue['']= [ '', '', '', '', '', '', '', '', '', '', '', '', '', '', '', '' ]; </v>
      </c>
      <c r="BG140" s="130"/>
      <c r="BH140" s="130"/>
      <c r="BI140" s="130" t="str">
        <f>IF(消費量クラス!$R$1="AS","","$this-&gt;")&amp;"defSelectData['"&amp;Q140&amp;"']= [ '"&amp;AH140&amp;"', '"&amp;AI140&amp;"', '"&amp;AJ140&amp;"', '"&amp;AK140&amp;"', '"&amp;AL140&amp;"', '"&amp;AM140&amp;"', '"&amp;AN140&amp;"', '"&amp;AO140&amp;"', '"&amp;AP140&amp;"', '"&amp;AQ140&amp;"', '"&amp;AR140&amp;"', '"&amp;AS140&amp;"', '"&amp;AT140&amp;"', '"&amp;AU140&amp;"', '"&amp;AV140&amp;"', '"&amp;AW140&amp;"' ]; "</f>
        <v xml:space="preserve">defSelectData['']= [ '', '', '', '', '', '', '', '', '', '', '', '', '', '', '', '' ]; </v>
      </c>
    </row>
    <row r="141" spans="1:61" ht="43.5" customHeight="1">
      <c r="A141" s="127"/>
      <c r="B141" s="150" t="s">
        <v>3060</v>
      </c>
      <c r="C141" s="150" t="s">
        <v>3271</v>
      </c>
      <c r="D141" s="150" t="s">
        <v>3270</v>
      </c>
      <c r="E141" s="150"/>
      <c r="F141" s="150" t="s">
        <v>3271</v>
      </c>
      <c r="G141" s="192" t="str">
        <f>"sel"&amp;MID(B141,2,5)</f>
        <v>sel914</v>
      </c>
      <c r="H141" s="191"/>
      <c r="I141" s="191"/>
      <c r="J141" s="191"/>
      <c r="K141" s="150" t="s">
        <v>1791</v>
      </c>
      <c r="L141" s="191"/>
      <c r="M141" s="191"/>
      <c r="N141" s="150">
        <v>-1</v>
      </c>
      <c r="O141" s="156"/>
      <c r="P141" s="132"/>
      <c r="Q141" s="149" t="str">
        <f>G141</f>
        <v>sel914</v>
      </c>
      <c r="R141" s="150" t="s">
        <v>3272</v>
      </c>
      <c r="S141" s="150" t="s">
        <v>3273</v>
      </c>
      <c r="T141" s="150" t="s">
        <v>3274</v>
      </c>
      <c r="U141" s="150" t="s">
        <v>3275</v>
      </c>
      <c r="V141" s="150"/>
      <c r="W141" s="150"/>
      <c r="X141" s="150"/>
      <c r="Y141" s="150"/>
      <c r="Z141" s="150"/>
      <c r="AA141" s="150"/>
      <c r="AB141" s="150"/>
      <c r="AC141" s="150"/>
      <c r="AD141" s="150"/>
      <c r="AE141" s="150"/>
      <c r="AF141" s="150"/>
      <c r="AG141" s="150"/>
      <c r="AH141" s="150">
        <v>-1</v>
      </c>
      <c r="AI141" s="150">
        <v>1</v>
      </c>
      <c r="AJ141" s="150">
        <v>2</v>
      </c>
      <c r="AK141" s="150">
        <v>3</v>
      </c>
      <c r="AL141" s="150"/>
      <c r="AM141" s="150"/>
      <c r="AN141" s="150"/>
      <c r="AO141" s="150"/>
      <c r="AP141" s="150"/>
      <c r="AQ141" s="150"/>
      <c r="AR141" s="150"/>
      <c r="AS141" s="150"/>
      <c r="AT141" s="150"/>
      <c r="AU141" s="150"/>
      <c r="AV141" s="150"/>
      <c r="AW141" s="150"/>
      <c r="AZ141" s="127" t="str">
        <f t="shared" si="53"/>
        <v>'i914',</v>
      </c>
      <c r="BC141" s="128" t="str">
        <f>IF(消費量クラス!$R$1="AS","defInput['"&amp;B141&amp;"'] = {  "&amp;D$2&amp;":'"&amp;D141&amp;"',  "&amp;C$2&amp;":'"&amp;C141&amp;"',  "&amp;E$2&amp;":'"&amp;E141&amp;"',  "&amp;F$2&amp;":'"&amp;F141&amp;"', "&amp;G$2&amp;":'"&amp;G141&amp;"', "&amp;H$2&amp;":'"&amp;H141&amp;"', "&amp;I$2&amp;":'"&amp;I141&amp;"', "&amp;J$2&amp;":'"&amp;J141&amp;"', "&amp;K$2&amp;":'"&amp;K141&amp;"', "&amp;L$2&amp;":'"&amp;L141&amp;"', "&amp;M$2&amp;":'"&amp;M141&amp;"', "&amp;N$2&amp;":'"&amp;N141&amp;"'}; ","$this-&gt;defInput['"&amp;B141&amp;"'] = [  '"&amp;D$2&amp;"'=&gt;'"&amp;D141&amp;"',  '"&amp;C$2&amp;"'=&gt;'"&amp;C141&amp;"',  '"&amp;E$2&amp;"'=&gt;'"&amp;E141&amp;"',  '"&amp;F$2&amp;"'=&gt;'"&amp;F141&amp;"', '"&amp;G$2&amp;"'=&gt;'"&amp;G141&amp;"', '"&amp;H$2&amp;"'=&gt;'"&amp;H141&amp;"', '"&amp;I$2&amp;"'=&gt;'"&amp;I141&amp;"', '"&amp;J$2&amp;"'=&gt;'"&amp;J141&amp;"', '"&amp;K$2&amp;"'=&gt;'"&amp;K141&amp;"', '"&amp;L$2&amp;"'=&gt;'"&amp;L141&amp;"', '"&amp;M$2&amp;"'=&gt;'"&amp;M141&amp;"', '"&amp;N$2&amp;"'=&gt;'"&amp;N141&amp;"']; ")</f>
        <v xml:space="preserve">defInput['i914'] = {  cons:'consCR',  title:'エコタイヤを使っていますか',  unit:'',  text:'エコタイヤを使っていますか', inputType:'sel914', right:'', postfix:'', demand:'', varType:'Number', min:'', max:'', defaultValue:'-1'}; </v>
      </c>
      <c r="BD141" s="155"/>
      <c r="BE141" s="155"/>
      <c r="BF141" s="129" t="str">
        <f>IF(消費量クラス!$R$1="AS","","$this-&gt;")&amp;"defSelectValue['"&amp;Q141&amp;"']= [ '"&amp;R141&amp;"', '"&amp;S141&amp;"', '"&amp;T141&amp;"', '"&amp;U141&amp;"', '"&amp;V141&amp;"', '"&amp;W141&amp;"', '"&amp;X141&amp;"', '"&amp;Y141&amp;"', '"&amp;Z141&amp;"', '"&amp;AA141&amp;"', '"&amp;AB141&amp;"', '"&amp;AC141&amp;"', '"&amp;AD141&amp;"', '"&amp;AE141&amp;"', '"&amp;AF141&amp;"', '"&amp;AG141&amp;"' ]; "</f>
        <v xml:space="preserve">defSelectValue['sel914']= [ '選んで下さい', 'はい', 'いいえ', 'わからない', '', '', '', '', '', '', '', '', '', '', '', '' ]; </v>
      </c>
      <c r="BG141" s="130"/>
      <c r="BH141" s="130"/>
      <c r="BI141" s="130" t="str">
        <f>IF(消費量クラス!$R$1="AS","","$this-&gt;")&amp;"defSelectData['"&amp;Q141&amp;"']= [ '"&amp;AH141&amp;"', '"&amp;AI141&amp;"', '"&amp;AJ141&amp;"', '"&amp;AK141&amp;"', '"&amp;AL141&amp;"', '"&amp;AM141&amp;"', '"&amp;AN141&amp;"', '"&amp;AO141&amp;"', '"&amp;AP141&amp;"', '"&amp;AQ141&amp;"', '"&amp;AR141&amp;"', '"&amp;AS141&amp;"', '"&amp;AT141&amp;"', '"&amp;AU141&amp;"', '"&amp;AV141&amp;"', '"&amp;AW141&amp;"' ]; "</f>
        <v xml:space="preserve">defSelectData['sel914']= [ '-1', '1', '2', '3', '', '', '', '', '', '', '', '', '', '', '', '' ]; </v>
      </c>
    </row>
    <row r="142" spans="1:61" ht="43.5" customHeight="1">
      <c r="A142" s="127"/>
      <c r="B142" s="150" t="s">
        <v>3277</v>
      </c>
      <c r="C142" s="150" t="s">
        <v>3278</v>
      </c>
      <c r="D142" s="150" t="s">
        <v>3276</v>
      </c>
      <c r="E142" s="150"/>
      <c r="F142" s="150" t="s">
        <v>3279</v>
      </c>
      <c r="G142" s="192" t="str">
        <f>"sel"&amp;MID(B142,2,5)</f>
        <v>sel921</v>
      </c>
      <c r="H142" s="191"/>
      <c r="I142" s="191"/>
      <c r="J142" s="191"/>
      <c r="K142" s="150" t="s">
        <v>1790</v>
      </c>
      <c r="L142" s="191"/>
      <c r="M142" s="191"/>
      <c r="N142" s="150"/>
      <c r="O142" s="156"/>
      <c r="P142" s="132"/>
      <c r="Q142" s="149"/>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50"/>
      <c r="AO142" s="150"/>
      <c r="AP142" s="150"/>
      <c r="AQ142" s="150"/>
      <c r="AR142" s="150"/>
      <c r="AS142" s="150"/>
      <c r="AT142" s="150"/>
      <c r="AU142" s="150"/>
      <c r="AV142" s="150"/>
      <c r="AW142" s="150"/>
      <c r="AZ142" s="127" t="str">
        <f t="shared" si="53"/>
        <v>'i921',</v>
      </c>
      <c r="BA142" s="154"/>
      <c r="BB142" s="154"/>
      <c r="BC142" s="128" t="str">
        <f>IF(消費量クラス!$R$1="AS","defInput['"&amp;B142&amp;"'] = {  "&amp;D$2&amp;":'"&amp;D142&amp;"',  "&amp;C$2&amp;":'"&amp;C142&amp;"',  "&amp;E$2&amp;":'"&amp;E142&amp;"',  "&amp;F$2&amp;":'"&amp;F142&amp;"', "&amp;G$2&amp;":'"&amp;G142&amp;"', "&amp;H$2&amp;":'"&amp;H142&amp;"', "&amp;I$2&amp;":'"&amp;I142&amp;"', "&amp;J$2&amp;":'"&amp;J142&amp;"', "&amp;K$2&amp;":'"&amp;K142&amp;"', "&amp;L$2&amp;":'"&amp;L142&amp;"', "&amp;M$2&amp;":'"&amp;M142&amp;"', "&amp;N$2&amp;":'"&amp;N142&amp;"'}; ","$this-&gt;defInput['"&amp;B142&amp;"'] = [  '"&amp;D$2&amp;"'=&gt;'"&amp;D142&amp;"',  '"&amp;C$2&amp;"'=&gt;'"&amp;C142&amp;"',  '"&amp;E$2&amp;"'=&gt;'"&amp;E142&amp;"',  '"&amp;F$2&amp;"'=&gt;'"&amp;F142&amp;"', '"&amp;G$2&amp;"'=&gt;'"&amp;G142&amp;"', '"&amp;H$2&amp;"'=&gt;'"&amp;H142&amp;"', '"&amp;I$2&amp;"'=&gt;'"&amp;I142&amp;"', '"&amp;J$2&amp;"'=&gt;'"&amp;J142&amp;"', '"&amp;K$2&amp;"'=&gt;'"&amp;K142&amp;"', '"&amp;L$2&amp;"'=&gt;'"&amp;L142&amp;"', '"&amp;M$2&amp;"'=&gt;'"&amp;M142&amp;"', '"&amp;N$2&amp;"'=&gt;'"&amp;N142&amp;"']; ")</f>
        <v xml:space="preserve">defInput['i921'] = {  cons:'consCRtrip',  title:'行き先',  unit:'',  text:'よく出かける行き先', inputType:'sel921', right:'', postfix:'', demand:'', varType:'String', min:'', max:'', defaultValue:''}; </v>
      </c>
      <c r="BD142" s="155"/>
      <c r="BE142" s="155"/>
      <c r="BF142" s="129" t="str">
        <f>IF(消費量クラス!$R$1="AS","","$this-&gt;")&amp;"defSelectValue['"&amp;Q142&amp;"']= [ '"&amp;R142&amp;"', '"&amp;S142&amp;"', '"&amp;T142&amp;"', '"&amp;U142&amp;"', '"&amp;V142&amp;"', '"&amp;W142&amp;"', '"&amp;X142&amp;"', '"&amp;Y142&amp;"', '"&amp;Z142&amp;"', '"&amp;AA142&amp;"', '"&amp;AB142&amp;"', '"&amp;AC142&amp;"', '"&amp;AD142&amp;"', '"&amp;AE142&amp;"', '"&amp;AF142&amp;"', '"&amp;AG142&amp;"' ]; "</f>
        <v xml:space="preserve">defSelectValue['']= [ '', '', '', '', '', '', '', '', '', '', '', '', '', '', '', '' ]; </v>
      </c>
      <c r="BG142" s="130"/>
      <c r="BH142" s="130"/>
      <c r="BI142" s="130" t="str">
        <f>IF(消費量クラス!$R$1="AS","","$this-&gt;")&amp;"defSelectData['"&amp;Q142&amp;"']= [ '"&amp;AH142&amp;"', '"&amp;AI142&amp;"', '"&amp;AJ142&amp;"', '"&amp;AK142&amp;"', '"&amp;AL142&amp;"', '"&amp;AM142&amp;"', '"&amp;AN142&amp;"', '"&amp;AO142&amp;"', '"&amp;AP142&amp;"', '"&amp;AQ142&amp;"', '"&amp;AR142&amp;"', '"&amp;AS142&amp;"', '"&amp;AT142&amp;"', '"&amp;AU142&amp;"', '"&amp;AV142&amp;"', '"&amp;AW142&amp;"' ]; "</f>
        <v xml:space="preserve">defSelectData['']= [ '', '', '', '', '', '', '', '', '', '', '', '', '', '', '', '' ]; </v>
      </c>
    </row>
    <row r="143" spans="1:61" ht="43.5" customHeight="1">
      <c r="A143" s="127"/>
      <c r="B143" s="150" t="s">
        <v>3281</v>
      </c>
      <c r="C143" s="150" t="s">
        <v>3282</v>
      </c>
      <c r="D143" s="150" t="s">
        <v>3280</v>
      </c>
      <c r="E143" s="150"/>
      <c r="F143" s="150" t="s">
        <v>3283</v>
      </c>
      <c r="G143" s="192" t="str">
        <f t="shared" si="51"/>
        <v>sel922</v>
      </c>
      <c r="H143" s="191"/>
      <c r="I143" s="191"/>
      <c r="J143" s="191"/>
      <c r="K143" s="150" t="s">
        <v>1791</v>
      </c>
      <c r="L143" s="191"/>
      <c r="M143" s="191"/>
      <c r="N143" s="150">
        <v>-1</v>
      </c>
      <c r="O143" s="156"/>
      <c r="P143" s="132"/>
      <c r="Q143" s="149" t="str">
        <f t="shared" ref="Q143:Q154" si="54">G143</f>
        <v>sel922</v>
      </c>
      <c r="R143" s="150" t="s">
        <v>3284</v>
      </c>
      <c r="S143" s="150" t="s">
        <v>2007</v>
      </c>
      <c r="T143" s="150" t="s">
        <v>3285</v>
      </c>
      <c r="U143" s="150" t="s">
        <v>3286</v>
      </c>
      <c r="V143" s="150" t="s">
        <v>3287</v>
      </c>
      <c r="W143" s="150" t="s">
        <v>3288</v>
      </c>
      <c r="X143" s="150" t="s">
        <v>3289</v>
      </c>
      <c r="Y143" s="150" t="s">
        <v>3290</v>
      </c>
      <c r="Z143" s="150" t="s">
        <v>3291</v>
      </c>
      <c r="AA143" s="150" t="s">
        <v>3292</v>
      </c>
      <c r="AB143" s="150"/>
      <c r="AC143" s="150"/>
      <c r="AD143" s="150"/>
      <c r="AE143" s="150"/>
      <c r="AF143" s="150"/>
      <c r="AG143" s="150"/>
      <c r="AH143" s="150">
        <v>-1</v>
      </c>
      <c r="AI143" s="150">
        <v>365</v>
      </c>
      <c r="AJ143" s="150">
        <v>250</v>
      </c>
      <c r="AK143" s="150">
        <v>120</v>
      </c>
      <c r="AL143" s="150">
        <v>50</v>
      </c>
      <c r="AM143" s="150">
        <v>25</v>
      </c>
      <c r="AN143" s="150">
        <v>12</v>
      </c>
      <c r="AO143" s="150">
        <v>6</v>
      </c>
      <c r="AP143" s="150">
        <v>2</v>
      </c>
      <c r="AQ143" s="150">
        <v>1</v>
      </c>
      <c r="AR143" s="150"/>
      <c r="AS143" s="150"/>
      <c r="AT143" s="150"/>
      <c r="AU143" s="150"/>
      <c r="AV143" s="150"/>
      <c r="AW143" s="150"/>
      <c r="AZ143" s="127" t="str">
        <f t="shared" si="53"/>
        <v>'i922',</v>
      </c>
      <c r="BA143" s="154"/>
      <c r="BB143" s="154"/>
      <c r="BC143" s="128" t="str">
        <f>IF(消費量クラス!$R$1="AS","defInput['"&amp;B143&amp;"'] = {  "&amp;D$2&amp;":'"&amp;D143&amp;"',  "&amp;C$2&amp;":'"&amp;C143&amp;"',  "&amp;E$2&amp;":'"&amp;E143&amp;"',  "&amp;F$2&amp;":'"&amp;F143&amp;"', "&amp;G$2&amp;":'"&amp;G143&amp;"', "&amp;H$2&amp;":'"&amp;H143&amp;"', "&amp;I$2&amp;":'"&amp;I143&amp;"', "&amp;J$2&amp;":'"&amp;J143&amp;"', "&amp;K$2&amp;":'"&amp;K143&amp;"', "&amp;L$2&amp;":'"&amp;L143&amp;"', "&amp;M$2&amp;":'"&amp;M143&amp;"', "&amp;N$2&amp;":'"&amp;N143&amp;"'}; ","$this-&gt;defInput['"&amp;B143&amp;"'] = [  '"&amp;D$2&amp;"'=&gt;'"&amp;D143&amp;"',  '"&amp;C$2&amp;"'=&gt;'"&amp;C143&amp;"',  '"&amp;E$2&amp;"'=&gt;'"&amp;E143&amp;"',  '"&amp;F$2&amp;"'=&gt;'"&amp;F143&amp;"', '"&amp;G$2&amp;"'=&gt;'"&amp;G143&amp;"', '"&amp;H$2&amp;"'=&gt;'"&amp;H143&amp;"', '"&amp;I$2&amp;"'=&gt;'"&amp;I143&amp;"', '"&amp;J$2&amp;"'=&gt;'"&amp;J143&amp;"', '"&amp;K$2&amp;"'=&gt;'"&amp;K143&amp;"', '"&amp;L$2&amp;"'=&gt;'"&amp;L143&amp;"', '"&amp;M$2&amp;"'=&gt;'"&amp;M143&amp;"', '"&amp;N$2&amp;"'=&gt;'"&amp;N143&amp;"']; ")</f>
        <v xml:space="preserve">defInput['i922'] = {  cons:'consCRtrip',  title:'頻度',  unit:'',  text:'どの程度車で行きますか', inputType:'sel922', right:'', postfix:'', demand:'', varType:'Number', min:'', max:'', defaultValue:'-1'}; </v>
      </c>
      <c r="BD143" s="155"/>
      <c r="BE143" s="155"/>
      <c r="BF143" s="129" t="str">
        <f>IF(消費量クラス!$R$1="AS","","$this-&gt;")&amp;"defSelectValue['"&amp;Q143&amp;"']= [ '"&amp;R143&amp;"', '"&amp;S143&amp;"', '"&amp;T143&amp;"', '"&amp;U143&amp;"', '"&amp;V143&amp;"', '"&amp;W143&amp;"', '"&amp;X143&amp;"', '"&amp;Y143&amp;"', '"&amp;Z143&amp;"', '"&amp;AA143&amp;"', '"&amp;AB143&amp;"', '"&amp;AC143&amp;"', '"&amp;AD143&amp;"', '"&amp;AE143&amp;"', '"&amp;AF143&amp;"', '"&amp;AG143&amp;"' ]; "</f>
        <v xml:space="preserve">defSelectValue['sel922']= [ '選んで下さい', '毎日', '週5回', '週2～3回', '週1回', '月に2回', '月1回', '２ヶ月に1回', '年2-3回', '年1回', '', '', '', '', '', '' ]; </v>
      </c>
      <c r="BG143" s="130"/>
      <c r="BH143" s="130"/>
      <c r="BI143" s="130" t="str">
        <f>IF(消費量クラス!$R$1="AS","","$this-&gt;")&amp;"defSelectData['"&amp;Q143&amp;"']= [ '"&amp;AH143&amp;"', '"&amp;AI143&amp;"', '"&amp;AJ143&amp;"', '"&amp;AK143&amp;"', '"&amp;AL143&amp;"', '"&amp;AM143&amp;"', '"&amp;AN143&amp;"', '"&amp;AO143&amp;"', '"&amp;AP143&amp;"', '"&amp;AQ143&amp;"', '"&amp;AR143&amp;"', '"&amp;AS143&amp;"', '"&amp;AT143&amp;"', '"&amp;AU143&amp;"', '"&amp;AV143&amp;"', '"&amp;AW143&amp;"' ]; "</f>
        <v xml:space="preserve">defSelectData['sel922']= [ '-1', '365', '250', '120', '50', '25', '12', '6', '2', '1', '', '', '', '', '', '' ]; </v>
      </c>
    </row>
    <row r="144" spans="1:61" ht="43.5" customHeight="1">
      <c r="A144" s="127"/>
      <c r="B144" s="150" t="s">
        <v>3293</v>
      </c>
      <c r="C144" s="150" t="s">
        <v>3294</v>
      </c>
      <c r="D144" s="150" t="s">
        <v>3280</v>
      </c>
      <c r="E144" s="150" t="s">
        <v>3295</v>
      </c>
      <c r="F144" s="150" t="s">
        <v>3294</v>
      </c>
      <c r="G144" s="192" t="str">
        <f t="shared" si="51"/>
        <v>sel923</v>
      </c>
      <c r="H144" s="191"/>
      <c r="I144" s="191"/>
      <c r="J144" s="191"/>
      <c r="K144" s="150" t="s">
        <v>1791</v>
      </c>
      <c r="L144" s="191"/>
      <c r="M144" s="191"/>
      <c r="N144" s="150">
        <v>-1</v>
      </c>
      <c r="O144" s="156"/>
      <c r="P144" s="132"/>
      <c r="Q144" s="149" t="str">
        <f t="shared" si="54"/>
        <v>sel923</v>
      </c>
      <c r="R144" s="150" t="s">
        <v>3284</v>
      </c>
      <c r="S144" s="150" t="s">
        <v>3296</v>
      </c>
      <c r="T144" s="150" t="s">
        <v>3297</v>
      </c>
      <c r="U144" s="150" t="s">
        <v>3298</v>
      </c>
      <c r="V144" s="150" t="s">
        <v>3299</v>
      </c>
      <c r="W144" s="150" t="s">
        <v>3300</v>
      </c>
      <c r="X144" s="150" t="s">
        <v>3301</v>
      </c>
      <c r="Y144" s="150" t="s">
        <v>3302</v>
      </c>
      <c r="Z144" s="150" t="s">
        <v>3303</v>
      </c>
      <c r="AA144" s="150" t="s">
        <v>3304</v>
      </c>
      <c r="AB144" s="150" t="s">
        <v>3305</v>
      </c>
      <c r="AC144" s="150" t="s">
        <v>3306</v>
      </c>
      <c r="AD144" s="150" t="s">
        <v>3307</v>
      </c>
      <c r="AE144" s="150"/>
      <c r="AF144" s="150"/>
      <c r="AG144" s="150"/>
      <c r="AH144" s="150">
        <v>-1</v>
      </c>
      <c r="AI144" s="150">
        <v>1</v>
      </c>
      <c r="AJ144" s="150">
        <v>2</v>
      </c>
      <c r="AK144" s="150">
        <v>3</v>
      </c>
      <c r="AL144" s="150">
        <v>5</v>
      </c>
      <c r="AM144" s="150">
        <v>10</v>
      </c>
      <c r="AN144" s="150">
        <v>20</v>
      </c>
      <c r="AO144" s="150">
        <v>30</v>
      </c>
      <c r="AP144" s="150">
        <v>50</v>
      </c>
      <c r="AQ144" s="150">
        <v>100</v>
      </c>
      <c r="AR144" s="150">
        <v>200</v>
      </c>
      <c r="AS144" s="150">
        <v>400</v>
      </c>
      <c r="AT144" s="150">
        <v>700</v>
      </c>
      <c r="AU144" s="150"/>
      <c r="AV144" s="150"/>
      <c r="AW144" s="150"/>
      <c r="AZ144" s="127" t="str">
        <f t="shared" si="53"/>
        <v>'i923',</v>
      </c>
      <c r="BA144" s="154"/>
      <c r="BB144" s="154"/>
      <c r="BC144" s="128" t="str">
        <f>IF(消費量クラス!$R$1="AS","defInput['"&amp;B144&amp;"'] = {  "&amp;D$2&amp;":'"&amp;D144&amp;"',  "&amp;C$2&amp;":'"&amp;C144&amp;"',  "&amp;E$2&amp;":'"&amp;E144&amp;"',  "&amp;F$2&amp;":'"&amp;F144&amp;"', "&amp;G$2&amp;":'"&amp;G144&amp;"', "&amp;H$2&amp;":'"&amp;H144&amp;"', "&amp;I$2&amp;":'"&amp;I144&amp;"', "&amp;J$2&amp;":'"&amp;J144&amp;"', "&amp;K$2&amp;":'"&amp;K144&amp;"', "&amp;L$2&amp;":'"&amp;L144&amp;"', "&amp;M$2&amp;":'"&amp;M144&amp;"', "&amp;N$2&amp;":'"&amp;N144&amp;"'}; ","$this-&gt;defInput['"&amp;B144&amp;"'] = [  '"&amp;D$2&amp;"'=&gt;'"&amp;D144&amp;"',  '"&amp;C$2&amp;"'=&gt;'"&amp;C144&amp;"',  '"&amp;E$2&amp;"'=&gt;'"&amp;E144&amp;"',  '"&amp;F$2&amp;"'=&gt;'"&amp;F144&amp;"', '"&amp;G$2&amp;"'=&gt;'"&amp;G144&amp;"', '"&amp;H$2&amp;"'=&gt;'"&amp;H144&amp;"', '"&amp;I$2&amp;"'=&gt;'"&amp;I144&amp;"', '"&amp;J$2&amp;"'=&gt;'"&amp;J144&amp;"', '"&amp;K$2&amp;"'=&gt;'"&amp;K144&amp;"', '"&amp;L$2&amp;"'=&gt;'"&amp;L144&amp;"', '"&amp;M$2&amp;"'=&gt;'"&amp;M144&amp;"', '"&amp;N$2&amp;"'=&gt;'"&amp;N144&amp;"']; ")</f>
        <v xml:space="preserve">defInput['i923'] = {  cons:'consCRtrip',  title:'片道距離',  unit:'km',  text:'片道距離', inputType:'sel923', right:'', postfix:'', demand:'', varType:'Number', min:'', max:'', defaultValue:'-1'}; </v>
      </c>
      <c r="BD144" s="155"/>
      <c r="BE144" s="155"/>
      <c r="BF144" s="129" t="str">
        <f>IF(消費量クラス!$R$1="AS","","$this-&gt;")&amp;"defSelectValue['"&amp;Q144&amp;"']= [ '"&amp;R144&amp;"', '"&amp;S144&amp;"', '"&amp;T144&amp;"', '"&amp;U144&amp;"', '"&amp;V144&amp;"', '"&amp;W144&amp;"', '"&amp;X144&amp;"', '"&amp;Y144&amp;"', '"&amp;Z144&amp;"', '"&amp;AA144&amp;"', '"&amp;AB144&amp;"', '"&amp;AC144&amp;"', '"&amp;AD144&amp;"', '"&amp;AE144&amp;"', '"&amp;AF144&amp;"', '"&amp;AG144&amp;"' ]; "</f>
        <v xml:space="preserve">defSelectValue['sel923']= [ '選んで下さい', '1km', '2km', '3km', '5km', '10km', '20km', '30km', '50km', '100km', '200km', '400km', '600km以上', '', '', '' ]; </v>
      </c>
      <c r="BG144" s="130"/>
      <c r="BH144" s="130"/>
      <c r="BI144" s="130" t="str">
        <f>IF(消費量クラス!$R$1="AS","","$this-&gt;")&amp;"defSelectData['"&amp;Q144&amp;"']= [ '"&amp;AH144&amp;"', '"&amp;AI144&amp;"', '"&amp;AJ144&amp;"', '"&amp;AK144&amp;"', '"&amp;AL144&amp;"', '"&amp;AM144&amp;"', '"&amp;AN144&amp;"', '"&amp;AO144&amp;"', '"&amp;AP144&amp;"', '"&amp;AQ144&amp;"', '"&amp;AR144&amp;"', '"&amp;AS144&amp;"', '"&amp;AT144&amp;"', '"&amp;AU144&amp;"', '"&amp;AV144&amp;"', '"&amp;AW144&amp;"' ]; "</f>
        <v xml:space="preserve">defSelectData['sel923']= [ '-1', '1', '2', '3', '5', '10', '20', '30', '50', '100', '200', '400', '700', '', '', '' ]; </v>
      </c>
    </row>
    <row r="145" spans="1:61" ht="43.5" customHeight="1">
      <c r="A145" s="127"/>
      <c r="B145" s="150" t="s">
        <v>3308</v>
      </c>
      <c r="C145" s="150" t="s">
        <v>3309</v>
      </c>
      <c r="D145" s="150" t="s">
        <v>3276</v>
      </c>
      <c r="E145" s="150"/>
      <c r="F145" s="150" t="s">
        <v>3310</v>
      </c>
      <c r="G145" s="192" t="str">
        <f t="shared" si="51"/>
        <v>sel924</v>
      </c>
      <c r="H145" s="191"/>
      <c r="I145" s="191"/>
      <c r="J145" s="191"/>
      <c r="K145" s="150" t="s">
        <v>1791</v>
      </c>
      <c r="L145" s="191"/>
      <c r="M145" s="191"/>
      <c r="N145" s="150">
        <v>-1</v>
      </c>
      <c r="O145" s="156"/>
      <c r="P145" s="132"/>
      <c r="Q145" s="149" t="str">
        <f t="shared" si="54"/>
        <v>sel924</v>
      </c>
      <c r="R145" s="150" t="s">
        <v>3284</v>
      </c>
      <c r="S145" s="150" t="s">
        <v>823</v>
      </c>
      <c r="T145" s="150" t="s">
        <v>824</v>
      </c>
      <c r="U145" s="150" t="s">
        <v>3311</v>
      </c>
      <c r="V145" s="150" t="s">
        <v>3312</v>
      </c>
      <c r="W145" s="150" t="s">
        <v>3313</v>
      </c>
      <c r="X145" s="150"/>
      <c r="Y145" s="150"/>
      <c r="Z145" s="150"/>
      <c r="AA145" s="150"/>
      <c r="AB145" s="150"/>
      <c r="AC145" s="150"/>
      <c r="AD145" s="150"/>
      <c r="AE145" s="150"/>
      <c r="AF145" s="150"/>
      <c r="AG145" s="150"/>
      <c r="AH145" s="150">
        <v>-1</v>
      </c>
      <c r="AI145" s="150">
        <v>1</v>
      </c>
      <c r="AJ145" s="150">
        <v>2</v>
      </c>
      <c r="AK145" s="150">
        <v>3</v>
      </c>
      <c r="AL145" s="150">
        <v>4</v>
      </c>
      <c r="AM145" s="150">
        <v>5</v>
      </c>
      <c r="AN145" s="150"/>
      <c r="AO145" s="150"/>
      <c r="AP145" s="150"/>
      <c r="AQ145" s="150"/>
      <c r="AR145" s="150"/>
      <c r="AS145" s="150"/>
      <c r="AT145" s="150"/>
      <c r="AU145" s="150"/>
      <c r="AV145" s="150"/>
      <c r="AW145" s="150"/>
      <c r="AZ145" s="127" t="str">
        <f t="shared" si="53"/>
        <v>'i924',</v>
      </c>
      <c r="BA145" s="154"/>
      <c r="BB145" s="154"/>
      <c r="BC145" s="128" t="str">
        <f>IF(消費量クラス!$R$1="AS","defInput['"&amp;B145&amp;"'] = {  "&amp;D$2&amp;":'"&amp;D145&amp;"',  "&amp;C$2&amp;":'"&amp;C145&amp;"',  "&amp;E$2&amp;":'"&amp;E145&amp;"',  "&amp;F$2&amp;":'"&amp;F145&amp;"', "&amp;G$2&amp;":'"&amp;G145&amp;"', "&amp;H$2&amp;":'"&amp;H145&amp;"', "&amp;I$2&amp;":'"&amp;I145&amp;"', "&amp;J$2&amp;":'"&amp;J145&amp;"', "&amp;K$2&amp;":'"&amp;K145&amp;"', "&amp;L$2&amp;":'"&amp;L145&amp;"', "&amp;M$2&amp;":'"&amp;M145&amp;"', "&amp;N$2&amp;":'"&amp;N145&amp;"'}; ","$this-&gt;defInput['"&amp;B145&amp;"'] = [  '"&amp;D$2&amp;"'=&gt;'"&amp;D145&amp;"',  '"&amp;C$2&amp;"'=&gt;'"&amp;C145&amp;"',  '"&amp;E$2&amp;"'=&gt;'"&amp;E145&amp;"',  '"&amp;F$2&amp;"'=&gt;'"&amp;F145&amp;"', '"&amp;G$2&amp;"'=&gt;'"&amp;G145&amp;"', '"&amp;H$2&amp;"'=&gt;'"&amp;H145&amp;"', '"&amp;I$2&amp;"'=&gt;'"&amp;I145&amp;"', '"&amp;J$2&amp;"'=&gt;'"&amp;J145&amp;"', '"&amp;K$2&amp;"'=&gt;'"&amp;K145&amp;"', '"&amp;L$2&amp;"'=&gt;'"&amp;L145&amp;"', '"&amp;M$2&amp;"'=&gt;'"&amp;M145&amp;"', '"&amp;N$2&amp;"'=&gt;'"&amp;N145&amp;"']; ")</f>
        <v xml:space="preserve">defInput['i924'] = {  cons:'consCRtrip',  title:'使用する車',  unit:'',  text:'どの車を主に使いますか', inputType:'sel924', right:'', postfix:'', demand:'', varType:'Number', min:'', max:'', defaultValue:'-1'}; </v>
      </c>
      <c r="BD145" s="155"/>
      <c r="BE145" s="155"/>
      <c r="BF145" s="129" t="str">
        <f>IF(消費量クラス!$R$1="AS","","$this-&gt;")&amp;"defSelectValue['"&amp;Q145&amp;"']= [ '"&amp;R145&amp;"', '"&amp;S145&amp;"', '"&amp;T145&amp;"', '"&amp;U145&amp;"', '"&amp;V145&amp;"', '"&amp;W145&amp;"', '"&amp;X145&amp;"', '"&amp;Y145&amp;"', '"&amp;Z145&amp;"', '"&amp;AA145&amp;"', '"&amp;AB145&amp;"', '"&amp;AC145&amp;"', '"&amp;AD145&amp;"', '"&amp;AE145&amp;"', '"&amp;AF145&amp;"', '"&amp;AG145&amp;"' ]; "</f>
        <v xml:space="preserve">defSelectValue['sel924']= [ '選んで下さい', '1台目', '2台目', '3台目', '4台目', '5台目', '', '', '', '', '', '', '', '', '', '' ]; </v>
      </c>
      <c r="BG145" s="130"/>
      <c r="BH145" s="130"/>
      <c r="BI145" s="130" t="str">
        <f>IF(消費量クラス!$R$1="AS","","$this-&gt;")&amp;"defSelectData['"&amp;Q145&amp;"']= [ '"&amp;AH145&amp;"', '"&amp;AI145&amp;"', '"&amp;AJ145&amp;"', '"&amp;AK145&amp;"', '"&amp;AL145&amp;"', '"&amp;AM145&amp;"', '"&amp;AN145&amp;"', '"&amp;AO145&amp;"', '"&amp;AP145&amp;"', '"&amp;AQ145&amp;"', '"&amp;AR145&amp;"', '"&amp;AS145&amp;"', '"&amp;AT145&amp;"', '"&amp;AU145&amp;"', '"&amp;AV145&amp;"', '"&amp;AW145&amp;"' ]; "</f>
        <v xml:space="preserve">defSelectData['sel924']= [ '-1', '1', '2', '3', '4', '5', '', '', '', '', '', '', '', '', '', '' ]; </v>
      </c>
    </row>
    <row r="146" spans="1:61" ht="43.5" customHeight="1">
      <c r="A146" s="127"/>
      <c r="B146" s="150" t="s">
        <v>3315</v>
      </c>
      <c r="C146" s="150" t="s">
        <v>3316</v>
      </c>
      <c r="D146" s="150" t="s">
        <v>3314</v>
      </c>
      <c r="E146" s="150"/>
      <c r="F146" s="150" t="s">
        <v>3317</v>
      </c>
      <c r="G146" s="192" t="str">
        <f t="shared" si="51"/>
        <v>sel931</v>
      </c>
      <c r="H146" s="191"/>
      <c r="I146" s="191"/>
      <c r="J146" s="191"/>
      <c r="K146" s="150" t="s">
        <v>1791</v>
      </c>
      <c r="L146" s="191"/>
      <c r="M146" s="191"/>
      <c r="N146" s="150">
        <v>-1</v>
      </c>
      <c r="O146" s="156"/>
      <c r="P146" s="132"/>
      <c r="Q146" s="149" t="str">
        <f t="shared" si="54"/>
        <v>sel931</v>
      </c>
      <c r="R146" s="150" t="s">
        <v>3284</v>
      </c>
      <c r="S146" s="150" t="s">
        <v>3318</v>
      </c>
      <c r="T146" s="150" t="s">
        <v>3319</v>
      </c>
      <c r="U146" s="150" t="s">
        <v>1934</v>
      </c>
      <c r="V146" s="150"/>
      <c r="W146" s="150"/>
      <c r="X146" s="150"/>
      <c r="Y146" s="150"/>
      <c r="Z146" s="150"/>
      <c r="AA146" s="150"/>
      <c r="AB146" s="150"/>
      <c r="AC146" s="150"/>
      <c r="AD146" s="150"/>
      <c r="AE146" s="150"/>
      <c r="AF146" s="150"/>
      <c r="AG146" s="150"/>
      <c r="AH146" s="150">
        <v>-1</v>
      </c>
      <c r="AI146" s="150">
        <v>1</v>
      </c>
      <c r="AJ146" s="150">
        <v>2</v>
      </c>
      <c r="AK146" s="150">
        <v>3</v>
      </c>
      <c r="AL146" s="150"/>
      <c r="AM146" s="150"/>
      <c r="AN146" s="150"/>
      <c r="AO146" s="150"/>
      <c r="AP146" s="150"/>
      <c r="AQ146" s="150"/>
      <c r="AR146" s="150"/>
      <c r="AS146" s="150"/>
      <c r="AT146" s="150"/>
      <c r="AU146" s="150"/>
      <c r="AV146" s="150"/>
      <c r="AW146" s="150"/>
      <c r="AZ146" s="127" t="str">
        <f t="shared" si="53"/>
        <v>'i931',</v>
      </c>
      <c r="BA146" s="154"/>
      <c r="BB146" s="154"/>
      <c r="BC146" s="128" t="str">
        <f>IF(消費量クラス!$R$1="AS","defInput['"&amp;B146&amp;"'] = {  "&amp;D$2&amp;":'"&amp;D146&amp;"',  "&amp;C$2&amp;":'"&amp;C146&amp;"',  "&amp;E$2&amp;":'"&amp;E146&amp;"',  "&amp;F$2&amp;":'"&amp;F146&amp;"', "&amp;G$2&amp;":'"&amp;G146&amp;"', "&amp;H$2&amp;":'"&amp;H146&amp;"', "&amp;I$2&amp;":'"&amp;I146&amp;"', "&amp;J$2&amp;":'"&amp;J146&amp;"', "&amp;K$2&amp;":'"&amp;K146&amp;"', "&amp;L$2&amp;":'"&amp;L146&amp;"', "&amp;M$2&amp;":'"&amp;M146&amp;"', "&amp;N$2&amp;":'"&amp;N146&amp;"'}; ","$this-&gt;defInput['"&amp;B146&amp;"'] = [  '"&amp;D$2&amp;"'=&gt;'"&amp;D146&amp;"',  '"&amp;C$2&amp;"'=&gt;'"&amp;C146&amp;"',  '"&amp;E$2&amp;"'=&gt;'"&amp;E146&amp;"',  '"&amp;F$2&amp;"'=&gt;'"&amp;F146&amp;"', '"&amp;G$2&amp;"'=&gt;'"&amp;G146&amp;"', '"&amp;H$2&amp;"'=&gt;'"&amp;H146&amp;"', '"&amp;I$2&amp;"'=&gt;'"&amp;I146&amp;"', '"&amp;J$2&amp;"'=&gt;'"&amp;J146&amp;"', '"&amp;K$2&amp;"'=&gt;'"&amp;K146&amp;"', '"&amp;L$2&amp;"'=&gt;'"&amp;L146&amp;"', '"&amp;M$2&amp;"'=&gt;'"&amp;M146&amp;"', '"&amp;N$2&amp;"'=&gt;'"&amp;N146&amp;"']; ")</f>
        <v xml:space="preserve">defInput['i931'] = {  cons:'consCRsum',  title:'アイドリングストップ',  unit:'',  text:'長時間の停車でアイドリングストップをしていますか', inputType:'sel931', right:'', postfix:'', demand:'', varType:'Number', min:'', max:'', defaultValue:'-1'}; </v>
      </c>
      <c r="BD146" s="155"/>
      <c r="BE146" s="155"/>
      <c r="BF146" s="129" t="str">
        <f>IF(消費量クラス!$R$1="AS","","$this-&gt;")&amp;"defSelectValue['"&amp;Q146&amp;"']= [ '"&amp;R146&amp;"', '"&amp;S146&amp;"', '"&amp;T146&amp;"', '"&amp;U146&amp;"', '"&amp;V146&amp;"', '"&amp;W146&amp;"', '"&amp;X146&amp;"', '"&amp;Y146&amp;"', '"&amp;Z146&amp;"', '"&amp;AA146&amp;"', '"&amp;AB146&amp;"', '"&amp;AC146&amp;"', '"&amp;AD146&amp;"', '"&amp;AE146&amp;"', '"&amp;AF146&amp;"', '"&amp;AG146&amp;"' ]; "</f>
        <v xml:space="preserve">defSelectValue['sel931']= [ '選んで下さい', 'いつもしている', '時々している', 'していない', '', '', '', '', '', '', '', '', '', '', '', '' ]; </v>
      </c>
      <c r="BG146" s="130"/>
      <c r="BH146" s="130"/>
      <c r="BI146" s="130" t="str">
        <f>IF(消費量クラス!$R$1="AS","","$this-&gt;")&amp;"defSelectData['"&amp;Q146&amp;"']= [ '"&amp;AH146&amp;"', '"&amp;AI146&amp;"', '"&amp;AJ146&amp;"', '"&amp;AK146&amp;"', '"&amp;AL146&amp;"', '"&amp;AM146&amp;"', '"&amp;AN146&amp;"', '"&amp;AO146&amp;"', '"&amp;AP146&amp;"', '"&amp;AQ146&amp;"', '"&amp;AR146&amp;"', '"&amp;AS146&amp;"', '"&amp;AT146&amp;"', '"&amp;AU146&amp;"', '"&amp;AV146&amp;"', '"&amp;AW146&amp;"' ]; "</f>
        <v xml:space="preserve">defSelectData['sel931']= [ '-1', '1', '2', '3', '', '', '', '', '', '', '', '', '', '', '', '' ]; </v>
      </c>
    </row>
    <row r="147" spans="1:61" ht="43.5" customHeight="1">
      <c r="A147" s="127"/>
      <c r="B147" s="150" t="s">
        <v>3320</v>
      </c>
      <c r="C147" s="150" t="s">
        <v>3321</v>
      </c>
      <c r="D147" s="150" t="s">
        <v>3314</v>
      </c>
      <c r="E147" s="150"/>
      <c r="F147" s="150" t="s">
        <v>3322</v>
      </c>
      <c r="G147" s="192" t="str">
        <f t="shared" si="51"/>
        <v>sel932</v>
      </c>
      <c r="H147" s="191"/>
      <c r="I147" s="191"/>
      <c r="J147" s="191"/>
      <c r="K147" s="150" t="s">
        <v>1791</v>
      </c>
      <c r="L147" s="191"/>
      <c r="M147" s="191"/>
      <c r="N147" s="150">
        <v>-1</v>
      </c>
      <c r="O147" s="156"/>
      <c r="P147" s="132"/>
      <c r="Q147" s="149" t="str">
        <f t="shared" si="54"/>
        <v>sel932</v>
      </c>
      <c r="R147" s="150" t="s">
        <v>3284</v>
      </c>
      <c r="S147" s="150" t="s">
        <v>3318</v>
      </c>
      <c r="T147" s="150" t="s">
        <v>3319</v>
      </c>
      <c r="U147" s="150" t="s">
        <v>1934</v>
      </c>
      <c r="V147" s="150"/>
      <c r="W147" s="150"/>
      <c r="X147" s="150"/>
      <c r="Y147" s="150"/>
      <c r="Z147" s="150"/>
      <c r="AA147" s="150"/>
      <c r="AB147" s="150"/>
      <c r="AC147" s="150"/>
      <c r="AD147" s="150"/>
      <c r="AE147" s="150"/>
      <c r="AF147" s="150"/>
      <c r="AG147" s="150"/>
      <c r="AH147" s="150">
        <v>-1</v>
      </c>
      <c r="AI147" s="150">
        <v>1</v>
      </c>
      <c r="AJ147" s="150">
        <v>2</v>
      </c>
      <c r="AK147" s="150">
        <v>3</v>
      </c>
      <c r="AL147" s="150"/>
      <c r="AM147" s="150"/>
      <c r="AN147" s="150"/>
      <c r="AO147" s="150"/>
      <c r="AP147" s="150"/>
      <c r="AQ147" s="150"/>
      <c r="AR147" s="150"/>
      <c r="AS147" s="150"/>
      <c r="AT147" s="150"/>
      <c r="AU147" s="150"/>
      <c r="AV147" s="150"/>
      <c r="AW147" s="150"/>
      <c r="AZ147" s="127" t="str">
        <f t="shared" si="53"/>
        <v>'i932',</v>
      </c>
      <c r="BA147" s="154"/>
      <c r="BB147" s="154"/>
      <c r="BC147" s="128" t="str">
        <f>IF(消費量クラス!$R$1="AS","defInput['"&amp;B147&amp;"'] = {  "&amp;D$2&amp;":'"&amp;D147&amp;"',  "&amp;C$2&amp;":'"&amp;C147&amp;"',  "&amp;E$2&amp;":'"&amp;E147&amp;"',  "&amp;F$2&amp;":'"&amp;F147&amp;"', "&amp;G$2&amp;":'"&amp;G147&amp;"', "&amp;H$2&amp;":'"&amp;H147&amp;"', "&amp;I$2&amp;":'"&amp;I147&amp;"', "&amp;J$2&amp;":'"&amp;J147&amp;"', "&amp;K$2&amp;":'"&amp;K147&amp;"', "&amp;L$2&amp;":'"&amp;L147&amp;"', "&amp;M$2&amp;":'"&amp;M147&amp;"', "&amp;N$2&amp;":'"&amp;N147&amp;"'}; ","$this-&gt;defInput['"&amp;B147&amp;"'] = [  '"&amp;D$2&amp;"'=&gt;'"&amp;D147&amp;"',  '"&amp;C$2&amp;"'=&gt;'"&amp;C147&amp;"',  '"&amp;E$2&amp;"'=&gt;'"&amp;E147&amp;"',  '"&amp;F$2&amp;"'=&gt;'"&amp;F147&amp;"', '"&amp;G$2&amp;"'=&gt;'"&amp;G147&amp;"', '"&amp;H$2&amp;"'=&gt;'"&amp;H147&amp;"', '"&amp;I$2&amp;"'=&gt;'"&amp;I147&amp;"', '"&amp;J$2&amp;"'=&gt;'"&amp;J147&amp;"', '"&amp;K$2&amp;"'=&gt;'"&amp;K147&amp;"', '"&amp;L$2&amp;"'=&gt;'"&amp;L147&amp;"', '"&amp;M$2&amp;"'=&gt;'"&amp;M147&amp;"', '"&amp;N$2&amp;"'=&gt;'"&amp;N147&amp;"']; ")</f>
        <v xml:space="preserve">defInput['i932'] = {  cons:'consCRsum',  title:'急加速や急発進',  unit:'',  text:'急加速や急発進をしないようにしていますか', inputType:'sel932', right:'', postfix:'', demand:'', varType:'Number', min:'', max:'', defaultValue:'-1'}; </v>
      </c>
      <c r="BD147" s="155"/>
      <c r="BE147" s="155"/>
      <c r="BF147" s="129" t="str">
        <f>IF(消費量クラス!$R$1="AS","","$this-&gt;")&amp;"defSelectValue['"&amp;Q147&amp;"']= [ '"&amp;R147&amp;"', '"&amp;S147&amp;"', '"&amp;T147&amp;"', '"&amp;U147&amp;"', '"&amp;V147&amp;"', '"&amp;W147&amp;"', '"&amp;X147&amp;"', '"&amp;Y147&amp;"', '"&amp;Z147&amp;"', '"&amp;AA147&amp;"', '"&amp;AB147&amp;"', '"&amp;AC147&amp;"', '"&amp;AD147&amp;"', '"&amp;AE147&amp;"', '"&amp;AF147&amp;"', '"&amp;AG147&amp;"' ]; "</f>
        <v xml:space="preserve">defSelectValue['sel932']= [ '選んで下さい', 'いつもしている', '時々している', 'していない', '', '', '', '', '', '', '', '', '', '', '', '' ]; </v>
      </c>
      <c r="BG147" s="130"/>
      <c r="BH147" s="130"/>
      <c r="BI147" s="130" t="str">
        <f>IF(消費量クラス!$R$1="AS","","$this-&gt;")&amp;"defSelectData['"&amp;Q147&amp;"']= [ '"&amp;AH147&amp;"', '"&amp;AI147&amp;"', '"&amp;AJ147&amp;"', '"&amp;AK147&amp;"', '"&amp;AL147&amp;"', '"&amp;AM147&amp;"', '"&amp;AN147&amp;"', '"&amp;AO147&amp;"', '"&amp;AP147&amp;"', '"&amp;AQ147&amp;"', '"&amp;AR147&amp;"', '"&amp;AS147&amp;"', '"&amp;AT147&amp;"', '"&amp;AU147&amp;"', '"&amp;AV147&amp;"', '"&amp;AW147&amp;"' ]; "</f>
        <v xml:space="preserve">defSelectData['sel932']= [ '-1', '1', '2', '3', '', '', '', '', '', '', '', '', '', '', '', '' ]; </v>
      </c>
    </row>
    <row r="148" spans="1:61" ht="43.5" customHeight="1">
      <c r="A148" s="127"/>
      <c r="B148" s="150" t="s">
        <v>3323</v>
      </c>
      <c r="C148" s="150" t="s">
        <v>3324</v>
      </c>
      <c r="D148" s="150" t="s">
        <v>2322</v>
      </c>
      <c r="E148" s="150"/>
      <c r="F148" s="150" t="s">
        <v>3324</v>
      </c>
      <c r="G148" s="192" t="str">
        <f t="shared" si="51"/>
        <v>sel933</v>
      </c>
      <c r="H148" s="191"/>
      <c r="I148" s="191"/>
      <c r="J148" s="191"/>
      <c r="K148" s="150" t="s">
        <v>1791</v>
      </c>
      <c r="L148" s="191"/>
      <c r="M148" s="191"/>
      <c r="N148" s="150">
        <v>-1</v>
      </c>
      <c r="O148" s="156"/>
      <c r="P148" s="132"/>
      <c r="Q148" s="149" t="str">
        <f t="shared" si="54"/>
        <v>sel933</v>
      </c>
      <c r="R148" s="150" t="s">
        <v>3284</v>
      </c>
      <c r="S148" s="150" t="s">
        <v>3318</v>
      </c>
      <c r="T148" s="150" t="s">
        <v>3319</v>
      </c>
      <c r="U148" s="150" t="s">
        <v>1934</v>
      </c>
      <c r="V148" s="150"/>
      <c r="W148" s="150"/>
      <c r="X148" s="150"/>
      <c r="Y148" s="150"/>
      <c r="Z148" s="150"/>
      <c r="AA148" s="150"/>
      <c r="AB148" s="150"/>
      <c r="AC148" s="150"/>
      <c r="AD148" s="150"/>
      <c r="AE148" s="150"/>
      <c r="AF148" s="150"/>
      <c r="AG148" s="150"/>
      <c r="AH148" s="150">
        <v>-1</v>
      </c>
      <c r="AI148" s="150">
        <v>1</v>
      </c>
      <c r="AJ148" s="150">
        <v>2</v>
      </c>
      <c r="AK148" s="150">
        <v>3</v>
      </c>
      <c r="AL148" s="150"/>
      <c r="AM148" s="150"/>
      <c r="AN148" s="150"/>
      <c r="AO148" s="150"/>
      <c r="AP148" s="150"/>
      <c r="AQ148" s="150"/>
      <c r="AR148" s="150"/>
      <c r="AS148" s="150"/>
      <c r="AT148" s="150"/>
      <c r="AU148" s="150"/>
      <c r="AV148" s="150"/>
      <c r="AW148" s="150"/>
      <c r="AZ148" s="127" t="str">
        <f t="shared" si="53"/>
        <v>'i933',</v>
      </c>
      <c r="BA148" s="154"/>
      <c r="BB148" s="154"/>
      <c r="BC148" s="128" t="str">
        <f>IF(消費量クラス!$R$1="AS","defInput['"&amp;B148&amp;"'] = {  "&amp;D$2&amp;":'"&amp;D148&amp;"',  "&amp;C$2&amp;":'"&amp;C148&amp;"',  "&amp;E$2&amp;":'"&amp;E148&amp;"',  "&amp;F$2&amp;":'"&amp;F148&amp;"', "&amp;G$2&amp;":'"&amp;G148&amp;"', "&amp;H$2&amp;":'"&amp;H148&amp;"', "&amp;I$2&amp;":'"&amp;I148&amp;"', "&amp;J$2&amp;":'"&amp;J148&amp;"', "&amp;K$2&amp;":'"&amp;K148&amp;"', "&amp;L$2&amp;":'"&amp;L148&amp;"', "&amp;M$2&amp;":'"&amp;M148&amp;"', "&amp;N$2&amp;":'"&amp;N148&amp;"'}; ","$this-&gt;defInput['"&amp;B148&amp;"'] = [  '"&amp;D$2&amp;"'=&gt;'"&amp;D148&amp;"',  '"&amp;C$2&amp;"'=&gt;'"&amp;C148&amp;"',  '"&amp;E$2&amp;"'=&gt;'"&amp;E148&amp;"',  '"&amp;F$2&amp;"'=&gt;'"&amp;F148&amp;"', '"&amp;G$2&amp;"'=&gt;'"&amp;G148&amp;"', '"&amp;H$2&amp;"'=&gt;'"&amp;H148&amp;"', '"&amp;I$2&amp;"'=&gt;'"&amp;I148&amp;"', '"&amp;J$2&amp;"'=&gt;'"&amp;J148&amp;"', '"&amp;K$2&amp;"'=&gt;'"&amp;K148&amp;"', '"&amp;L$2&amp;"'=&gt;'"&amp;L148&amp;"', '"&amp;M$2&amp;"'=&gt;'"&amp;M148&amp;"', '"&amp;N$2&amp;"'=&gt;'"&amp;N148&amp;"']; ")</f>
        <v xml:space="preserve">defInput['i933'] = {  cons:'consCRsum',  title:'加減速の少ない運転',  unit:'',  text:'加減速の少ない運転', inputType:'sel933', right:'', postfix:'', demand:'', varType:'Number', min:'', max:'', defaultValue:'-1'}; </v>
      </c>
      <c r="BD148" s="155"/>
      <c r="BE148" s="155"/>
      <c r="BF148" s="129" t="str">
        <f>IF(消費量クラス!$R$1="AS","","$this-&gt;")&amp;"defSelectValue['"&amp;Q148&amp;"']= [ '"&amp;R148&amp;"', '"&amp;S148&amp;"', '"&amp;T148&amp;"', '"&amp;U148&amp;"', '"&amp;V148&amp;"', '"&amp;W148&amp;"', '"&amp;X148&amp;"', '"&amp;Y148&amp;"', '"&amp;Z148&amp;"', '"&amp;AA148&amp;"', '"&amp;AB148&amp;"', '"&amp;AC148&amp;"', '"&amp;AD148&amp;"', '"&amp;AE148&amp;"', '"&amp;AF148&amp;"', '"&amp;AG148&amp;"' ]; "</f>
        <v xml:space="preserve">defSelectValue['sel933']= [ '選んで下さい', 'いつもしている', '時々している', 'していない', '', '', '', '', '', '', '', '', '', '', '', '' ]; </v>
      </c>
      <c r="BG148" s="130"/>
      <c r="BH148" s="130"/>
      <c r="BI148" s="130" t="str">
        <f>IF(消費量クラス!$R$1="AS","","$this-&gt;")&amp;"defSelectData['"&amp;Q148&amp;"']= [ '"&amp;AH148&amp;"', '"&amp;AI148&amp;"', '"&amp;AJ148&amp;"', '"&amp;AK148&amp;"', '"&amp;AL148&amp;"', '"&amp;AM148&amp;"', '"&amp;AN148&amp;"', '"&amp;AO148&amp;"', '"&amp;AP148&amp;"', '"&amp;AQ148&amp;"', '"&amp;AR148&amp;"', '"&amp;AS148&amp;"', '"&amp;AT148&amp;"', '"&amp;AU148&amp;"', '"&amp;AV148&amp;"', '"&amp;AW148&amp;"' ]; "</f>
        <v xml:space="preserve">defSelectData['sel933']= [ '-1', '1', '2', '3', '', '', '', '', '', '', '', '', '', '', '', '' ]; </v>
      </c>
    </row>
    <row r="149" spans="1:61" ht="43.5" customHeight="1">
      <c r="A149" s="127"/>
      <c r="B149" s="150" t="s">
        <v>3325</v>
      </c>
      <c r="C149" s="150" t="s">
        <v>3326</v>
      </c>
      <c r="D149" s="150" t="s">
        <v>3314</v>
      </c>
      <c r="E149" s="150"/>
      <c r="F149" s="150" t="s">
        <v>3326</v>
      </c>
      <c r="G149" s="192" t="str">
        <f t="shared" si="51"/>
        <v>sel934</v>
      </c>
      <c r="H149" s="191"/>
      <c r="I149" s="191"/>
      <c r="J149" s="191"/>
      <c r="K149" s="150" t="s">
        <v>1791</v>
      </c>
      <c r="L149" s="191"/>
      <c r="M149" s="191"/>
      <c r="N149" s="150">
        <v>-1</v>
      </c>
      <c r="O149" s="156"/>
      <c r="P149" s="132"/>
      <c r="Q149" s="149" t="str">
        <f t="shared" si="54"/>
        <v>sel934</v>
      </c>
      <c r="R149" s="150" t="s">
        <v>3327</v>
      </c>
      <c r="S149" s="150" t="s">
        <v>3318</v>
      </c>
      <c r="T149" s="150" t="s">
        <v>3319</v>
      </c>
      <c r="U149" s="150" t="s">
        <v>1934</v>
      </c>
      <c r="V149" s="150"/>
      <c r="W149" s="150"/>
      <c r="X149" s="150"/>
      <c r="Y149" s="150"/>
      <c r="Z149" s="150"/>
      <c r="AA149" s="150"/>
      <c r="AB149" s="150"/>
      <c r="AC149" s="150"/>
      <c r="AD149" s="150"/>
      <c r="AE149" s="150"/>
      <c r="AF149" s="150"/>
      <c r="AG149" s="150"/>
      <c r="AH149" s="150">
        <v>-1</v>
      </c>
      <c r="AI149" s="150">
        <v>1</v>
      </c>
      <c r="AJ149" s="150">
        <v>2</v>
      </c>
      <c r="AK149" s="150">
        <v>3</v>
      </c>
      <c r="AL149" s="150"/>
      <c r="AM149" s="150"/>
      <c r="AN149" s="150"/>
      <c r="AO149" s="150"/>
      <c r="AP149" s="150"/>
      <c r="AQ149" s="150"/>
      <c r="AR149" s="150"/>
      <c r="AS149" s="150"/>
      <c r="AT149" s="150"/>
      <c r="AU149" s="150"/>
      <c r="AV149" s="150"/>
      <c r="AW149" s="150"/>
      <c r="AZ149" s="127" t="str">
        <f t="shared" si="53"/>
        <v>'i934',</v>
      </c>
      <c r="BA149" s="154"/>
      <c r="BB149" s="154"/>
      <c r="BC149" s="128" t="str">
        <f>IF(消費量クラス!$R$1="AS","defInput['"&amp;B149&amp;"'] = {  "&amp;D$2&amp;":'"&amp;D149&amp;"',  "&amp;C$2&amp;":'"&amp;C149&amp;"',  "&amp;E$2&amp;":'"&amp;E149&amp;"',  "&amp;F$2&amp;":'"&amp;F149&amp;"', "&amp;G$2&amp;":'"&amp;G149&amp;"', "&amp;H$2&amp;":'"&amp;H149&amp;"', "&amp;I$2&amp;":'"&amp;I149&amp;"', "&amp;J$2&amp;":'"&amp;J149&amp;"', "&amp;K$2&amp;":'"&amp;K149&amp;"', "&amp;L$2&amp;":'"&amp;L149&amp;"', "&amp;M$2&amp;":'"&amp;M149&amp;"', "&amp;N$2&amp;":'"&amp;N149&amp;"'}; ","$this-&gt;defInput['"&amp;B149&amp;"'] = [  '"&amp;D$2&amp;"'=&gt;'"&amp;D149&amp;"',  '"&amp;C$2&amp;"'=&gt;'"&amp;C149&amp;"',  '"&amp;E$2&amp;"'=&gt;'"&amp;E149&amp;"',  '"&amp;F$2&amp;"'=&gt;'"&amp;F149&amp;"', '"&amp;G$2&amp;"'=&gt;'"&amp;G149&amp;"', '"&amp;H$2&amp;"'=&gt;'"&amp;H149&amp;"', '"&amp;I$2&amp;"'=&gt;'"&amp;I149&amp;"', '"&amp;J$2&amp;"'=&gt;'"&amp;J149&amp;"', '"&amp;K$2&amp;"'=&gt;'"&amp;K149&amp;"', '"&amp;L$2&amp;"'=&gt;'"&amp;L149&amp;"', '"&amp;M$2&amp;"'=&gt;'"&amp;M149&amp;"', '"&amp;N$2&amp;"'=&gt;'"&amp;N149&amp;"']; ")</f>
        <v xml:space="preserve">defInput['i934'] = {  cons:'consCRsum',  title:'早めのアクセルオフ',  unit:'',  text:'早めのアクセルオフ', inputType:'sel934', right:'', postfix:'', demand:'', varType:'Number', min:'', max:'', defaultValue:'-1'}; </v>
      </c>
      <c r="BD149" s="155"/>
      <c r="BE149" s="155"/>
      <c r="BF149" s="129" t="str">
        <f>IF(消費量クラス!$R$1="AS","","$this-&gt;")&amp;"defSelectValue['"&amp;Q149&amp;"']= [ '"&amp;R149&amp;"', '"&amp;S149&amp;"', '"&amp;T149&amp;"', '"&amp;U149&amp;"', '"&amp;V149&amp;"', '"&amp;W149&amp;"', '"&amp;X149&amp;"', '"&amp;Y149&amp;"', '"&amp;Z149&amp;"', '"&amp;AA149&amp;"', '"&amp;AB149&amp;"', '"&amp;AC149&amp;"', '"&amp;AD149&amp;"', '"&amp;AE149&amp;"', '"&amp;AF149&amp;"', '"&amp;AG149&amp;"' ]; "</f>
        <v xml:space="preserve">defSelectValue['sel934']= [ '選んで下さい', 'いつもしている', '時々している', 'していない', '', '', '', '', '', '', '', '', '', '', '', '' ]; </v>
      </c>
      <c r="BG149" s="130"/>
      <c r="BH149" s="130"/>
      <c r="BI149" s="130" t="str">
        <f>IF(消費量クラス!$R$1="AS","","$this-&gt;")&amp;"defSelectData['"&amp;Q149&amp;"']= [ '"&amp;AH149&amp;"', '"&amp;AI149&amp;"', '"&amp;AJ149&amp;"', '"&amp;AK149&amp;"', '"&amp;AL149&amp;"', '"&amp;AM149&amp;"', '"&amp;AN149&amp;"', '"&amp;AO149&amp;"', '"&amp;AP149&amp;"', '"&amp;AQ149&amp;"', '"&amp;AR149&amp;"', '"&amp;AS149&amp;"', '"&amp;AT149&amp;"', '"&amp;AU149&amp;"', '"&amp;AV149&amp;"', '"&amp;AW149&amp;"' ]; "</f>
        <v xml:space="preserve">defSelectData['sel934']= [ '-1', '1', '2', '3', '', '', '', '', '', '', '', '', '', '', '', '' ]; </v>
      </c>
    </row>
    <row r="150" spans="1:61" ht="43.5" customHeight="1">
      <c r="A150" s="127"/>
      <c r="B150" s="150" t="s">
        <v>3329</v>
      </c>
      <c r="C150" s="150" t="s">
        <v>3330</v>
      </c>
      <c r="D150" s="150" t="s">
        <v>3328</v>
      </c>
      <c r="E150" s="150"/>
      <c r="F150" s="150" t="s">
        <v>3330</v>
      </c>
      <c r="G150" s="192" t="str">
        <f t="shared" si="51"/>
        <v>sel935</v>
      </c>
      <c r="H150" s="191"/>
      <c r="I150" s="191"/>
      <c r="J150" s="191"/>
      <c r="K150" s="150" t="s">
        <v>1791</v>
      </c>
      <c r="L150" s="191"/>
      <c r="M150" s="191"/>
      <c r="N150" s="150">
        <v>-1</v>
      </c>
      <c r="O150" s="156"/>
      <c r="P150" s="132"/>
      <c r="Q150" s="149" t="str">
        <f t="shared" si="54"/>
        <v>sel935</v>
      </c>
      <c r="R150" s="150" t="s">
        <v>3327</v>
      </c>
      <c r="S150" s="150" t="s">
        <v>3318</v>
      </c>
      <c r="T150" s="150" t="s">
        <v>3319</v>
      </c>
      <c r="U150" s="150" t="s">
        <v>1934</v>
      </c>
      <c r="V150" s="150"/>
      <c r="W150" s="150"/>
      <c r="X150" s="150"/>
      <c r="Y150" s="150"/>
      <c r="Z150" s="150"/>
      <c r="AA150" s="150"/>
      <c r="AB150" s="150"/>
      <c r="AC150" s="150"/>
      <c r="AD150" s="150"/>
      <c r="AE150" s="150"/>
      <c r="AF150" s="150"/>
      <c r="AG150" s="150"/>
      <c r="AH150" s="150">
        <v>-1</v>
      </c>
      <c r="AI150" s="150">
        <v>1</v>
      </c>
      <c r="AJ150" s="150">
        <v>2</v>
      </c>
      <c r="AK150" s="150">
        <v>3</v>
      </c>
      <c r="AL150" s="150"/>
      <c r="AM150" s="150"/>
      <c r="AN150" s="150"/>
      <c r="AO150" s="150"/>
      <c r="AP150" s="150"/>
      <c r="AQ150" s="150"/>
      <c r="AR150" s="150"/>
      <c r="AS150" s="150"/>
      <c r="AT150" s="150"/>
      <c r="AU150" s="150"/>
      <c r="AV150" s="150"/>
      <c r="AW150" s="150"/>
      <c r="AZ150" s="127" t="str">
        <f t="shared" si="53"/>
        <v>'i935',</v>
      </c>
      <c r="BA150" s="154"/>
      <c r="BB150" s="154"/>
      <c r="BC150" s="128" t="str">
        <f>IF(消費量クラス!$R$1="AS","defInput['"&amp;B150&amp;"'] = {  "&amp;D$2&amp;":'"&amp;D150&amp;"',  "&amp;C$2&amp;":'"&amp;C150&amp;"',  "&amp;E$2&amp;":'"&amp;E150&amp;"',  "&amp;F$2&amp;":'"&amp;F150&amp;"', "&amp;G$2&amp;":'"&amp;G150&amp;"', "&amp;H$2&amp;":'"&amp;H150&amp;"', "&amp;I$2&amp;":'"&amp;I150&amp;"', "&amp;J$2&amp;":'"&amp;J150&amp;"', "&amp;K$2&amp;":'"&amp;K150&amp;"', "&amp;L$2&amp;":'"&amp;L150&amp;"', "&amp;M$2&amp;":'"&amp;M150&amp;"', "&amp;N$2&amp;":'"&amp;N150&amp;"'}; ","$this-&gt;defInput['"&amp;B150&amp;"'] = [  '"&amp;D$2&amp;"'=&gt;'"&amp;D150&amp;"',  '"&amp;C$2&amp;"'=&gt;'"&amp;C150&amp;"',  '"&amp;E$2&amp;"'=&gt;'"&amp;E150&amp;"',  '"&amp;F$2&amp;"'=&gt;'"&amp;F150&amp;"', '"&amp;G$2&amp;"'=&gt;'"&amp;G150&amp;"', '"&amp;H$2&amp;"'=&gt;'"&amp;H150&amp;"', '"&amp;I$2&amp;"'=&gt;'"&amp;I150&amp;"', '"&amp;J$2&amp;"'=&gt;'"&amp;J150&amp;"', '"&amp;K$2&amp;"'=&gt;'"&amp;K150&amp;"', '"&amp;L$2&amp;"'=&gt;'"&amp;L150&amp;"', '"&amp;M$2&amp;"'=&gt;'"&amp;M150&amp;"', '"&amp;N$2&amp;"'=&gt;'"&amp;N150&amp;"']; ")</f>
        <v xml:space="preserve">defInput['i935'] = {  cons:'consCRsum',  title:'道路交通情報の活用',  unit:'',  text:'道路交通情報の活用', inputType:'sel935', right:'', postfix:'', demand:'', varType:'Number', min:'', max:'', defaultValue:'-1'}; </v>
      </c>
      <c r="BD150" s="155"/>
      <c r="BE150" s="155"/>
      <c r="BF150" s="129" t="str">
        <f>IF(消費量クラス!$R$1="AS","","$this-&gt;")&amp;"defSelectValue['"&amp;Q150&amp;"']= [ '"&amp;R150&amp;"', '"&amp;S150&amp;"', '"&amp;T150&amp;"', '"&amp;U150&amp;"', '"&amp;V150&amp;"', '"&amp;W150&amp;"', '"&amp;X150&amp;"', '"&amp;Y150&amp;"', '"&amp;Z150&amp;"', '"&amp;AA150&amp;"', '"&amp;AB150&amp;"', '"&amp;AC150&amp;"', '"&amp;AD150&amp;"', '"&amp;AE150&amp;"', '"&amp;AF150&amp;"', '"&amp;AG150&amp;"' ]; "</f>
        <v xml:space="preserve">defSelectValue['sel935']= [ '選んで下さい', 'いつもしている', '時々している', 'していない', '', '', '', '', '', '', '', '', '', '', '', '' ]; </v>
      </c>
      <c r="BG150" s="130"/>
      <c r="BH150" s="130"/>
      <c r="BI150" s="130" t="str">
        <f>IF(消費量クラス!$R$1="AS","","$this-&gt;")&amp;"defSelectData['"&amp;Q150&amp;"']= [ '"&amp;AH150&amp;"', '"&amp;AI150&amp;"', '"&amp;AJ150&amp;"', '"&amp;AK150&amp;"', '"&amp;AL150&amp;"', '"&amp;AM150&amp;"', '"&amp;AN150&amp;"', '"&amp;AO150&amp;"', '"&amp;AP150&amp;"', '"&amp;AQ150&amp;"', '"&amp;AR150&amp;"', '"&amp;AS150&amp;"', '"&amp;AT150&amp;"', '"&amp;AU150&amp;"', '"&amp;AV150&amp;"', '"&amp;AW150&amp;"' ]; "</f>
        <v xml:space="preserve">defSelectData['sel935']= [ '-1', '1', '2', '3', '', '', '', '', '', '', '', '', '', '', '', '' ]; </v>
      </c>
    </row>
    <row r="151" spans="1:61" ht="43.5" customHeight="1">
      <c r="A151" s="127"/>
      <c r="B151" s="150" t="s">
        <v>3331</v>
      </c>
      <c r="C151" s="150" t="s">
        <v>3393</v>
      </c>
      <c r="D151" s="150" t="s">
        <v>3328</v>
      </c>
      <c r="E151" s="150"/>
      <c r="F151" s="150" t="s">
        <v>3332</v>
      </c>
      <c r="G151" s="192" t="str">
        <f t="shared" si="51"/>
        <v>sel936</v>
      </c>
      <c r="H151" s="191"/>
      <c r="I151" s="191"/>
      <c r="J151" s="191"/>
      <c r="K151" s="150" t="s">
        <v>1791</v>
      </c>
      <c r="L151" s="191"/>
      <c r="M151" s="191"/>
      <c r="N151" s="150">
        <v>-1</v>
      </c>
      <c r="O151" s="156"/>
      <c r="P151" s="132"/>
      <c r="Q151" s="149" t="str">
        <f t="shared" si="54"/>
        <v>sel936</v>
      </c>
      <c r="R151" s="150" t="s">
        <v>3327</v>
      </c>
      <c r="S151" s="150" t="s">
        <v>3318</v>
      </c>
      <c r="T151" s="150" t="s">
        <v>3319</v>
      </c>
      <c r="U151" s="150" t="s">
        <v>1934</v>
      </c>
      <c r="V151" s="150"/>
      <c r="W151" s="150"/>
      <c r="X151" s="150"/>
      <c r="Y151" s="150"/>
      <c r="Z151" s="150"/>
      <c r="AA151" s="150"/>
      <c r="AB151" s="150"/>
      <c r="AC151" s="150"/>
      <c r="AD151" s="150"/>
      <c r="AE151" s="150"/>
      <c r="AF151" s="150"/>
      <c r="AG151" s="150"/>
      <c r="AH151" s="150">
        <v>-1</v>
      </c>
      <c r="AI151" s="150">
        <v>1</v>
      </c>
      <c r="AJ151" s="150">
        <v>2</v>
      </c>
      <c r="AK151" s="150">
        <v>3</v>
      </c>
      <c r="AL151" s="150"/>
      <c r="AM151" s="150"/>
      <c r="AN151" s="150"/>
      <c r="AO151" s="150"/>
      <c r="AP151" s="150"/>
      <c r="AQ151" s="150"/>
      <c r="AR151" s="150"/>
      <c r="AS151" s="150"/>
      <c r="AT151" s="150"/>
      <c r="AU151" s="150"/>
      <c r="AV151" s="150"/>
      <c r="AW151" s="150"/>
      <c r="AZ151" s="127" t="str">
        <f t="shared" si="53"/>
        <v>'i936',</v>
      </c>
      <c r="BA151" s="154"/>
      <c r="BB151" s="154"/>
      <c r="BC151" s="128" t="str">
        <f>IF(消費量クラス!$R$1="AS","defInput['"&amp;B151&amp;"'] = {  "&amp;D$2&amp;":'"&amp;D151&amp;"',  "&amp;C$2&amp;":'"&amp;C151&amp;"',  "&amp;E$2&amp;":'"&amp;E151&amp;"',  "&amp;F$2&amp;":'"&amp;F151&amp;"', "&amp;G$2&amp;":'"&amp;G151&amp;"', "&amp;H$2&amp;":'"&amp;H151&amp;"', "&amp;I$2&amp;":'"&amp;I151&amp;"', "&amp;J$2&amp;":'"&amp;J151&amp;"', "&amp;K$2&amp;":'"&amp;K151&amp;"', "&amp;L$2&amp;":'"&amp;L151&amp;"', "&amp;M$2&amp;":'"&amp;M151&amp;"', "&amp;N$2&amp;":'"&amp;N151&amp;"'}; ","$this-&gt;defInput['"&amp;B151&amp;"'] = [  '"&amp;D$2&amp;"'=&gt;'"&amp;D151&amp;"',  '"&amp;C$2&amp;"'=&gt;'"&amp;C151&amp;"',  '"&amp;E$2&amp;"'=&gt;'"&amp;E151&amp;"',  '"&amp;F$2&amp;"'=&gt;'"&amp;F151&amp;"', '"&amp;G$2&amp;"'=&gt;'"&amp;G151&amp;"', '"&amp;H$2&amp;"'=&gt;'"&amp;H151&amp;"', '"&amp;I$2&amp;"'=&gt;'"&amp;I151&amp;"', '"&amp;J$2&amp;"'=&gt;'"&amp;J151&amp;"', '"&amp;K$2&amp;"'=&gt;'"&amp;K151&amp;"', '"&amp;L$2&amp;"'=&gt;'"&amp;L151&amp;"', '"&amp;M$2&amp;"'=&gt;'"&amp;M151&amp;"', '"&amp;N$2&amp;"'=&gt;'"&amp;N151&amp;"']; ")</f>
        <v xml:space="preserve">defInput['i936'] = {  cons:'consCRsum',  title:'不要な荷物',  unit:'',  text:' 不要な荷物は積まずに走行', inputType:'sel936', right:'', postfix:'', demand:'', varType:'Number', min:'', max:'', defaultValue:'-1'}; </v>
      </c>
      <c r="BD151" s="155"/>
      <c r="BE151" s="155"/>
      <c r="BF151" s="129" t="str">
        <f>IF(消費量クラス!$R$1="AS","","$this-&gt;")&amp;"defSelectValue['"&amp;Q151&amp;"']= [ '"&amp;R151&amp;"', '"&amp;S151&amp;"', '"&amp;T151&amp;"', '"&amp;U151&amp;"', '"&amp;V151&amp;"', '"&amp;W151&amp;"', '"&amp;X151&amp;"', '"&amp;Y151&amp;"', '"&amp;Z151&amp;"', '"&amp;AA151&amp;"', '"&amp;AB151&amp;"', '"&amp;AC151&amp;"', '"&amp;AD151&amp;"', '"&amp;AE151&amp;"', '"&amp;AF151&amp;"', '"&amp;AG151&amp;"' ]; "</f>
        <v xml:space="preserve">defSelectValue['sel936']= [ '選んで下さい', 'いつもしている', '時々している', 'していない', '', '', '', '', '', '', '', '', '', '', '', '' ]; </v>
      </c>
      <c r="BG151" s="130"/>
      <c r="BH151" s="130"/>
      <c r="BI151" s="130" t="str">
        <f>IF(消費量クラス!$R$1="AS","","$this-&gt;")&amp;"defSelectData['"&amp;Q151&amp;"']= [ '"&amp;AH151&amp;"', '"&amp;AI151&amp;"', '"&amp;AJ151&amp;"', '"&amp;AK151&amp;"', '"&amp;AL151&amp;"', '"&amp;AM151&amp;"', '"&amp;AN151&amp;"', '"&amp;AO151&amp;"', '"&amp;AP151&amp;"', '"&amp;AQ151&amp;"', '"&amp;AR151&amp;"', '"&amp;AS151&amp;"', '"&amp;AT151&amp;"', '"&amp;AU151&amp;"', '"&amp;AV151&amp;"', '"&amp;AW151&amp;"' ]; "</f>
        <v xml:space="preserve">defSelectData['sel936']= [ '-1', '1', '2', '3', '', '', '', '', '', '', '', '', '', '', '', '' ]; </v>
      </c>
    </row>
    <row r="152" spans="1:61" ht="50.25" customHeight="1">
      <c r="A152" s="127"/>
      <c r="B152" s="150" t="s">
        <v>3333</v>
      </c>
      <c r="C152" s="150" t="s">
        <v>3334</v>
      </c>
      <c r="D152" s="150" t="s">
        <v>3328</v>
      </c>
      <c r="E152" s="150"/>
      <c r="F152" s="150" t="s">
        <v>3335</v>
      </c>
      <c r="G152" s="192" t="str">
        <f t="shared" si="51"/>
        <v>sel937</v>
      </c>
      <c r="H152" s="191"/>
      <c r="I152" s="191"/>
      <c r="J152" s="191"/>
      <c r="K152" s="150" t="s">
        <v>1791</v>
      </c>
      <c r="L152" s="191"/>
      <c r="M152" s="191"/>
      <c r="N152" s="150">
        <v>-1</v>
      </c>
      <c r="O152" s="156"/>
      <c r="P152" s="132"/>
      <c r="Q152" s="149" t="str">
        <f t="shared" si="54"/>
        <v>sel937</v>
      </c>
      <c r="R152" s="150" t="s">
        <v>3327</v>
      </c>
      <c r="S152" s="150" t="s">
        <v>3318</v>
      </c>
      <c r="T152" s="150" t="s">
        <v>3319</v>
      </c>
      <c r="U152" s="150" t="s">
        <v>1934</v>
      </c>
      <c r="V152" s="150"/>
      <c r="W152" s="150"/>
      <c r="X152" s="150"/>
      <c r="Y152" s="150"/>
      <c r="Z152" s="150"/>
      <c r="AA152" s="150"/>
      <c r="AB152" s="150"/>
      <c r="AC152" s="150"/>
      <c r="AD152" s="150"/>
      <c r="AE152" s="150"/>
      <c r="AF152" s="150"/>
      <c r="AG152" s="150"/>
      <c r="AH152" s="150">
        <v>-1</v>
      </c>
      <c r="AI152" s="150">
        <v>1</v>
      </c>
      <c r="AJ152" s="150">
        <v>2</v>
      </c>
      <c r="AK152" s="150">
        <v>3</v>
      </c>
      <c r="AL152" s="150"/>
      <c r="AM152" s="150"/>
      <c r="AN152" s="150"/>
      <c r="AO152" s="150"/>
      <c r="AP152" s="150"/>
      <c r="AQ152" s="150"/>
      <c r="AR152" s="150"/>
      <c r="AS152" s="150"/>
      <c r="AT152" s="150"/>
      <c r="AU152" s="150"/>
      <c r="AV152" s="150"/>
      <c r="AW152" s="150"/>
      <c r="AZ152" s="127" t="str">
        <f t="shared" si="53"/>
        <v>'i937',</v>
      </c>
      <c r="BA152" s="132"/>
      <c r="BB152" s="132"/>
      <c r="BC152" s="128" t="str">
        <f>IF(消費量クラス!$R$1="AS","defInput['"&amp;B152&amp;"'] = {  "&amp;D$2&amp;":'"&amp;D152&amp;"',  "&amp;C$2&amp;":'"&amp;C152&amp;"',  "&amp;E$2&amp;":'"&amp;E152&amp;"',  "&amp;F$2&amp;":'"&amp;F152&amp;"', "&amp;G$2&amp;":'"&amp;G152&amp;"', "&amp;H$2&amp;":'"&amp;H152&amp;"', "&amp;I$2&amp;":'"&amp;I152&amp;"', "&amp;J$2&amp;":'"&amp;J152&amp;"', "&amp;K$2&amp;":'"&amp;K152&amp;"', "&amp;L$2&amp;":'"&amp;L152&amp;"', "&amp;M$2&amp;":'"&amp;M152&amp;"', "&amp;N$2&amp;":'"&amp;N152&amp;"'}; ","$this-&gt;defInput['"&amp;B152&amp;"'] = [  '"&amp;D$2&amp;"'=&gt;'"&amp;D152&amp;"',  '"&amp;C$2&amp;"'=&gt;'"&amp;C152&amp;"',  '"&amp;E$2&amp;"'=&gt;'"&amp;E152&amp;"',  '"&amp;F$2&amp;"'=&gt;'"&amp;F152&amp;"', '"&amp;G$2&amp;"'=&gt;'"&amp;G152&amp;"', '"&amp;H$2&amp;"'=&gt;'"&amp;H152&amp;"', '"&amp;I$2&amp;"'=&gt;'"&amp;I152&amp;"', '"&amp;J$2&amp;"'=&gt;'"&amp;J152&amp;"', '"&amp;K$2&amp;"'=&gt;'"&amp;K152&amp;"', '"&amp;L$2&amp;"'=&gt;'"&amp;L152&amp;"', '"&amp;M$2&amp;"'=&gt;'"&amp;M152&amp;"', '"&amp;N$2&amp;"'=&gt;'"&amp;N152&amp;"']; ")</f>
        <v xml:space="preserve">defInput['i937'] = {  cons:'consCRsum',  title:'カーエアコンの温度調節',  unit:'',  text:'カーエアコンの温度・風量をこまめに調節していますか', inputType:'sel937', right:'', postfix:'', demand:'', varType:'Number', min:'', max:'', defaultValue:'-1'}; </v>
      </c>
      <c r="BD152" s="155"/>
      <c r="BE152" s="155"/>
      <c r="BF152" s="129" t="str">
        <f>IF(消費量クラス!$R$1="AS","","$this-&gt;")&amp;"defSelectValue['"&amp;Q152&amp;"']= [ '"&amp;R152&amp;"', '"&amp;S152&amp;"', '"&amp;T152&amp;"', '"&amp;U152&amp;"', '"&amp;V152&amp;"', '"&amp;W152&amp;"', '"&amp;X152&amp;"', '"&amp;Y152&amp;"', '"&amp;Z152&amp;"', '"&amp;AA152&amp;"', '"&amp;AB152&amp;"', '"&amp;AC152&amp;"', '"&amp;AD152&amp;"', '"&amp;AE152&amp;"', '"&amp;AF152&amp;"', '"&amp;AG152&amp;"' ]; "</f>
        <v xml:space="preserve">defSelectValue['sel937']= [ '選んで下さい', 'いつもしている', '時々している', 'していない', '', '', '', '', '', '', '', '', '', '', '', '' ]; </v>
      </c>
      <c r="BG152" s="130"/>
      <c r="BH152" s="130"/>
      <c r="BI152" s="130" t="str">
        <f>IF(消費量クラス!$R$1="AS","","$this-&gt;")&amp;"defSelectData['"&amp;Q152&amp;"']= [ '"&amp;AH152&amp;"', '"&amp;AI152&amp;"', '"&amp;AJ152&amp;"', '"&amp;AK152&amp;"', '"&amp;AL152&amp;"', '"&amp;AM152&amp;"', '"&amp;AN152&amp;"', '"&amp;AO152&amp;"', '"&amp;AP152&amp;"', '"&amp;AQ152&amp;"', '"&amp;AR152&amp;"', '"&amp;AS152&amp;"', '"&amp;AT152&amp;"', '"&amp;AU152&amp;"', '"&amp;AV152&amp;"', '"&amp;AW152&amp;"' ]; "</f>
        <v xml:space="preserve">defSelectData['sel937']= [ '-1', '1', '2', '3', '', '', '', '', '', '', '', '', '', '', '', '' ]; </v>
      </c>
    </row>
    <row r="153" spans="1:61" ht="50.25" customHeight="1">
      <c r="A153" s="127"/>
      <c r="B153" s="150" t="s">
        <v>3336</v>
      </c>
      <c r="C153" s="150" t="s">
        <v>3337</v>
      </c>
      <c r="D153" s="150" t="s">
        <v>3328</v>
      </c>
      <c r="E153" s="191"/>
      <c r="F153" s="150" t="s">
        <v>3338</v>
      </c>
      <c r="G153" s="192" t="str">
        <f t="shared" si="51"/>
        <v>sel938</v>
      </c>
      <c r="H153" s="191"/>
      <c r="I153" s="191"/>
      <c r="J153" s="191"/>
      <c r="K153" s="150" t="s">
        <v>1791</v>
      </c>
      <c r="L153" s="191"/>
      <c r="M153" s="191"/>
      <c r="N153" s="150">
        <v>-1</v>
      </c>
      <c r="O153" s="156"/>
      <c r="P153" s="132"/>
      <c r="Q153" s="149" t="str">
        <f t="shared" si="54"/>
        <v>sel938</v>
      </c>
      <c r="R153" s="150" t="s">
        <v>3327</v>
      </c>
      <c r="S153" s="150" t="s">
        <v>1939</v>
      </c>
      <c r="T153" s="150" t="s">
        <v>1940</v>
      </c>
      <c r="U153" s="150" t="s">
        <v>1941</v>
      </c>
      <c r="V153" s="150" t="s">
        <v>1942</v>
      </c>
      <c r="W153" s="150" t="s">
        <v>1943</v>
      </c>
      <c r="X153" s="150" t="s">
        <v>1944</v>
      </c>
      <c r="Y153" s="150" t="s">
        <v>1945</v>
      </c>
      <c r="Z153" s="150" t="s">
        <v>1946</v>
      </c>
      <c r="AA153" s="150" t="s">
        <v>1947</v>
      </c>
      <c r="AB153" s="150" t="s">
        <v>1948</v>
      </c>
      <c r="AC153" s="150" t="s">
        <v>1949</v>
      </c>
      <c r="AD153" s="150"/>
      <c r="AE153" s="150"/>
      <c r="AF153" s="150"/>
      <c r="AG153" s="150"/>
      <c r="AH153" s="150">
        <v>-1</v>
      </c>
      <c r="AI153" s="150">
        <f>VALUE(LEFT(S153,LEN(S153)-1))</f>
        <v>1000</v>
      </c>
      <c r="AJ153" s="150">
        <f>VALUE(LEFT(T153,LEN(T153)-1))</f>
        <v>2000</v>
      </c>
      <c r="AK153" s="150">
        <f>VALUE(LEFT(U153,LEN(U153)-1))</f>
        <v>3000</v>
      </c>
      <c r="AL153" s="150">
        <f>VALUE(LEFT(V153,LEN(V153)-1))</f>
        <v>5000</v>
      </c>
      <c r="AM153" s="150">
        <f>VALUE(LEFT(W153,LEN(W153)-1))</f>
        <v>7000</v>
      </c>
      <c r="AN153" s="150">
        <v>10000</v>
      </c>
      <c r="AO153" s="150">
        <v>12000</v>
      </c>
      <c r="AP153" s="150">
        <v>15000</v>
      </c>
      <c r="AQ153" s="150">
        <v>20000</v>
      </c>
      <c r="AR153" s="150">
        <v>30000</v>
      </c>
      <c r="AS153" s="150">
        <v>40000</v>
      </c>
      <c r="AT153" s="150"/>
      <c r="AU153" s="150"/>
      <c r="AV153" s="150"/>
      <c r="AW153" s="150"/>
      <c r="AZ153" s="127" t="str">
        <f t="shared" si="53"/>
        <v>'i938',</v>
      </c>
      <c r="BA153" s="132"/>
      <c r="BB153" s="132"/>
      <c r="BC153" s="128" t="str">
        <f>IF(消費量クラス!$R$1="AS","defInput['"&amp;B153&amp;"'] = {  "&amp;D$2&amp;":'"&amp;D153&amp;"',  "&amp;C$2&amp;":'"&amp;C153&amp;"',  "&amp;E$2&amp;":'"&amp;E153&amp;"',  "&amp;F$2&amp;":'"&amp;F153&amp;"', "&amp;G$2&amp;":'"&amp;G153&amp;"', "&amp;H$2&amp;":'"&amp;H153&amp;"', "&amp;I$2&amp;":'"&amp;I153&amp;"', "&amp;J$2&amp;":'"&amp;J153&amp;"', "&amp;K$2&amp;":'"&amp;K153&amp;"', "&amp;L$2&amp;":'"&amp;L153&amp;"', "&amp;M$2&amp;":'"&amp;M153&amp;"', "&amp;N$2&amp;":'"&amp;N153&amp;"'}; ","$this-&gt;defInput['"&amp;B153&amp;"'] = [  '"&amp;D$2&amp;"'=&gt;'"&amp;D153&amp;"',  '"&amp;C$2&amp;"'=&gt;'"&amp;C153&amp;"',  '"&amp;E$2&amp;"'=&gt;'"&amp;E153&amp;"',  '"&amp;F$2&amp;"'=&gt;'"&amp;F153&amp;"', '"&amp;G$2&amp;"'=&gt;'"&amp;G153&amp;"', '"&amp;H$2&amp;"'=&gt;'"&amp;H153&amp;"', '"&amp;I$2&amp;"'=&gt;'"&amp;I153&amp;"', '"&amp;J$2&amp;"'=&gt;'"&amp;J153&amp;"', '"&amp;K$2&amp;"'=&gt;'"&amp;K153&amp;"', '"&amp;L$2&amp;"'=&gt;'"&amp;L153&amp;"', '"&amp;M$2&amp;"'=&gt;'"&amp;M153&amp;"', '"&amp;N$2&amp;"'=&gt;'"&amp;N153&amp;"']; ")</f>
        <v xml:space="preserve">defInput['i938'] = {  cons:'consCRsum',  title:'暖機運転',  unit:'',  text:'寒い日に暖機運転をしていますか', inputType:'sel938', right:'', postfix:'', demand:'', varType:'Number', min:'', max:'', defaultValue:'-1'}; </v>
      </c>
      <c r="BD153" s="155"/>
      <c r="BE153" s="155"/>
      <c r="BF153" s="129" t="str">
        <f>IF(消費量クラス!$R$1="AS","","$this-&gt;")&amp;"defSelectValue['"&amp;Q153&amp;"']= [ '"&amp;R153&amp;"', '"&amp;S153&amp;"', '"&amp;T153&amp;"', '"&amp;U153&amp;"', '"&amp;V153&amp;"', '"&amp;W153&amp;"', '"&amp;X153&amp;"', '"&amp;Y153&amp;"', '"&amp;Z153&amp;"', '"&amp;AA153&amp;"', '"&amp;AB153&amp;"', '"&amp;AC153&amp;"', '"&amp;AD153&amp;"', '"&amp;AE153&amp;"', '"&amp;AF153&amp;"', '"&amp;AG153&amp;"' ]; "</f>
        <v xml:space="preserve">defSelectValue['sel938']= [ '選んで下さい', '1000円', '2000円', '3000円', '5000円', '7000円', '1万円', '1万2000円', '1万5000円', '2万円', '3万円', 'それ以上', '', '', '', '' ]; </v>
      </c>
      <c r="BG153" s="130"/>
      <c r="BH153" s="130"/>
      <c r="BI153" s="130" t="str">
        <f>IF(消費量クラス!$R$1="AS","","$this-&gt;")&amp;"defSelectData['"&amp;Q153&amp;"']= [ '"&amp;AH153&amp;"', '"&amp;AI153&amp;"', '"&amp;AJ153&amp;"', '"&amp;AK153&amp;"', '"&amp;AL153&amp;"', '"&amp;AM153&amp;"', '"&amp;AN153&amp;"', '"&amp;AO153&amp;"', '"&amp;AP153&amp;"', '"&amp;AQ153&amp;"', '"&amp;AR153&amp;"', '"&amp;AS153&amp;"', '"&amp;AT153&amp;"', '"&amp;AU153&amp;"', '"&amp;AV153&amp;"', '"&amp;AW153&amp;"' ]; "</f>
        <v xml:space="preserve">defSelectData['sel938']= [ '-1', '1000', '2000', '3000', '5000', '7000', '10000', '12000', '15000', '20000', '30000', '40000', '', '', '', '' ]; </v>
      </c>
    </row>
    <row r="154" spans="1:61" ht="58.5" customHeight="1">
      <c r="A154" s="127"/>
      <c r="B154" s="150" t="s">
        <v>3339</v>
      </c>
      <c r="C154" s="150" t="s">
        <v>3340</v>
      </c>
      <c r="D154" s="150" t="s">
        <v>3328</v>
      </c>
      <c r="E154" s="191"/>
      <c r="F154" s="150" t="s">
        <v>3341</v>
      </c>
      <c r="G154" s="192" t="str">
        <f t="shared" si="51"/>
        <v>sel939</v>
      </c>
      <c r="H154" s="191"/>
      <c r="I154" s="191"/>
      <c r="J154" s="191"/>
      <c r="K154" s="150" t="s">
        <v>1791</v>
      </c>
      <c r="L154" s="191"/>
      <c r="M154" s="191"/>
      <c r="N154" s="150">
        <v>-1</v>
      </c>
      <c r="O154" s="156"/>
      <c r="P154" s="156"/>
      <c r="Q154" s="149" t="str">
        <f t="shared" si="54"/>
        <v>sel939</v>
      </c>
      <c r="R154" s="150" t="s">
        <v>3327</v>
      </c>
      <c r="S154" s="150" t="s">
        <v>3318</v>
      </c>
      <c r="T154" s="150" t="s">
        <v>3319</v>
      </c>
      <c r="U154" s="150" t="s">
        <v>1934</v>
      </c>
      <c r="V154" s="150"/>
      <c r="W154" s="150"/>
      <c r="X154" s="150"/>
      <c r="Y154" s="150"/>
      <c r="Z154" s="150"/>
      <c r="AA154" s="150"/>
      <c r="AB154" s="150"/>
      <c r="AC154" s="150"/>
      <c r="AD154" s="150"/>
      <c r="AE154" s="150"/>
      <c r="AF154" s="150"/>
      <c r="AG154" s="150"/>
      <c r="AH154" s="150">
        <v>-1</v>
      </c>
      <c r="AI154" s="150">
        <v>1</v>
      </c>
      <c r="AJ154" s="150">
        <v>2</v>
      </c>
      <c r="AK154" s="150">
        <v>3</v>
      </c>
      <c r="AL154" s="150"/>
      <c r="AM154" s="150"/>
      <c r="AN154" s="150"/>
      <c r="AO154" s="150"/>
      <c r="AP154" s="150"/>
      <c r="AQ154" s="150"/>
      <c r="AR154" s="150"/>
      <c r="AS154" s="150"/>
      <c r="AT154" s="150"/>
      <c r="AU154" s="150"/>
      <c r="AV154" s="150"/>
      <c r="AW154" s="150"/>
      <c r="AZ154" s="127" t="str">
        <f t="shared" si="53"/>
        <v>'i939',</v>
      </c>
      <c r="BA154" s="156"/>
      <c r="BB154" s="156"/>
      <c r="BC154" s="128" t="str">
        <f>IF(消費量クラス!$R$1="AS","defInput['"&amp;B154&amp;"'] = {  "&amp;D$2&amp;":'"&amp;D154&amp;"',  "&amp;C$2&amp;":'"&amp;C154&amp;"',  "&amp;E$2&amp;":'"&amp;E154&amp;"',  "&amp;F$2&amp;":'"&amp;F154&amp;"', "&amp;G$2&amp;":'"&amp;G154&amp;"', "&amp;H$2&amp;":'"&amp;H154&amp;"', "&amp;I$2&amp;":'"&amp;I154&amp;"', "&amp;J$2&amp;":'"&amp;J154&amp;"', "&amp;K$2&amp;":'"&amp;K154&amp;"', "&amp;L$2&amp;":'"&amp;L154&amp;"', "&amp;M$2&amp;":'"&amp;M154&amp;"', "&amp;N$2&amp;":'"&amp;N154&amp;"'}; ","$this-&gt;defInput['"&amp;B154&amp;"'] = [  '"&amp;D$2&amp;"'=&gt;'"&amp;D154&amp;"',  '"&amp;C$2&amp;"'=&gt;'"&amp;C154&amp;"',  '"&amp;E$2&amp;"'=&gt;'"&amp;E154&amp;"',  '"&amp;F$2&amp;"'=&gt;'"&amp;F154&amp;"', '"&amp;G$2&amp;"'=&gt;'"&amp;G154&amp;"', '"&amp;H$2&amp;"'=&gt;'"&amp;H154&amp;"', '"&amp;I$2&amp;"'=&gt;'"&amp;I154&amp;"', '"&amp;J$2&amp;"'=&gt;'"&amp;J154&amp;"', '"&amp;K$2&amp;"'=&gt;'"&amp;K154&amp;"', '"&amp;L$2&amp;"'=&gt;'"&amp;L154&amp;"', '"&amp;M$2&amp;"'=&gt;'"&amp;M154&amp;"', '"&amp;N$2&amp;"'=&gt;'"&amp;N154&amp;"']; ")</f>
        <v xml:space="preserve">defInput['i939'] = {  cons:'consCRsum',  title:'タイヤの空気圧',  unit:'',  text:'タイヤの空気圧を適切に保つよう心がけていますか', inputType:'sel939', right:'', postfix:'', demand:'', varType:'Number', min:'', max:'', defaultValue:'-1'}; </v>
      </c>
      <c r="BD154" s="155"/>
      <c r="BE154" s="155"/>
      <c r="BF154" s="129" t="str">
        <f>IF(消費量クラス!$R$1="AS","","$this-&gt;")&amp;"defSelectValue['"&amp;Q154&amp;"']= [ '"&amp;R154&amp;"', '"&amp;S154&amp;"', '"&amp;T154&amp;"', '"&amp;U154&amp;"', '"&amp;V154&amp;"', '"&amp;W154&amp;"', '"&amp;X154&amp;"', '"&amp;Y154&amp;"', '"&amp;Z154&amp;"', '"&amp;AA154&amp;"', '"&amp;AB154&amp;"', '"&amp;AC154&amp;"', '"&amp;AD154&amp;"', '"&amp;AE154&amp;"', '"&amp;AF154&amp;"', '"&amp;AG154&amp;"' ]; "</f>
        <v xml:space="preserve">defSelectValue['sel939']= [ '選んで下さい', 'いつもしている', '時々している', 'していない', '', '', '', '', '', '', '', '', '', '', '', '' ]; </v>
      </c>
      <c r="BG154" s="130"/>
      <c r="BH154" s="130"/>
      <c r="BI154" s="130" t="str">
        <f>IF(消費量クラス!$R$1="AS","","$this-&gt;")&amp;"defSelectData['"&amp;Q154&amp;"']= [ '"&amp;AH154&amp;"', '"&amp;AI154&amp;"', '"&amp;AJ154&amp;"', '"&amp;AK154&amp;"', '"&amp;AL154&amp;"', '"&amp;AM154&amp;"', '"&amp;AN154&amp;"', '"&amp;AO154&amp;"', '"&amp;AP154&amp;"', '"&amp;AQ154&amp;"', '"&amp;AR154&amp;"', '"&amp;AS154&amp;"', '"&amp;AT154&amp;"', '"&amp;AU154&amp;"', '"&amp;AV154&amp;"', '"&amp;AW154&amp;"' ]; "</f>
        <v xml:space="preserve">defSelectData['sel939']= [ '-1', '1', '2', '3', '', '', '', '', '', '', '', '', '', '', '', '' ]; </v>
      </c>
    </row>
    <row r="155" spans="1:61" ht="12">
      <c r="A155" s="127"/>
    </row>
    <row r="156" spans="1:61" ht="12">
      <c r="A156" s="127"/>
    </row>
  </sheetData>
  <sheetProtection selectLockedCells="1" selectUnlockedCells="1"/>
  <phoneticPr fontId="2"/>
  <dataValidations count="1">
    <dataValidation type="list" allowBlank="1" showInputMessage="1" showErrorMessage="1" sqref="K6:K154">
      <formula1>$K$1:$M$1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2"/>
  <sheetViews>
    <sheetView workbookViewId="0">
      <selection activeCell="B20" sqref="B20"/>
    </sheetView>
  </sheetViews>
  <sheetFormatPr defaultRowHeight="13.5"/>
  <cols>
    <col min="2" max="2" width="12.5" customWidth="1"/>
  </cols>
  <sheetData>
    <row r="2" spans="1:11">
      <c r="B2">
        <v>0</v>
      </c>
      <c r="C2">
        <v>100</v>
      </c>
      <c r="D2">
        <v>200</v>
      </c>
      <c r="E2">
        <v>300</v>
      </c>
      <c r="F2">
        <v>400</v>
      </c>
      <c r="G2">
        <v>500</v>
      </c>
      <c r="H2">
        <v>600</v>
      </c>
      <c r="I2">
        <v>700</v>
      </c>
      <c r="J2">
        <v>800</v>
      </c>
      <c r="K2">
        <v>900</v>
      </c>
    </row>
    <row r="3" spans="1:11">
      <c r="A3">
        <v>1</v>
      </c>
      <c r="B3" t="str">
        <f>IFERROR(VLOOKUP("i"&amp;RIGHT(("00"&amp;(B$2+$A3)),3),入力設定!$B$5:$C$247,2,FALSE),"")</f>
        <v>業種</v>
      </c>
      <c r="C3" t="str">
        <f>IFERROR(VLOOKUP("i"&amp;RIGHT(("00"&amp;(C$2+$A3)),3),入力設定!$B$5:$C$247,2,FALSE),"")</f>
        <v>暖房・温水用熱源機の種類</v>
      </c>
      <c r="D3" t="str">
        <f>IFERROR(VLOOKUP("i"&amp;RIGHT(("00"&amp;(D$2+$A3)),3),入力設定!$B$5:$C$247,2,FALSE),"")</f>
        <v>空調設定区分</v>
      </c>
      <c r="E3" t="str">
        <f>IFERROR(VLOOKUP("i"&amp;RIGHT(("00"&amp;(E$2+$A3)),3),入力設定!$B$5:$C$247,2,FALSE),"")</f>
        <v/>
      </c>
      <c r="F3" t="str">
        <f>IFERROR(VLOOKUP("i"&amp;RIGHT(("00"&amp;(F$2+$A3)),3),入力設定!$B$5:$C$247,2,FALSE),"")</f>
        <v/>
      </c>
      <c r="G3" t="str">
        <f>IFERROR(VLOOKUP("i"&amp;RIGHT(("00"&amp;(G$2+$A3)),3),入力設定!$B$5:$C$247,2,FALSE),"")</f>
        <v>主に使う照明器具</v>
      </c>
      <c r="H3" t="str">
        <f>IFERROR(VLOOKUP("i"&amp;RIGHT(("00"&amp;(H$2+$A3)),3),入力設定!$B$5:$C$247,2,FALSE),"")</f>
        <v>デスクトップパソコン台数</v>
      </c>
      <c r="I3" t="str">
        <f>IFERROR(VLOOKUP("i"&amp;RIGHT(("00"&amp;(I$2+$A3)),3),入力設定!$B$5:$C$247,2,FALSE),"")</f>
        <v>家庭用冷凍冷蔵庫台数</v>
      </c>
      <c r="J3" t="str">
        <f>IFERROR(VLOOKUP("i"&amp;RIGHT(("00"&amp;(J$2+$A3)),3),入力設定!$B$5:$C$247,2,FALSE),"")</f>
        <v>その他の機器概要</v>
      </c>
      <c r="K3" t="str">
        <f>IFERROR(VLOOKUP("i"&amp;RIGHT(("00"&amp;(K$2+$A3)),3),入力設定!$B$5:$C$247,2,FALSE),"")</f>
        <v>乗用車の保有台数</v>
      </c>
    </row>
    <row r="4" spans="1:11">
      <c r="A4">
        <v>2</v>
      </c>
      <c r="B4" t="str">
        <f>IFERROR(VLOOKUP("i"&amp;RIGHT(("00"&amp;(B$2+$A4)),3),入力設定!$B$5:$C$247,2,FALSE),"")</f>
        <v>営業時間</v>
      </c>
      <c r="C4" t="str">
        <f>IFERROR(VLOOKUP("i"&amp;RIGHT(("00"&amp;(C$2+$A4)),3),入力設定!$B$5:$C$247,2,FALSE),"")</f>
        <v>客室への風呂設置</v>
      </c>
      <c r="D4" t="str">
        <f>IFERROR(VLOOKUP("i"&amp;RIGHT(("00"&amp;(D$2+$A4)),3),入力設定!$B$5:$C$247,2,FALSE),"")</f>
        <v>空調設定操作場所</v>
      </c>
      <c r="E4" t="str">
        <f>IFERROR(VLOOKUP("i"&amp;RIGHT(("00"&amp;(E$2+$A4)),3),入力設定!$B$5:$C$247,2,FALSE),"")</f>
        <v/>
      </c>
      <c r="F4" t="str">
        <f>IFERROR(VLOOKUP("i"&amp;RIGHT(("00"&amp;(F$2+$A4)),3),入力設定!$B$5:$C$247,2,FALSE),"")</f>
        <v/>
      </c>
      <c r="G4" t="str">
        <f>IFERROR(VLOOKUP("i"&amp;RIGHT(("00"&amp;(G$2+$A4)),3),入力設定!$B$5:$C$247,2,FALSE),"")</f>
        <v>補助で使う照明器具</v>
      </c>
      <c r="H4" t="str">
        <f>IFERROR(VLOOKUP("i"&amp;RIGHT(("00"&amp;(H$2+$A4)),3),入力設定!$B$5:$C$247,2,FALSE),"")</f>
        <v>ノートパソコン台数</v>
      </c>
      <c r="I4" t="str">
        <f>IFERROR(VLOOKUP("i"&amp;RIGHT(("00"&amp;(I$2+$A4)),3),入力設定!$B$5:$C$247,2,FALSE),"")</f>
        <v/>
      </c>
      <c r="J4" t="str">
        <f>IFERROR(VLOOKUP("i"&amp;RIGHT(("00"&amp;(J$2+$A4)),3),入力設定!$B$5:$C$247,2,FALSE),"")</f>
        <v/>
      </c>
      <c r="K4" t="str">
        <f>IFERROR(VLOOKUP("i"&amp;RIGHT(("00"&amp;(K$2+$A4)),3),入力設定!$B$5:$C$247,2,FALSE),"")</f>
        <v>スクータ・バイクの保有台数</v>
      </c>
    </row>
    <row r="5" spans="1:11">
      <c r="A5">
        <v>3</v>
      </c>
      <c r="B5" t="str">
        <f>IFERROR(VLOOKUP("i"&amp;RIGHT(("00"&amp;(B$2+$A5)),3),入力設定!$B$5:$C$247,2,FALSE),"")</f>
        <v>週営業日</v>
      </c>
      <c r="C5" t="str">
        <f>IFERROR(VLOOKUP("i"&amp;RIGHT(("00"&amp;(C$2+$A5)),3),入力設定!$B$5:$C$247,2,FALSE),"")</f>
        <v>大浴場</v>
      </c>
      <c r="D5" t="str">
        <f>IFERROR(VLOOKUP("i"&amp;RIGHT(("00"&amp;(D$2+$A5)),3),入力設定!$B$5:$C$247,2,FALSE),"")</f>
        <v>全体の暖房熱源</v>
      </c>
      <c r="E5" t="str">
        <f>IFERROR(VLOOKUP("i"&amp;RIGHT(("00"&amp;(E$2+$A5)),3),入力設定!$B$5:$C$247,2,FALSE),"")</f>
        <v/>
      </c>
      <c r="F5" t="str">
        <f>IFERROR(VLOOKUP("i"&amp;RIGHT(("00"&amp;(F$2+$A5)),3),入力設定!$B$5:$C$247,2,FALSE),"")</f>
        <v/>
      </c>
      <c r="G5" t="str">
        <f>IFERROR(VLOOKUP("i"&amp;RIGHT(("00"&amp;(G$2+$A5)),3),入力設定!$B$5:$C$247,2,FALSE),"")</f>
        <v>平均照明時間</v>
      </c>
      <c r="H5" t="str">
        <f>IFERROR(VLOOKUP("i"&amp;RIGHT(("00"&amp;(H$2+$A5)),3),入力設定!$B$5:$C$247,2,FALSE),"")</f>
        <v>プリンタ・コピー機台数</v>
      </c>
      <c r="I5" t="str">
        <f>IFERROR(VLOOKUP("i"&amp;RIGHT(("00"&amp;(I$2+$A5)),3),入力設定!$B$5:$C$247,2,FALSE),"")</f>
        <v/>
      </c>
      <c r="J5" t="str">
        <f>IFERROR(VLOOKUP("i"&amp;RIGHT(("00"&amp;(J$2+$A5)),3),入力設定!$B$5:$C$247,2,FALSE),"")</f>
        <v/>
      </c>
      <c r="K5" t="str">
        <f>IFERROR(VLOOKUP("i"&amp;RIGHT(("00"&amp;(K$2+$A5)),3),入力設定!$B$5:$C$247,2,FALSE),"")</f>
        <v>軽トラック・バンの保有台数</v>
      </c>
    </row>
    <row r="6" spans="1:11">
      <c r="A6">
        <v>4</v>
      </c>
      <c r="B6" t="str">
        <f>IFERROR(VLOOKUP("i"&amp;RIGHT(("00"&amp;(B$2+$A6)),3),入力設定!$B$5:$C$247,2,FALSE),"")</f>
        <v>建物の構造</v>
      </c>
      <c r="C6" t="str">
        <f>IFERROR(VLOOKUP("i"&amp;RIGHT(("00"&amp;(C$2+$A6)),3),入力設定!$B$5:$C$247,2,FALSE),"")</f>
        <v>シャワー利用者数</v>
      </c>
      <c r="D6" t="str">
        <f>IFERROR(VLOOKUP("i"&amp;RIGHT(("00"&amp;(D$2+$A6)),3),入力設定!$B$5:$C$247,2,FALSE),"")</f>
        <v>全体の冷房の熱源</v>
      </c>
      <c r="E6" t="str">
        <f>IFERROR(VLOOKUP("i"&amp;RIGHT(("00"&amp;(E$2+$A6)),3),入力設定!$B$5:$C$247,2,FALSE),"")</f>
        <v/>
      </c>
      <c r="F6" t="str">
        <f>IFERROR(VLOOKUP("i"&amp;RIGHT(("00"&amp;(F$2+$A6)),3),入力設定!$B$5:$C$247,2,FALSE),"")</f>
        <v/>
      </c>
      <c r="G6" t="str">
        <f>IFERROR(VLOOKUP("i"&amp;RIGHT(("00"&amp;(G$2+$A6)),3),入力設定!$B$5:$C$247,2,FALSE),"")</f>
        <v/>
      </c>
      <c r="H6" t="str">
        <f>IFERROR(VLOOKUP("i"&amp;RIGHT(("00"&amp;(H$2+$A6)),3),入力設定!$B$5:$C$247,2,FALSE),"")</f>
        <v>サーバールーム</v>
      </c>
      <c r="I6" t="str">
        <f>IFERROR(VLOOKUP("i"&amp;RIGHT(("00"&amp;(I$2+$A6)),3),入力設定!$B$5:$C$247,2,FALSE),"")</f>
        <v/>
      </c>
      <c r="J6" t="str">
        <f>IFERROR(VLOOKUP("i"&amp;RIGHT(("00"&amp;(J$2+$A6)),3),入力設定!$B$5:$C$247,2,FALSE),"")</f>
        <v/>
      </c>
      <c r="K6" t="str">
        <f>IFERROR(VLOOKUP("i"&amp;RIGHT(("00"&amp;(K$2+$A6)),3),入力設定!$B$5:$C$247,2,FALSE),"")</f>
        <v>ディーゼルトラックの保有台数</v>
      </c>
    </row>
    <row r="7" spans="1:11">
      <c r="A7">
        <v>5</v>
      </c>
      <c r="B7" t="str">
        <f>IFERROR(VLOOKUP("i"&amp;RIGHT(("00"&amp;(B$2+$A7)),3),入力設定!$B$5:$C$247,2,FALSE),"")</f>
        <v>延床面積</v>
      </c>
      <c r="C7" t="str">
        <f>IFERROR(VLOOKUP("i"&amp;RIGHT(("00"&amp;(C$2+$A7)),3),入力設定!$B$5:$C$247,2,FALSE),"")</f>
        <v>調理の食事提供数</v>
      </c>
      <c r="D7" t="str">
        <f>IFERROR(VLOOKUP("i"&amp;RIGHT(("00"&amp;(D$2+$A7)),3),入力設定!$B$5:$C$247,2,FALSE),"")</f>
        <v>全体の暖房管理温度</v>
      </c>
      <c r="E7" t="str">
        <f>IFERROR(VLOOKUP("i"&amp;RIGHT(("00"&amp;(E$2+$A7)),3),入力設定!$B$5:$C$247,2,FALSE),"")</f>
        <v/>
      </c>
      <c r="F7" t="str">
        <f>IFERROR(VLOOKUP("i"&amp;RIGHT(("00"&amp;(F$2+$A7)),3),入力設定!$B$5:$C$247,2,FALSE),"")</f>
        <v/>
      </c>
      <c r="G7" t="str">
        <f>IFERROR(VLOOKUP("i"&amp;RIGHT(("00"&amp;(G$2+$A7)),3),入力設定!$B$5:$C$247,2,FALSE),"")</f>
        <v/>
      </c>
      <c r="H7" t="str">
        <f>IFERROR(VLOOKUP("i"&amp;RIGHT(("00"&amp;(H$2+$A7)),3),入力設定!$B$5:$C$247,2,FALSE),"")</f>
        <v/>
      </c>
      <c r="I7" t="str">
        <f>IFERROR(VLOOKUP("i"&amp;RIGHT(("00"&amp;(I$2+$A7)),3),入力設定!$B$5:$C$247,2,FALSE),"")</f>
        <v/>
      </c>
      <c r="J7" t="str">
        <f>IFERROR(VLOOKUP("i"&amp;RIGHT(("00"&amp;(J$2+$A7)),3),入力設定!$B$5:$C$247,2,FALSE),"")</f>
        <v/>
      </c>
      <c r="K7" t="str">
        <f>IFERROR(VLOOKUP("i"&amp;RIGHT(("00"&amp;(K$2+$A7)),3),入力設定!$B$5:$C$247,2,FALSE),"")</f>
        <v/>
      </c>
    </row>
    <row r="8" spans="1:11">
      <c r="A8">
        <v>6</v>
      </c>
      <c r="B8" t="str">
        <f>IFERROR(VLOOKUP("i"&amp;RIGHT(("00"&amp;(B$2+$A8)),3),入力設定!$B$5:$C$247,2,FALSE),"")</f>
        <v/>
      </c>
      <c r="C8" t="str">
        <f>IFERROR(VLOOKUP("i"&amp;RIGHT(("00"&amp;(C$2+$A8)),3),入力設定!$B$5:$C$247,2,FALSE),"")</f>
        <v/>
      </c>
      <c r="D8" t="str">
        <f>IFERROR(VLOOKUP("i"&amp;RIGHT(("00"&amp;(D$2+$A8)),3),入力設定!$B$5:$C$247,2,FALSE),"")</f>
        <v>全体の冷房管理温度</v>
      </c>
      <c r="E8" t="str">
        <f>IFERROR(VLOOKUP("i"&amp;RIGHT(("00"&amp;(E$2+$A8)),3),入力設定!$B$5:$C$247,2,FALSE),"")</f>
        <v/>
      </c>
      <c r="F8" t="str">
        <f>IFERROR(VLOOKUP("i"&amp;RIGHT(("00"&amp;(F$2+$A8)),3),入力設定!$B$5:$C$247,2,FALSE),"")</f>
        <v/>
      </c>
      <c r="G8" t="str">
        <f>IFERROR(VLOOKUP("i"&amp;RIGHT(("00"&amp;(G$2+$A8)),3),入力設定!$B$5:$C$247,2,FALSE),"")</f>
        <v/>
      </c>
      <c r="H8" t="str">
        <f>IFERROR(VLOOKUP("i"&amp;RIGHT(("00"&amp;(H$2+$A8)),3),入力設定!$B$5:$C$247,2,FALSE),"")</f>
        <v/>
      </c>
      <c r="I8" t="str">
        <f>IFERROR(VLOOKUP("i"&amp;RIGHT(("00"&amp;(I$2+$A8)),3),入力設定!$B$5:$C$247,2,FALSE),"")</f>
        <v/>
      </c>
      <c r="J8" t="str">
        <f>IFERROR(VLOOKUP("i"&amp;RIGHT(("00"&amp;(J$2+$A8)),3),入力設定!$B$5:$C$247,2,FALSE),"")</f>
        <v/>
      </c>
      <c r="K8" t="str">
        <f>IFERROR(VLOOKUP("i"&amp;RIGHT(("00"&amp;(K$2+$A8)),3),入力設定!$B$5:$C$247,2,FALSE),"")</f>
        <v/>
      </c>
    </row>
    <row r="9" spans="1:11">
      <c r="A9">
        <v>7</v>
      </c>
      <c r="B9" t="str">
        <f>IFERROR(VLOOKUP("i"&amp;RIGHT(("00"&amp;(B$2+$A9)),3),入力設定!$B$5:$C$247,2,FALSE),"")</f>
        <v>暖房する期間</v>
      </c>
      <c r="C9" t="str">
        <f>IFERROR(VLOOKUP("i"&amp;RIGHT(("00"&amp;(C$2+$A9)),3),入力設定!$B$5:$C$247,2,FALSE),"")</f>
        <v/>
      </c>
      <c r="D9" t="str">
        <f>IFERROR(VLOOKUP("i"&amp;RIGHT(("00"&amp;(D$2+$A9)),3),入力設定!$B$5:$C$247,2,FALSE),"")</f>
        <v/>
      </c>
      <c r="E9" t="str">
        <f>IFERROR(VLOOKUP("i"&amp;RIGHT(("00"&amp;(E$2+$A9)),3),入力設定!$B$5:$C$247,2,FALSE),"")</f>
        <v/>
      </c>
      <c r="F9" t="str">
        <f>IFERROR(VLOOKUP("i"&amp;RIGHT(("00"&amp;(F$2+$A9)),3),入力設定!$B$5:$C$247,2,FALSE),"")</f>
        <v/>
      </c>
      <c r="G9" t="str">
        <f>IFERROR(VLOOKUP("i"&amp;RIGHT(("00"&amp;(G$2+$A9)),3),入力設定!$B$5:$C$247,2,FALSE),"")</f>
        <v/>
      </c>
      <c r="H9" t="str">
        <f>IFERROR(VLOOKUP("i"&amp;RIGHT(("00"&amp;(H$2+$A9)),3),入力設定!$B$5:$C$247,2,FALSE),"")</f>
        <v/>
      </c>
      <c r="I9" t="str">
        <f>IFERROR(VLOOKUP("i"&amp;RIGHT(("00"&amp;(I$2+$A9)),3),入力設定!$B$5:$C$247,2,FALSE),"")</f>
        <v/>
      </c>
      <c r="J9" t="str">
        <f>IFERROR(VLOOKUP("i"&amp;RIGHT(("00"&amp;(J$2+$A9)),3),入力設定!$B$5:$C$247,2,FALSE),"")</f>
        <v/>
      </c>
      <c r="K9" t="str">
        <f>IFERROR(VLOOKUP("i"&amp;RIGHT(("00"&amp;(K$2+$A9)),3),入力設定!$B$5:$C$247,2,FALSE),"")</f>
        <v/>
      </c>
    </row>
    <row r="10" spans="1:11">
      <c r="A10">
        <v>8</v>
      </c>
      <c r="B10" t="str">
        <f>IFERROR(VLOOKUP("i"&amp;RIGHT(("00"&amp;(B$2+$A10)),3),入力設定!$B$5:$C$247,2,FALSE),"")</f>
        <v>冷房する期間</v>
      </c>
      <c r="C10" t="str">
        <f>IFERROR(VLOOKUP("i"&amp;RIGHT(("00"&amp;(C$2+$A10)),3),入力設定!$B$5:$C$247,2,FALSE),"")</f>
        <v/>
      </c>
      <c r="D10" t="str">
        <f>IFERROR(VLOOKUP("i"&amp;RIGHT(("00"&amp;(D$2+$A10)),3),入力設定!$B$5:$C$247,2,FALSE),"")</f>
        <v/>
      </c>
      <c r="E10" t="str">
        <f>IFERROR(VLOOKUP("i"&amp;RIGHT(("00"&amp;(E$2+$A10)),3),入力設定!$B$5:$C$247,2,FALSE),"")</f>
        <v/>
      </c>
      <c r="F10" t="str">
        <f>IFERROR(VLOOKUP("i"&amp;RIGHT(("00"&amp;(F$2+$A10)),3),入力設定!$B$5:$C$247,2,FALSE),"")</f>
        <v/>
      </c>
      <c r="G10" t="str">
        <f>IFERROR(VLOOKUP("i"&amp;RIGHT(("00"&amp;(G$2+$A10)),3),入力設定!$B$5:$C$247,2,FALSE),"")</f>
        <v/>
      </c>
      <c r="H10" t="str">
        <f>IFERROR(VLOOKUP("i"&amp;RIGHT(("00"&amp;(H$2+$A10)),3),入力設定!$B$5:$C$247,2,FALSE),"")</f>
        <v/>
      </c>
      <c r="I10" t="str">
        <f>IFERROR(VLOOKUP("i"&amp;RIGHT(("00"&amp;(I$2+$A10)),3),入力設定!$B$5:$C$247,2,FALSE),"")</f>
        <v/>
      </c>
      <c r="J10" t="str">
        <f>IFERROR(VLOOKUP("i"&amp;RIGHT(("00"&amp;(J$2+$A10)),3),入力設定!$B$5:$C$247,2,FALSE),"")</f>
        <v/>
      </c>
      <c r="K10" t="str">
        <f>IFERROR(VLOOKUP("i"&amp;RIGHT(("00"&amp;(K$2+$A10)),3),入力設定!$B$5:$C$247,2,FALSE),"")</f>
        <v/>
      </c>
    </row>
    <row r="11" spans="1:11">
      <c r="A11">
        <v>9</v>
      </c>
      <c r="B11" t="str">
        <f>IFERROR(VLOOKUP("i"&amp;RIGHT(("00"&amp;(B$2+$A11)),3),入力設定!$B$5:$C$247,2,FALSE),"")</f>
        <v>客席数</v>
      </c>
      <c r="C11" t="str">
        <f>IFERROR(VLOOKUP("i"&amp;RIGHT(("00"&amp;(C$2+$A11)),3),入力設定!$B$5:$C$247,2,FALSE),"")</f>
        <v/>
      </c>
      <c r="D11" t="str">
        <f>IFERROR(VLOOKUP("i"&amp;RIGHT(("00"&amp;(D$2+$A11)),3),入力設定!$B$5:$C$247,2,FALSE),"")</f>
        <v/>
      </c>
      <c r="E11" t="str">
        <f>IFERROR(VLOOKUP("i"&amp;RIGHT(("00"&amp;(E$2+$A11)),3),入力設定!$B$5:$C$247,2,FALSE),"")</f>
        <v/>
      </c>
      <c r="F11" t="str">
        <f>IFERROR(VLOOKUP("i"&amp;RIGHT(("00"&amp;(F$2+$A11)),3),入力設定!$B$5:$C$247,2,FALSE),"")</f>
        <v/>
      </c>
      <c r="G11" t="str">
        <f>IFERROR(VLOOKUP("i"&amp;RIGHT(("00"&amp;(G$2+$A11)),3),入力設定!$B$5:$C$247,2,FALSE),"")</f>
        <v/>
      </c>
      <c r="H11" t="str">
        <f>IFERROR(VLOOKUP("i"&amp;RIGHT(("00"&amp;(H$2+$A11)),3),入力設定!$B$5:$C$247,2,FALSE),"")</f>
        <v/>
      </c>
      <c r="I11" t="str">
        <f>IFERROR(VLOOKUP("i"&amp;RIGHT(("00"&amp;(I$2+$A11)),3),入力設定!$B$5:$C$247,2,FALSE),"")</f>
        <v/>
      </c>
      <c r="J11" t="str">
        <f>IFERROR(VLOOKUP("i"&amp;RIGHT(("00"&amp;(J$2+$A11)),3),入力設定!$B$5:$C$247,2,FALSE),"")</f>
        <v/>
      </c>
      <c r="K11" t="str">
        <f>IFERROR(VLOOKUP("i"&amp;RIGHT(("00"&amp;(K$2+$A11)),3),入力設定!$B$5:$C$247,2,FALSE),"")</f>
        <v/>
      </c>
    </row>
    <row r="12" spans="1:11">
      <c r="A12">
        <v>10</v>
      </c>
      <c r="B12" t="str">
        <f>IFERROR(VLOOKUP("i"&amp;RIGHT(("00"&amp;(B$2+$A12)),3),入力設定!$B$5:$C$247,2,FALSE),"")</f>
        <v>客室数</v>
      </c>
      <c r="C12" t="str">
        <f>IFERROR(VLOOKUP("i"&amp;RIGHT(("00"&amp;(C$2+$A12)),3),入力設定!$B$5:$C$247,2,FALSE),"")</f>
        <v/>
      </c>
      <c r="D12" t="str">
        <f>IFERROR(VLOOKUP("i"&amp;RIGHT(("00"&amp;(D$2+$A12)),3),入力設定!$B$5:$C$247,2,FALSE),"")</f>
        <v/>
      </c>
      <c r="E12" t="str">
        <f>IFERROR(VLOOKUP("i"&amp;RIGHT(("00"&amp;(E$2+$A12)),3),入力設定!$B$5:$C$247,2,FALSE),"")</f>
        <v/>
      </c>
      <c r="F12" t="str">
        <f>IFERROR(VLOOKUP("i"&amp;RIGHT(("00"&amp;(F$2+$A12)),3),入力設定!$B$5:$C$247,2,FALSE),"")</f>
        <v/>
      </c>
      <c r="G12" t="str">
        <f>IFERROR(VLOOKUP("i"&amp;RIGHT(("00"&amp;(G$2+$A12)),3),入力設定!$B$5:$C$247,2,FALSE),"")</f>
        <v/>
      </c>
      <c r="H12" t="str">
        <f>IFERROR(VLOOKUP("i"&amp;RIGHT(("00"&amp;(H$2+$A12)),3),入力設定!$B$5:$C$247,2,FALSE),"")</f>
        <v/>
      </c>
      <c r="I12" t="str">
        <f>IFERROR(VLOOKUP("i"&amp;RIGHT(("00"&amp;(I$2+$A12)),3),入力設定!$B$5:$C$247,2,FALSE),"")</f>
        <v/>
      </c>
      <c r="J12" t="str">
        <f>IFERROR(VLOOKUP("i"&amp;RIGHT(("00"&amp;(J$2+$A12)),3),入力設定!$B$5:$C$247,2,FALSE),"")</f>
        <v/>
      </c>
      <c r="K12" t="str">
        <f>IFERROR(VLOOKUP("i"&amp;RIGHT(("00"&amp;(K$2+$A12)),3),入力設定!$B$5:$C$247,2,FALSE),"")</f>
        <v/>
      </c>
    </row>
    <row r="13" spans="1:11">
      <c r="A13">
        <v>11</v>
      </c>
      <c r="B13" t="str">
        <f>IFERROR(VLOOKUP("i"&amp;RIGHT(("00"&amp;(B$2+$A13)),3),入力設定!$B$5:$C$247,2,FALSE),"")</f>
        <v>職住一体ですか</v>
      </c>
      <c r="C13" t="str">
        <f>IFERROR(VLOOKUP("i"&amp;RIGHT(("00"&amp;(C$2+$A13)),3),入力設定!$B$5:$C$247,2,FALSE),"")</f>
        <v/>
      </c>
      <c r="D13" t="str">
        <f>IFERROR(VLOOKUP("i"&amp;RIGHT(("00"&amp;(D$2+$A13)),3),入力設定!$B$5:$C$247,2,FALSE),"")</f>
        <v>暖房管理温度</v>
      </c>
      <c r="E13" t="str">
        <f>IFERROR(VLOOKUP("i"&amp;RIGHT(("00"&amp;(E$2+$A13)),3),入力設定!$B$5:$C$247,2,FALSE),"")</f>
        <v/>
      </c>
      <c r="F13" t="str">
        <f>IFERROR(VLOOKUP("i"&amp;RIGHT(("00"&amp;(F$2+$A13)),3),入力設定!$B$5:$C$247,2,FALSE),"")</f>
        <v/>
      </c>
      <c r="G13" t="str">
        <f>IFERROR(VLOOKUP("i"&amp;RIGHT(("00"&amp;(G$2+$A13)),3),入力設定!$B$5:$C$247,2,FALSE),"")</f>
        <v>照明器具</v>
      </c>
      <c r="H13" t="str">
        <f>IFERROR(VLOOKUP("i"&amp;RIGHT(("00"&amp;(H$2+$A13)),3),入力設定!$B$5:$C$247,2,FALSE),"")</f>
        <v/>
      </c>
      <c r="I13" t="str">
        <f>IFERROR(VLOOKUP("i"&amp;RIGHT(("00"&amp;(I$2+$A13)),3),入力設定!$B$5:$C$247,2,FALSE),"")</f>
        <v>業務用冷蔵庫台数</v>
      </c>
      <c r="J13" t="str">
        <f>IFERROR(VLOOKUP("i"&amp;RIGHT(("00"&amp;(J$2+$A13)),3),入力設定!$B$5:$C$247,2,FALSE),"")</f>
        <v>機器の名前</v>
      </c>
      <c r="K13" t="str">
        <f>IFERROR(VLOOKUP("i"&amp;RIGHT(("00"&amp;(K$2+$A13)),3),入力設定!$B$5:$C$247,2,FALSE),"")</f>
        <v>低炭素乗用車の保有台数</v>
      </c>
    </row>
    <row r="14" spans="1:11">
      <c r="A14">
        <v>12</v>
      </c>
      <c r="B14" t="str">
        <f>IFERROR(VLOOKUP("i"&amp;RIGHT(("00"&amp;(B$2+$A14)),3),入力設定!$B$5:$C$247,2,FALSE),"")</f>
        <v>対策として重視する視点</v>
      </c>
      <c r="C14" t="str">
        <f>IFERROR(VLOOKUP("i"&amp;RIGHT(("00"&amp;(C$2+$A14)),3),入力設定!$B$5:$C$247,2,FALSE),"")</f>
        <v/>
      </c>
      <c r="D14" t="str">
        <f>IFERROR(VLOOKUP("i"&amp;RIGHT(("00"&amp;(D$2+$A14)),3),入力設定!$B$5:$C$247,2,FALSE),"")</f>
        <v>暖房器具</v>
      </c>
      <c r="E14" t="str">
        <f>IFERROR(VLOOKUP("i"&amp;RIGHT(("00"&amp;(E$2+$A14)),3),入力設定!$B$5:$C$247,2,FALSE),"")</f>
        <v/>
      </c>
      <c r="F14" t="str">
        <f>IFERROR(VLOOKUP("i"&amp;RIGHT(("00"&amp;(F$2+$A14)),3),入力設定!$B$5:$C$247,2,FALSE),"")</f>
        <v/>
      </c>
      <c r="G14" t="str">
        <f>IFERROR(VLOOKUP("i"&amp;RIGHT(("00"&amp;(G$2+$A14)),3),入力設定!$B$5:$C$247,2,FALSE),"")</f>
        <v>照明器具の消費電力</v>
      </c>
      <c r="H14" t="str">
        <f>IFERROR(VLOOKUP("i"&amp;RIGHT(("00"&amp;(H$2+$A14)),3),入力設定!$B$5:$C$247,2,FALSE),"")</f>
        <v/>
      </c>
      <c r="I14" t="str">
        <f>IFERROR(VLOOKUP("i"&amp;RIGHT(("00"&amp;(I$2+$A14)),3),入力設定!$B$5:$C$247,2,FALSE),"")</f>
        <v>業務用冷凍庫台数</v>
      </c>
      <c r="J14" t="str">
        <f>IFERROR(VLOOKUP("i"&amp;RIGHT(("00"&amp;(J$2+$A14)),3),入力設定!$B$5:$C$247,2,FALSE),"")</f>
        <v>台数</v>
      </c>
      <c r="K14" t="str">
        <f>IFERROR(VLOOKUP("i"&amp;RIGHT(("00"&amp;(K$2+$A14)),3),入力設定!$B$5:$C$247,2,FALSE),"")</f>
        <v>低炭素軽トラックの保有台数</v>
      </c>
    </row>
    <row r="15" spans="1:11">
      <c r="A15">
        <v>13</v>
      </c>
      <c r="B15" t="str">
        <f>IFERROR(VLOOKUP("i"&amp;RIGHT(("00"&amp;(B$2+$A15)),3),入力設定!$B$5:$C$247,2,FALSE),"")</f>
        <v/>
      </c>
      <c r="C15" t="str">
        <f>IFERROR(VLOOKUP("i"&amp;RIGHT(("00"&amp;(C$2+$A15)),3),入力設定!$B$5:$C$247,2,FALSE),"")</f>
        <v/>
      </c>
      <c r="D15" t="str">
        <f>IFERROR(VLOOKUP("i"&amp;RIGHT(("00"&amp;(D$2+$A15)),3),入力設定!$B$5:$C$247,2,FALSE),"")</f>
        <v>補助暖房の熱源</v>
      </c>
      <c r="E15" t="str">
        <f>IFERROR(VLOOKUP("i"&amp;RIGHT(("00"&amp;(E$2+$A15)),3),入力設定!$B$5:$C$247,2,FALSE),"")</f>
        <v/>
      </c>
      <c r="F15" t="str">
        <f>IFERROR(VLOOKUP("i"&amp;RIGHT(("00"&amp;(F$2+$A15)),3),入力設定!$B$5:$C$247,2,FALSE),"")</f>
        <v/>
      </c>
      <c r="G15" t="str">
        <f>IFERROR(VLOOKUP("i"&amp;RIGHT(("00"&amp;(G$2+$A15)),3),入力設定!$B$5:$C$247,2,FALSE),"")</f>
        <v>照明器具の数</v>
      </c>
      <c r="H15" t="str">
        <f>IFERROR(VLOOKUP("i"&amp;RIGHT(("00"&amp;(H$2+$A15)),3),入力設定!$B$5:$C$247,2,FALSE),"")</f>
        <v/>
      </c>
      <c r="I15" t="str">
        <f>IFERROR(VLOOKUP("i"&amp;RIGHT(("00"&amp;(I$2+$A15)),3),入力設定!$B$5:$C$247,2,FALSE),"")</f>
        <v>冷蔵ショーケース（扉あり）台数</v>
      </c>
      <c r="J15" t="str">
        <f>IFERROR(VLOOKUP("i"&amp;RIGHT(("00"&amp;(J$2+$A15)),3),入力設定!$B$5:$C$247,2,FALSE),"")</f>
        <v>使用時の1日使用時間</v>
      </c>
      <c r="K15" t="str">
        <f>IFERROR(VLOOKUP("i"&amp;RIGHT(("00"&amp;(K$2+$A15)),3),入力設定!$B$5:$C$247,2,FALSE),"")</f>
        <v>低炭素トラックの保有台数</v>
      </c>
    </row>
    <row r="16" spans="1:11">
      <c r="A16">
        <v>14</v>
      </c>
      <c r="B16" t="str">
        <f>IFERROR(VLOOKUP("i"&amp;RIGHT(("00"&amp;(B$2+$A16)),3),入力設定!$B$5:$C$247,2,FALSE),"")</f>
        <v/>
      </c>
      <c r="C16" t="str">
        <f>IFERROR(VLOOKUP("i"&amp;RIGHT(("00"&amp;(C$2+$A16)),3),入力設定!$B$5:$C$247,2,FALSE),"")</f>
        <v/>
      </c>
      <c r="D16" t="str">
        <f>IFERROR(VLOOKUP("i"&amp;RIGHT(("00"&amp;(D$2+$A16)),3),入力設定!$B$5:$C$247,2,FALSE),"")</f>
        <v>冷房管理温度</v>
      </c>
      <c r="E16" t="str">
        <f>IFERROR(VLOOKUP("i"&amp;RIGHT(("00"&amp;(E$2+$A16)),3),入力設定!$B$5:$C$247,2,FALSE),"")</f>
        <v/>
      </c>
      <c r="F16" t="str">
        <f>IFERROR(VLOOKUP("i"&amp;RIGHT(("00"&amp;(F$2+$A16)),3),入力設定!$B$5:$C$247,2,FALSE),"")</f>
        <v/>
      </c>
      <c r="G16" t="str">
        <f>IFERROR(VLOOKUP("i"&amp;RIGHT(("00"&amp;(G$2+$A16)),3),入力設定!$B$5:$C$247,2,FALSE),"")</f>
        <v>照明時間</v>
      </c>
      <c r="H16" t="str">
        <f>IFERROR(VLOOKUP("i"&amp;RIGHT(("00"&amp;(H$2+$A16)),3),入力設定!$B$5:$C$247,2,FALSE),"")</f>
        <v/>
      </c>
      <c r="I16" t="str">
        <f>IFERROR(VLOOKUP("i"&amp;RIGHT(("00"&amp;(I$2+$A16)),3),入力設定!$B$5:$C$247,2,FALSE),"")</f>
        <v>冷蔵ショーケース（扉なし）台数</v>
      </c>
      <c r="J16" t="str">
        <f>IFERROR(VLOOKUP("i"&amp;RIGHT(("00"&amp;(J$2+$A16)),3),入力設定!$B$5:$C$247,2,FALSE),"")</f>
        <v>使用頻度</v>
      </c>
      <c r="K16" t="str">
        <f>IFERROR(VLOOKUP("i"&amp;RIGHT(("00"&amp;(K$2+$A16)),3),入力設定!$B$5:$C$247,2,FALSE),"")</f>
        <v>エコドライブ講習の定期的実施</v>
      </c>
    </row>
    <row r="17" spans="1:11">
      <c r="A17">
        <v>15</v>
      </c>
      <c r="B17" t="str">
        <f>IFERROR(VLOOKUP("i"&amp;RIGHT(("00"&amp;(B$2+$A17)),3),入力設定!$B$5:$C$247,2,FALSE),"")</f>
        <v/>
      </c>
      <c r="C17" t="str">
        <f>IFERROR(VLOOKUP("i"&amp;RIGHT(("00"&amp;(C$2+$A17)),3),入力設定!$B$5:$C$247,2,FALSE),"")</f>
        <v/>
      </c>
      <c r="D17" t="str">
        <f>IFERROR(VLOOKUP("i"&amp;RIGHT(("00"&amp;(D$2+$A17)),3),入力設定!$B$5:$C$247,2,FALSE),"")</f>
        <v>エアコンの定格消費電力（kW)</v>
      </c>
      <c r="E17" t="str">
        <f>IFERROR(VLOOKUP("i"&amp;RIGHT(("00"&amp;(E$2+$A17)),3),入力設定!$B$5:$C$247,2,FALSE),"")</f>
        <v/>
      </c>
      <c r="F17" t="str">
        <f>IFERROR(VLOOKUP("i"&amp;RIGHT(("00"&amp;(F$2+$A17)),3),入力設定!$B$5:$C$247,2,FALSE),"")</f>
        <v/>
      </c>
      <c r="G17" t="str">
        <f>IFERROR(VLOOKUP("i"&amp;RIGHT(("00"&amp;(G$2+$A17)),3),入力設定!$B$5:$C$247,2,FALSE),"")</f>
        <v>照明の場所</v>
      </c>
      <c r="H17" t="str">
        <f>IFERROR(VLOOKUP("i"&amp;RIGHT(("00"&amp;(H$2+$A17)),3),入力設定!$B$5:$C$247,2,FALSE),"")</f>
        <v/>
      </c>
      <c r="I17" t="str">
        <f>IFERROR(VLOOKUP("i"&amp;RIGHT(("00"&amp;(I$2+$A17)),3),入力設定!$B$5:$C$247,2,FALSE),"")</f>
        <v>冷凍ショーケース（扉あり）台数</v>
      </c>
      <c r="J17" t="str">
        <f>IFERROR(VLOOKUP("i"&amp;RIGHT(("00"&amp;(J$2+$A17)),3),入力設定!$B$5:$C$247,2,FALSE),"")</f>
        <v>使用開始時刻</v>
      </c>
      <c r="K17" t="str">
        <f>IFERROR(VLOOKUP("i"&amp;RIGHT(("00"&amp;(K$2+$A17)),3),入力設定!$B$5:$C$247,2,FALSE),"")</f>
        <v/>
      </c>
    </row>
    <row r="18" spans="1:11">
      <c r="A18">
        <v>16</v>
      </c>
      <c r="B18" t="str">
        <f>IFERROR(VLOOKUP("i"&amp;RIGHT(("00"&amp;(B$2+$A18)),3),入力設定!$B$5:$C$247,2,FALSE),"")</f>
        <v/>
      </c>
      <c r="C18" t="str">
        <f>IFERROR(VLOOKUP("i"&amp;RIGHT(("00"&amp;(C$2+$A18)),3),入力設定!$B$5:$C$247,2,FALSE),"")</f>
        <v/>
      </c>
      <c r="D18" t="str">
        <f>IFERROR(VLOOKUP("i"&amp;RIGHT(("00"&amp;(D$2+$A18)),3),入力設定!$B$5:$C$247,2,FALSE),"")</f>
        <v>エアコンの使用年数</v>
      </c>
      <c r="E18" t="str">
        <f>IFERROR(VLOOKUP("i"&amp;RIGHT(("00"&amp;(E$2+$A18)),3),入力設定!$B$5:$C$247,2,FALSE),"")</f>
        <v/>
      </c>
      <c r="F18" t="str">
        <f>IFERROR(VLOOKUP("i"&amp;RIGHT(("00"&amp;(F$2+$A18)),3),入力設定!$B$5:$C$247,2,FALSE),"")</f>
        <v/>
      </c>
      <c r="G18" t="str">
        <f>IFERROR(VLOOKUP("i"&amp;RIGHT(("00"&amp;(G$2+$A18)),3),入力設定!$B$5:$C$247,2,FALSE),"")</f>
        <v>使用開始時刻</v>
      </c>
      <c r="H18" t="str">
        <f>IFERROR(VLOOKUP("i"&amp;RIGHT(("00"&amp;(H$2+$A18)),3),入力設定!$B$5:$C$247,2,FALSE),"")</f>
        <v/>
      </c>
      <c r="I18" t="str">
        <f>IFERROR(VLOOKUP("i"&amp;RIGHT(("00"&amp;(I$2+$A18)),3),入力設定!$B$5:$C$247,2,FALSE),"")</f>
        <v>冷凍ショーケース（扉なし）台数</v>
      </c>
      <c r="J18" t="str">
        <f>IFERROR(VLOOKUP("i"&amp;RIGHT(("00"&amp;(J$2+$A18)),3),入力設定!$B$5:$C$247,2,FALSE),"")</f>
        <v>使用終了時刻</v>
      </c>
      <c r="K18" t="str">
        <f>IFERROR(VLOOKUP("i"&amp;RIGHT(("00"&amp;(K$2+$A18)),3),入力設定!$B$5:$C$247,2,FALSE),"")</f>
        <v/>
      </c>
    </row>
    <row r="19" spans="1:11">
      <c r="A19">
        <v>17</v>
      </c>
      <c r="B19" t="str">
        <f>IFERROR(VLOOKUP("i"&amp;RIGHT(("00"&amp;(B$2+$A19)),3),入力設定!$B$5:$C$247,2,FALSE),"")</f>
        <v/>
      </c>
      <c r="C19" t="str">
        <f>IFERROR(VLOOKUP("i"&amp;RIGHT(("00"&amp;(C$2+$A19)),3),入力設定!$B$5:$C$247,2,FALSE),"")</f>
        <v/>
      </c>
      <c r="D19" t="str">
        <f>IFERROR(VLOOKUP("i"&amp;RIGHT(("00"&amp;(D$2+$A19)),3),入力設定!$B$5:$C$247,2,FALSE),"")</f>
        <v>夏の西日</v>
      </c>
      <c r="E19" t="str">
        <f>IFERROR(VLOOKUP("i"&amp;RIGHT(("00"&amp;(E$2+$A19)),3),入力設定!$B$5:$C$247,2,FALSE),"")</f>
        <v/>
      </c>
      <c r="F19" t="str">
        <f>IFERROR(VLOOKUP("i"&amp;RIGHT(("00"&amp;(F$2+$A19)),3),入力設定!$B$5:$C$247,2,FALSE),"")</f>
        <v/>
      </c>
      <c r="G19" t="str">
        <f>IFERROR(VLOOKUP("i"&amp;RIGHT(("00"&amp;(G$2+$A19)),3),入力設定!$B$5:$C$247,2,FALSE),"")</f>
        <v>使用終了時刻</v>
      </c>
      <c r="H19" t="str">
        <f>IFERROR(VLOOKUP("i"&amp;RIGHT(("00"&amp;(H$2+$A19)),3),入力設定!$B$5:$C$247,2,FALSE),"")</f>
        <v/>
      </c>
      <c r="I19" t="str">
        <f>IFERROR(VLOOKUP("i"&amp;RIGHT(("00"&amp;(I$2+$A19)),3),入力設定!$B$5:$C$247,2,FALSE),"")</f>
        <v>冷凍平台台数</v>
      </c>
      <c r="J19" t="str">
        <f>IFERROR(VLOOKUP("i"&amp;RIGHT(("00"&amp;(J$2+$A19)),3),入力設定!$B$5:$C$247,2,FALSE),"")</f>
        <v/>
      </c>
      <c r="K19" t="str">
        <f>IFERROR(VLOOKUP("i"&amp;RIGHT(("00"&amp;(K$2+$A19)),3),入力設定!$B$5:$C$247,2,FALSE),"")</f>
        <v/>
      </c>
    </row>
    <row r="20" spans="1:11">
      <c r="A20">
        <v>18</v>
      </c>
      <c r="B20" t="str">
        <f>IFERROR(VLOOKUP("i"&amp;RIGHT(("00"&amp;(B$2+$A20)),3),入力設定!$B$5:$C$247,2,FALSE),"")</f>
        <v/>
      </c>
      <c r="C20" t="str">
        <f>IFERROR(VLOOKUP("i"&amp;RIGHT(("00"&amp;(C$2+$A20)),3),入力設定!$B$5:$C$247,2,FALSE),"")</f>
        <v/>
      </c>
      <c r="D20" t="str">
        <f>IFERROR(VLOOKUP("i"&amp;RIGHT(("00"&amp;(D$2+$A20)),3),入力設定!$B$5:$C$247,2,FALSE),"")</f>
        <v>部屋の上が屋根</v>
      </c>
      <c r="E20" t="str">
        <f>IFERROR(VLOOKUP("i"&amp;RIGHT(("00"&amp;(E$2+$A20)),3),入力設定!$B$5:$C$247,2,FALSE),"")</f>
        <v/>
      </c>
      <c r="F20" t="str">
        <f>IFERROR(VLOOKUP("i"&amp;RIGHT(("00"&amp;(F$2+$A20)),3),入力設定!$B$5:$C$247,2,FALSE),"")</f>
        <v/>
      </c>
      <c r="G20" t="str">
        <f>IFERROR(VLOOKUP("i"&amp;RIGHT(("00"&amp;(G$2+$A20)),3),入力設定!$B$5:$C$247,2,FALSE),"")</f>
        <v/>
      </c>
      <c r="H20" t="str">
        <f>IFERROR(VLOOKUP("i"&amp;RIGHT(("00"&amp;(H$2+$A20)),3),入力設定!$B$5:$C$247,2,FALSE),"")</f>
        <v/>
      </c>
      <c r="I20" t="str">
        <f>IFERROR(VLOOKUP("i"&amp;RIGHT(("00"&amp;(I$2+$A20)),3),入力設定!$B$5:$C$247,2,FALSE),"")</f>
        <v/>
      </c>
      <c r="J20" t="str">
        <f>IFERROR(VLOOKUP("i"&amp;RIGHT(("00"&amp;(J$2+$A20)),3),入力設定!$B$5:$C$247,2,FALSE),"")</f>
        <v/>
      </c>
      <c r="K20" t="str">
        <f>IFERROR(VLOOKUP("i"&amp;RIGHT(("00"&amp;(K$2+$A20)),3),入力設定!$B$5:$C$247,2,FALSE),"")</f>
        <v/>
      </c>
    </row>
    <row r="21" spans="1:11">
      <c r="A21">
        <v>19</v>
      </c>
      <c r="B21" t="str">
        <f>IFERROR(VLOOKUP("i"&amp;RIGHT(("00"&amp;(B$2+$A21)),3),入力設定!$B$5:$C$247,2,FALSE),"")</f>
        <v/>
      </c>
      <c r="C21" t="str">
        <f>IFERROR(VLOOKUP("i"&amp;RIGHT(("00"&amp;(C$2+$A21)),3),入力設定!$B$5:$C$247,2,FALSE),"")</f>
        <v/>
      </c>
      <c r="D21" t="str">
        <f>IFERROR(VLOOKUP("i"&amp;RIGHT(("00"&amp;(D$2+$A21)),3),入力設定!$B$5:$C$247,2,FALSE),"")</f>
        <v>夜間にはカーテンやブラインドを閉めていますか</v>
      </c>
      <c r="E21" t="str">
        <f>IFERROR(VLOOKUP("i"&amp;RIGHT(("00"&amp;(E$2+$A21)),3),入力設定!$B$5:$C$247,2,FALSE),"")</f>
        <v/>
      </c>
      <c r="F21" t="str">
        <f>IFERROR(VLOOKUP("i"&amp;RIGHT(("00"&amp;(F$2+$A21)),3),入力設定!$B$5:$C$247,2,FALSE),"")</f>
        <v/>
      </c>
      <c r="G21" t="str">
        <f>IFERROR(VLOOKUP("i"&amp;RIGHT(("00"&amp;(G$2+$A21)),3),入力設定!$B$5:$C$247,2,FALSE),"")</f>
        <v/>
      </c>
      <c r="H21" t="str">
        <f>IFERROR(VLOOKUP("i"&amp;RIGHT(("00"&amp;(H$2+$A21)),3),入力設定!$B$5:$C$247,2,FALSE),"")</f>
        <v/>
      </c>
      <c r="I21" t="str">
        <f>IFERROR(VLOOKUP("i"&amp;RIGHT(("00"&amp;(I$2+$A21)),3),入力設定!$B$5:$C$247,2,FALSE),"")</f>
        <v/>
      </c>
      <c r="J21" t="str">
        <f>IFERROR(VLOOKUP("i"&amp;RIGHT(("00"&amp;(J$2+$A21)),3),入力設定!$B$5:$C$247,2,FALSE),"")</f>
        <v/>
      </c>
      <c r="K21" t="str">
        <f>IFERROR(VLOOKUP("i"&amp;RIGHT(("00"&amp;(K$2+$A21)),3),入力設定!$B$5:$C$247,2,FALSE),"")</f>
        <v/>
      </c>
    </row>
    <row r="22" spans="1:11">
      <c r="A22">
        <v>20</v>
      </c>
      <c r="B22" t="str">
        <f>IFERROR(VLOOKUP("i"&amp;RIGHT(("00"&amp;(B$2+$A22)),3),入力設定!$B$5:$C$247,2,FALSE),"")</f>
        <v/>
      </c>
      <c r="C22" t="str">
        <f>IFERROR(VLOOKUP("i"&amp;RIGHT(("00"&amp;(C$2+$A22)),3),入力設定!$B$5:$C$247,2,FALSE),"")</f>
        <v/>
      </c>
      <c r="D22" t="str">
        <f>IFERROR(VLOOKUP("i"&amp;RIGHT(("00"&amp;(D$2+$A22)),3),入力設定!$B$5:$C$247,2,FALSE),"")</f>
        <v/>
      </c>
      <c r="E22" t="str">
        <f>IFERROR(VLOOKUP("i"&amp;RIGHT(("00"&amp;(E$2+$A22)),3),入力設定!$B$5:$C$247,2,FALSE),"")</f>
        <v/>
      </c>
      <c r="F22" t="str">
        <f>IFERROR(VLOOKUP("i"&amp;RIGHT(("00"&amp;(F$2+$A22)),3),入力設定!$B$5:$C$247,2,FALSE),"")</f>
        <v/>
      </c>
      <c r="G22" t="str">
        <f>IFERROR(VLOOKUP("i"&amp;RIGHT(("00"&amp;(G$2+$A22)),3),入力設定!$B$5:$C$247,2,FALSE),"")</f>
        <v/>
      </c>
      <c r="H22" t="str">
        <f>IFERROR(VLOOKUP("i"&amp;RIGHT(("00"&amp;(H$2+$A22)),3),入力設定!$B$5:$C$247,2,FALSE),"")</f>
        <v/>
      </c>
      <c r="I22" t="str">
        <f>IFERROR(VLOOKUP("i"&amp;RIGHT(("00"&amp;(I$2+$A22)),3),入力設定!$B$5:$C$247,2,FALSE),"")</f>
        <v/>
      </c>
      <c r="J22" t="str">
        <f>IFERROR(VLOOKUP("i"&amp;RIGHT(("00"&amp;(J$2+$A22)),3),入力設定!$B$5:$C$247,2,FALSE),"")</f>
        <v/>
      </c>
      <c r="K22" t="str">
        <f>IFERROR(VLOOKUP("i"&amp;RIGHT(("00"&amp;(K$2+$A22)),3),入力設定!$B$5:$C$247,2,FALSE),"")</f>
        <v/>
      </c>
    </row>
    <row r="23" spans="1:11">
      <c r="A23">
        <v>21</v>
      </c>
      <c r="B23" t="str">
        <f>IFERROR(VLOOKUP("i"&amp;RIGHT(("00"&amp;(B$2+$A23)),3),入力設定!$B$5:$C$247,2,FALSE),"")</f>
        <v>都道府県</v>
      </c>
      <c r="C23" t="str">
        <f>IFERROR(VLOOKUP("i"&amp;RIGHT(("00"&amp;(C$2+$A23)),3),入力設定!$B$5:$C$247,2,FALSE),"")</f>
        <v/>
      </c>
      <c r="D23" t="str">
        <f>IFERROR(VLOOKUP("i"&amp;RIGHT(("00"&amp;(D$2+$A23)),3),入力設定!$B$5:$C$247,2,FALSE),"")</f>
        <v/>
      </c>
      <c r="E23" t="str">
        <f>IFERROR(VLOOKUP("i"&amp;RIGHT(("00"&amp;(E$2+$A23)),3),入力設定!$B$5:$C$247,2,FALSE),"")</f>
        <v/>
      </c>
      <c r="F23" t="str">
        <f>IFERROR(VLOOKUP("i"&amp;RIGHT(("00"&amp;(F$2+$A23)),3),入力設定!$B$5:$C$247,2,FALSE),"")</f>
        <v/>
      </c>
      <c r="G23" t="str">
        <f>IFERROR(VLOOKUP("i"&amp;RIGHT(("00"&amp;(G$2+$A23)),3),入力設定!$B$5:$C$247,2,FALSE),"")</f>
        <v/>
      </c>
      <c r="H23" t="str">
        <f>IFERROR(VLOOKUP("i"&amp;RIGHT(("00"&amp;(H$2+$A23)),3),入力設定!$B$5:$C$247,2,FALSE),"")</f>
        <v>非使用時のパソコンの休止設定の徹底</v>
      </c>
      <c r="I23" t="str">
        <f>IFERROR(VLOOKUP("i"&amp;RIGHT(("00"&amp;(I$2+$A23)),3),入力設定!$B$5:$C$247,2,FALSE),"")</f>
        <v>夜間のショーケースへの断熱カバーの設置</v>
      </c>
      <c r="J23" t="str">
        <f>IFERROR(VLOOKUP("i"&amp;RIGHT(("00"&amp;(J$2+$A23)),3),入力設定!$B$5:$C$247,2,FALSE),"")</f>
        <v/>
      </c>
      <c r="K23" t="str">
        <f>IFERROR(VLOOKUP("i"&amp;RIGHT(("00"&amp;(K$2+$A23)),3),入力設定!$B$5:$C$247,2,FALSE),"")</f>
        <v>行き先</v>
      </c>
    </row>
    <row r="24" spans="1:11">
      <c r="A24">
        <v>22</v>
      </c>
      <c r="B24" t="str">
        <f>IFERROR(VLOOKUP("i"&amp;RIGHT(("00"&amp;(B$2+$A24)),3),入力設定!$B$5:$C$247,2,FALSE),"")</f>
        <v>太陽光の設置</v>
      </c>
      <c r="C24" t="str">
        <f>IFERROR(VLOOKUP("i"&amp;RIGHT(("00"&amp;(C$2+$A24)),3),入力設定!$B$5:$C$247,2,FALSE),"")</f>
        <v/>
      </c>
      <c r="D24" t="str">
        <f>IFERROR(VLOOKUP("i"&amp;RIGHT(("00"&amp;(D$2+$A24)),3),入力設定!$B$5:$C$247,2,FALSE),"")</f>
        <v/>
      </c>
      <c r="E24" t="str">
        <f>IFERROR(VLOOKUP("i"&amp;RIGHT(("00"&amp;(E$2+$A24)),3),入力設定!$B$5:$C$247,2,FALSE),"")</f>
        <v/>
      </c>
      <c r="F24" t="str">
        <f>IFERROR(VLOOKUP("i"&amp;RIGHT(("00"&amp;(F$2+$A24)),3),入力設定!$B$5:$C$247,2,FALSE),"")</f>
        <v/>
      </c>
      <c r="G24" t="str">
        <f>IFERROR(VLOOKUP("i"&amp;RIGHT(("00"&amp;(G$2+$A24)),3),入力設定!$B$5:$C$247,2,FALSE),"")</f>
        <v/>
      </c>
      <c r="H24" t="str">
        <f>IFERROR(VLOOKUP("i"&amp;RIGHT(("00"&amp;(H$2+$A24)),3),入力設定!$B$5:$C$247,2,FALSE),"")</f>
        <v>プリンタ・コピー機の休止モード活用</v>
      </c>
      <c r="I24" t="str">
        <f>IFERROR(VLOOKUP("i"&amp;RIGHT(("00"&amp;(I$2+$A24)),3),入力設定!$B$5:$C$247,2,FALSE),"")</f>
        <v>スリットカーテンの設置</v>
      </c>
      <c r="J24" t="str">
        <f>IFERROR(VLOOKUP("i"&amp;RIGHT(("00"&amp;(J$2+$A24)),3),入力設定!$B$5:$C$247,2,FALSE),"")</f>
        <v/>
      </c>
      <c r="K24" t="str">
        <f>IFERROR(VLOOKUP("i"&amp;RIGHT(("00"&amp;(K$2+$A24)),3),入力設定!$B$5:$C$247,2,FALSE),"")</f>
        <v>頻度</v>
      </c>
    </row>
    <row r="25" spans="1:11">
      <c r="A25">
        <v>23</v>
      </c>
      <c r="B25" t="str">
        <f>IFERROR(VLOOKUP("i"&amp;RIGHT(("00"&amp;(B$2+$A25)),3),入力設定!$B$5:$C$247,2,FALSE),"")</f>
        <v>太陽光のサイズ</v>
      </c>
      <c r="C25" t="str">
        <f>IFERROR(VLOOKUP("i"&amp;RIGHT(("00"&amp;(C$2+$A25)),3),入力設定!$B$5:$C$247,2,FALSE),"")</f>
        <v/>
      </c>
      <c r="D25" t="str">
        <f>IFERROR(VLOOKUP("i"&amp;RIGHT(("00"&amp;(D$2+$A25)),3),入力設定!$B$5:$C$247,2,FALSE),"")</f>
        <v/>
      </c>
      <c r="E25" t="str">
        <f>IFERROR(VLOOKUP("i"&amp;RIGHT(("00"&amp;(E$2+$A25)),3),入力設定!$B$5:$C$247,2,FALSE),"")</f>
        <v/>
      </c>
      <c r="F25" t="str">
        <f>IFERROR(VLOOKUP("i"&amp;RIGHT(("00"&amp;(F$2+$A25)),3),入力設定!$B$5:$C$247,2,FALSE),"")</f>
        <v/>
      </c>
      <c r="G25" t="str">
        <f>IFERROR(VLOOKUP("i"&amp;RIGHT(("00"&amp;(G$2+$A25)),3),入力設定!$B$5:$C$247,2,FALSE),"")</f>
        <v/>
      </c>
      <c r="H25" t="str">
        <f>IFERROR(VLOOKUP("i"&amp;RIGHT(("00"&amp;(H$2+$A25)),3),入力設定!$B$5:$C$247,2,FALSE),"")</f>
        <v/>
      </c>
      <c r="I25" t="str">
        <f>IFERROR(VLOOKUP("i"&amp;RIGHT(("00"&amp;(I$2+$A25)),3),入力設定!$B$5:$C$247,2,FALSE),"")</f>
        <v>防露ヒーターコントローラー導入</v>
      </c>
      <c r="J25" t="str">
        <f>IFERROR(VLOOKUP("i"&amp;RIGHT(("00"&amp;(J$2+$A25)),3),入力設定!$B$5:$C$247,2,FALSE),"")</f>
        <v/>
      </c>
      <c r="K25" t="str">
        <f>IFERROR(VLOOKUP("i"&amp;RIGHT(("00"&amp;(K$2+$A25)),3),入力設定!$B$5:$C$247,2,FALSE),"")</f>
        <v>片道距離</v>
      </c>
    </row>
    <row r="26" spans="1:11">
      <c r="A26">
        <v>24</v>
      </c>
      <c r="B26" t="str">
        <f>IFERROR(VLOOKUP("i"&amp;RIGHT(("00"&amp;(B$2+$A26)),3),入力設定!$B$5:$C$247,2,FALSE),"")</f>
        <v>太陽光発電の設置年</v>
      </c>
      <c r="C26" t="str">
        <f>IFERROR(VLOOKUP("i"&amp;RIGHT(("00"&amp;(C$2+$A26)),3),入力設定!$B$5:$C$247,2,FALSE),"")</f>
        <v/>
      </c>
      <c r="D26" t="str">
        <f>IFERROR(VLOOKUP("i"&amp;RIGHT(("00"&amp;(D$2+$A26)),3),入力設定!$B$5:$C$247,2,FALSE),"")</f>
        <v/>
      </c>
      <c r="E26" t="str">
        <f>IFERROR(VLOOKUP("i"&amp;RIGHT(("00"&amp;(E$2+$A26)),3),入力設定!$B$5:$C$247,2,FALSE),"")</f>
        <v/>
      </c>
      <c r="F26" t="str">
        <f>IFERROR(VLOOKUP("i"&amp;RIGHT(("00"&amp;(F$2+$A26)),3),入力設定!$B$5:$C$247,2,FALSE),"")</f>
        <v/>
      </c>
      <c r="G26" t="str">
        <f>IFERROR(VLOOKUP("i"&amp;RIGHT(("00"&amp;(G$2+$A26)),3),入力設定!$B$5:$C$247,2,FALSE),"")</f>
        <v/>
      </c>
      <c r="H26" t="str">
        <f>IFERROR(VLOOKUP("i"&amp;RIGHT(("00"&amp;(H$2+$A26)),3),入力設定!$B$5:$C$247,2,FALSE),"")</f>
        <v/>
      </c>
      <c r="I26" t="str">
        <f>IFERROR(VLOOKUP("i"&amp;RIGHT(("00"&amp;(I$2+$A26)),3),入力設定!$B$5:$C$247,2,FALSE),"")</f>
        <v>冷気の吹きし口、吸い込み口の清掃と確保</v>
      </c>
      <c r="J26" t="str">
        <f>IFERROR(VLOOKUP("i"&amp;RIGHT(("00"&amp;(J$2+$A26)),3),入力設定!$B$5:$C$247,2,FALSE),"")</f>
        <v/>
      </c>
      <c r="K26" t="str">
        <f>IFERROR(VLOOKUP("i"&amp;RIGHT(("00"&amp;(K$2+$A26)),3),入力設定!$B$5:$C$247,2,FALSE),"")</f>
        <v>使用する車</v>
      </c>
    </row>
    <row r="27" spans="1:11">
      <c r="A27">
        <v>25</v>
      </c>
      <c r="B27" t="str">
        <f>IFERROR(VLOOKUP("i"&amp;RIGHT(("00"&amp;(B$2+$A27)),3),入力設定!$B$5:$C$247,2,FALSE),"")</f>
        <v>テナント料金に冷暖房代が含まれるか</v>
      </c>
      <c r="C27" t="str">
        <f>IFERROR(VLOOKUP("i"&amp;RIGHT(("00"&amp;(C$2+$A27)),3),入力設定!$B$5:$C$247,2,FALSE),"")</f>
        <v/>
      </c>
      <c r="D27" t="str">
        <f>IFERROR(VLOOKUP("i"&amp;RIGHT(("00"&amp;(D$2+$A27)),3),入力設定!$B$5:$C$247,2,FALSE),"")</f>
        <v/>
      </c>
      <c r="E27" t="str">
        <f>IFERROR(VLOOKUP("i"&amp;RIGHT(("00"&amp;(E$2+$A27)),3),入力設定!$B$5:$C$247,2,FALSE),"")</f>
        <v/>
      </c>
      <c r="F27" t="str">
        <f>IFERROR(VLOOKUP("i"&amp;RIGHT(("00"&amp;(F$2+$A27)),3),入力設定!$B$5:$C$247,2,FALSE),"")</f>
        <v/>
      </c>
      <c r="G27" t="str">
        <f>IFERROR(VLOOKUP("i"&amp;RIGHT(("00"&amp;(G$2+$A27)),3),入力設定!$B$5:$C$247,2,FALSE),"")</f>
        <v/>
      </c>
      <c r="H27" t="str">
        <f>IFERROR(VLOOKUP("i"&amp;RIGHT(("00"&amp;(H$2+$A27)),3),入力設定!$B$5:$C$247,2,FALSE),"")</f>
        <v/>
      </c>
      <c r="I27" t="str">
        <f>IFERROR(VLOOKUP("i"&amp;RIGHT(("00"&amp;(I$2+$A27)),3),入力設定!$B$5:$C$247,2,FALSE),"")</f>
        <v/>
      </c>
      <c r="J27" t="str">
        <f>IFERROR(VLOOKUP("i"&amp;RIGHT(("00"&amp;(J$2+$A27)),3),入力設定!$B$5:$C$247,2,FALSE),"")</f>
        <v/>
      </c>
      <c r="K27" t="str">
        <f>IFERROR(VLOOKUP("i"&amp;RIGHT(("00"&amp;(K$2+$A27)),3),入力設定!$B$5:$C$247,2,FALSE),"")</f>
        <v/>
      </c>
    </row>
    <row r="28" spans="1:11">
      <c r="A28">
        <v>26</v>
      </c>
      <c r="B28" t="str">
        <f>IFERROR(VLOOKUP("i"&amp;RIGHT(("00"&amp;(B$2+$A28)),3),入力設定!$B$5:$C$247,2,FALSE),"")</f>
        <v>電力会社</v>
      </c>
      <c r="C28" t="str">
        <f>IFERROR(VLOOKUP("i"&amp;RIGHT(("00"&amp;(C$2+$A28)),3),入力設定!$B$5:$C$247,2,FALSE),"")</f>
        <v/>
      </c>
      <c r="D28" t="str">
        <f>IFERROR(VLOOKUP("i"&amp;RIGHT(("00"&amp;(D$2+$A28)),3),入力設定!$B$5:$C$247,2,FALSE),"")</f>
        <v/>
      </c>
      <c r="E28" t="str">
        <f>IFERROR(VLOOKUP("i"&amp;RIGHT(("00"&amp;(E$2+$A28)),3),入力設定!$B$5:$C$247,2,FALSE),"")</f>
        <v/>
      </c>
      <c r="F28" t="str">
        <f>IFERROR(VLOOKUP("i"&amp;RIGHT(("00"&amp;(F$2+$A28)),3),入力設定!$B$5:$C$247,2,FALSE),"")</f>
        <v/>
      </c>
      <c r="G28" t="str">
        <f>IFERROR(VLOOKUP("i"&amp;RIGHT(("00"&amp;(G$2+$A28)),3),入力設定!$B$5:$C$247,2,FALSE),"")</f>
        <v/>
      </c>
      <c r="H28" t="str">
        <f>IFERROR(VLOOKUP("i"&amp;RIGHT(("00"&amp;(H$2+$A28)),3),入力設定!$B$5:$C$247,2,FALSE),"")</f>
        <v/>
      </c>
      <c r="I28" t="str">
        <f>IFERROR(VLOOKUP("i"&amp;RIGHT(("00"&amp;(I$2+$A28)),3),入力設定!$B$5:$C$247,2,FALSE),"")</f>
        <v/>
      </c>
      <c r="J28" t="str">
        <f>IFERROR(VLOOKUP("i"&amp;RIGHT(("00"&amp;(J$2+$A28)),3),入力設定!$B$5:$C$247,2,FALSE),"")</f>
        <v/>
      </c>
      <c r="K28" t="str">
        <f>IFERROR(VLOOKUP("i"&amp;RIGHT(("00"&amp;(K$2+$A28)),3),入力設定!$B$5:$C$247,2,FALSE),"")</f>
        <v/>
      </c>
    </row>
    <row r="29" spans="1:11">
      <c r="A29">
        <v>27</v>
      </c>
      <c r="B29" t="str">
        <f>IFERROR(VLOOKUP("i"&amp;RIGHT(("00"&amp;(B$2+$A29)),3),入力設定!$B$5:$C$247,2,FALSE),"")</f>
        <v>電気契約容量：従量電灯分</v>
      </c>
      <c r="C29" t="str">
        <f>IFERROR(VLOOKUP("i"&amp;RIGHT(("00"&amp;(C$2+$A29)),3),入力設定!$B$5:$C$247,2,FALSE),"")</f>
        <v/>
      </c>
      <c r="D29" t="str">
        <f>IFERROR(VLOOKUP("i"&amp;RIGHT(("00"&amp;(D$2+$A29)),3),入力設定!$B$5:$C$247,2,FALSE),"")</f>
        <v/>
      </c>
      <c r="E29" t="str">
        <f>IFERROR(VLOOKUP("i"&amp;RIGHT(("00"&amp;(E$2+$A29)),3),入力設定!$B$5:$C$247,2,FALSE),"")</f>
        <v/>
      </c>
      <c r="F29" t="str">
        <f>IFERROR(VLOOKUP("i"&amp;RIGHT(("00"&amp;(F$2+$A29)),3),入力設定!$B$5:$C$247,2,FALSE),"")</f>
        <v/>
      </c>
      <c r="G29" t="str">
        <f>IFERROR(VLOOKUP("i"&amp;RIGHT(("00"&amp;(G$2+$A29)),3),入力設定!$B$5:$C$247,2,FALSE),"")</f>
        <v/>
      </c>
      <c r="H29" t="str">
        <f>IFERROR(VLOOKUP("i"&amp;RIGHT(("00"&amp;(H$2+$A29)),3),入力設定!$B$5:$C$247,2,FALSE),"")</f>
        <v/>
      </c>
      <c r="I29" t="str">
        <f>IFERROR(VLOOKUP("i"&amp;RIGHT(("00"&amp;(I$2+$A29)),3),入力設定!$B$5:$C$247,2,FALSE),"")</f>
        <v/>
      </c>
      <c r="J29" t="str">
        <f>IFERROR(VLOOKUP("i"&amp;RIGHT(("00"&amp;(J$2+$A29)),3),入力設定!$B$5:$C$247,2,FALSE),"")</f>
        <v/>
      </c>
      <c r="K29" t="str">
        <f>IFERROR(VLOOKUP("i"&amp;RIGHT(("00"&amp;(K$2+$A29)),3),入力設定!$B$5:$C$247,2,FALSE),"")</f>
        <v/>
      </c>
    </row>
    <row r="30" spans="1:11">
      <c r="A30">
        <v>28</v>
      </c>
      <c r="B30" t="str">
        <f>IFERROR(VLOOKUP("i"&amp;RIGHT(("00"&amp;(B$2+$A30)),3),入力設定!$B$5:$C$247,2,FALSE),"")</f>
        <v>電気契約容量：従量時間帯契約</v>
      </c>
      <c r="C30" t="str">
        <f>IFERROR(VLOOKUP("i"&amp;RIGHT(("00"&amp;(C$2+$A30)),3),入力設定!$B$5:$C$247,2,FALSE),"")</f>
        <v/>
      </c>
      <c r="D30" t="str">
        <f>IFERROR(VLOOKUP("i"&amp;RIGHT(("00"&amp;(D$2+$A30)),3),入力設定!$B$5:$C$247,2,FALSE),"")</f>
        <v/>
      </c>
      <c r="E30" t="str">
        <f>IFERROR(VLOOKUP("i"&amp;RIGHT(("00"&amp;(E$2+$A30)),3),入力設定!$B$5:$C$247,2,FALSE),"")</f>
        <v/>
      </c>
      <c r="F30" t="str">
        <f>IFERROR(VLOOKUP("i"&amp;RIGHT(("00"&amp;(F$2+$A30)),3),入力設定!$B$5:$C$247,2,FALSE),"")</f>
        <v/>
      </c>
      <c r="G30" t="str">
        <f>IFERROR(VLOOKUP("i"&amp;RIGHT(("00"&amp;(G$2+$A30)),3),入力設定!$B$5:$C$247,2,FALSE),"")</f>
        <v/>
      </c>
      <c r="H30" t="str">
        <f>IFERROR(VLOOKUP("i"&amp;RIGHT(("00"&amp;(H$2+$A30)),3),入力設定!$B$5:$C$247,2,FALSE),"")</f>
        <v/>
      </c>
      <c r="I30" t="str">
        <f>IFERROR(VLOOKUP("i"&amp;RIGHT(("00"&amp;(I$2+$A30)),3),入力設定!$B$5:$C$247,2,FALSE),"")</f>
        <v/>
      </c>
      <c r="J30" t="str">
        <f>IFERROR(VLOOKUP("i"&amp;RIGHT(("00"&amp;(J$2+$A30)),3),入力設定!$B$5:$C$247,2,FALSE),"")</f>
        <v/>
      </c>
      <c r="K30" t="str">
        <f>IFERROR(VLOOKUP("i"&amp;RIGHT(("00"&amp;(K$2+$A30)),3),入力設定!$B$5:$C$247,2,FALSE),"")</f>
        <v/>
      </c>
    </row>
    <row r="31" spans="1:11">
      <c r="A31">
        <v>29</v>
      </c>
      <c r="B31" t="str">
        <f>IFERROR(VLOOKUP("i"&amp;RIGHT(("00"&amp;(B$2+$A31)),3),入力設定!$B$5:$C$247,2,FALSE),"")</f>
        <v>電気契約容量：低圧電力分</v>
      </c>
      <c r="C31" t="str">
        <f>IFERROR(VLOOKUP("i"&amp;RIGHT(("00"&amp;(C$2+$A31)),3),入力設定!$B$5:$C$247,2,FALSE),"")</f>
        <v/>
      </c>
      <c r="D31" t="str">
        <f>IFERROR(VLOOKUP("i"&amp;RIGHT(("00"&amp;(D$2+$A31)),3),入力設定!$B$5:$C$247,2,FALSE),"")</f>
        <v/>
      </c>
      <c r="E31" t="str">
        <f>IFERROR(VLOOKUP("i"&amp;RIGHT(("00"&amp;(E$2+$A31)),3),入力設定!$B$5:$C$247,2,FALSE),"")</f>
        <v/>
      </c>
      <c r="F31" t="str">
        <f>IFERROR(VLOOKUP("i"&amp;RIGHT(("00"&amp;(F$2+$A31)),3),入力設定!$B$5:$C$247,2,FALSE),"")</f>
        <v/>
      </c>
      <c r="G31" t="str">
        <f>IFERROR(VLOOKUP("i"&amp;RIGHT(("00"&amp;(G$2+$A31)),3),入力設定!$B$5:$C$247,2,FALSE),"")</f>
        <v/>
      </c>
      <c r="H31" t="str">
        <f>IFERROR(VLOOKUP("i"&amp;RIGHT(("00"&amp;(H$2+$A31)),3),入力設定!$B$5:$C$247,2,FALSE),"")</f>
        <v/>
      </c>
      <c r="I31" t="str">
        <f>IFERROR(VLOOKUP("i"&amp;RIGHT(("00"&amp;(I$2+$A31)),3),入力設定!$B$5:$C$247,2,FALSE),"")</f>
        <v/>
      </c>
      <c r="J31" t="str">
        <f>IFERROR(VLOOKUP("i"&amp;RIGHT(("00"&amp;(J$2+$A31)),3),入力設定!$B$5:$C$247,2,FALSE),"")</f>
        <v/>
      </c>
      <c r="K31" t="str">
        <f>IFERROR(VLOOKUP("i"&amp;RIGHT(("00"&amp;(K$2+$A31)),3),入力設定!$B$5:$C$247,2,FALSE),"")</f>
        <v/>
      </c>
    </row>
    <row r="32" spans="1:11">
      <c r="A32">
        <v>30</v>
      </c>
      <c r="B32" t="str">
        <f>IFERROR(VLOOKUP("i"&amp;RIGHT(("00"&amp;(B$2+$A32)),3),入力設定!$B$5:$C$247,2,FALSE),"")</f>
        <v>電気契約容量：低圧総合電力分</v>
      </c>
      <c r="C32" t="str">
        <f>IFERROR(VLOOKUP("i"&amp;RIGHT(("00"&amp;(C$2+$A32)),3),入力設定!$B$5:$C$247,2,FALSE),"")</f>
        <v/>
      </c>
      <c r="D32" t="str">
        <f>IFERROR(VLOOKUP("i"&amp;RIGHT(("00"&amp;(D$2+$A32)),3),入力設定!$B$5:$C$247,2,FALSE),"")</f>
        <v/>
      </c>
      <c r="E32" t="str">
        <f>IFERROR(VLOOKUP("i"&amp;RIGHT(("00"&amp;(E$2+$A32)),3),入力設定!$B$5:$C$247,2,FALSE),"")</f>
        <v/>
      </c>
      <c r="F32" t="str">
        <f>IFERROR(VLOOKUP("i"&amp;RIGHT(("00"&amp;(F$2+$A32)),3),入力設定!$B$5:$C$247,2,FALSE),"")</f>
        <v/>
      </c>
      <c r="G32" t="str">
        <f>IFERROR(VLOOKUP("i"&amp;RIGHT(("00"&amp;(G$2+$A32)),3),入力設定!$B$5:$C$247,2,FALSE),"")</f>
        <v/>
      </c>
      <c r="H32" t="str">
        <f>IFERROR(VLOOKUP("i"&amp;RIGHT(("00"&amp;(H$2+$A32)),3),入力設定!$B$5:$C$247,2,FALSE),"")</f>
        <v/>
      </c>
      <c r="I32" t="str">
        <f>IFERROR(VLOOKUP("i"&amp;RIGHT(("00"&amp;(I$2+$A32)),3),入力設定!$B$5:$C$247,2,FALSE),"")</f>
        <v/>
      </c>
      <c r="J32" t="str">
        <f>IFERROR(VLOOKUP("i"&amp;RIGHT(("00"&amp;(J$2+$A32)),3),入力設定!$B$5:$C$247,2,FALSE),"")</f>
        <v/>
      </c>
      <c r="K32" t="str">
        <f>IFERROR(VLOOKUP("i"&amp;RIGHT(("00"&amp;(K$2+$A32)),3),入力設定!$B$5:$C$247,2,FALSE),"")</f>
        <v/>
      </c>
    </row>
    <row r="33" spans="1:11">
      <c r="A33">
        <v>31</v>
      </c>
      <c r="B33" t="str">
        <f>IFERROR(VLOOKUP("i"&amp;RIGHT(("00"&amp;(B$2+$A33)),3),入力設定!$B$5:$C$247,2,FALSE),"")</f>
        <v>電気契約容量：高圧電力分</v>
      </c>
      <c r="C33" t="str">
        <f>IFERROR(VLOOKUP("i"&amp;RIGHT(("00"&amp;(C$2+$A33)),3),入力設定!$B$5:$C$247,2,FALSE),"")</f>
        <v/>
      </c>
      <c r="D33" t="str">
        <f>IFERROR(VLOOKUP("i"&amp;RIGHT(("00"&amp;(D$2+$A33)),3),入力設定!$B$5:$C$247,2,FALSE),"")</f>
        <v>店舗の冷暖房時の入り口の開放対策</v>
      </c>
      <c r="E33" t="str">
        <f>IFERROR(VLOOKUP("i"&amp;RIGHT(("00"&amp;(E$2+$A33)),3),入力設定!$B$5:$C$247,2,FALSE),"")</f>
        <v/>
      </c>
      <c r="F33" t="str">
        <f>IFERROR(VLOOKUP("i"&amp;RIGHT(("00"&amp;(F$2+$A33)),3),入力設定!$B$5:$C$247,2,FALSE),"")</f>
        <v/>
      </c>
      <c r="G33" t="str">
        <f>IFERROR(VLOOKUP("i"&amp;RIGHT(("00"&amp;(G$2+$A33)),3),入力設定!$B$5:$C$247,2,FALSE),"")</f>
        <v>昼休み時間帯の照明中止</v>
      </c>
      <c r="H33" t="str">
        <f>IFERROR(VLOOKUP("i"&amp;RIGHT(("00"&amp;(H$2+$A33)),3),入力設定!$B$5:$C$247,2,FALSE),"")</f>
        <v/>
      </c>
      <c r="I33" t="str">
        <f>IFERROR(VLOOKUP("i"&amp;RIGHT(("00"&amp;(I$2+$A33)),3),入力設定!$B$5:$C$247,2,FALSE),"")</f>
        <v>冷蔵庫の種類</v>
      </c>
      <c r="J33" t="str">
        <f>IFERROR(VLOOKUP("i"&amp;RIGHT(("00"&amp;(J$2+$A33)),3),入力設定!$B$5:$C$247,2,FALSE),"")</f>
        <v/>
      </c>
      <c r="K33" t="str">
        <f>IFERROR(VLOOKUP("i"&amp;RIGHT(("00"&amp;(K$2+$A33)),3),入力設定!$B$5:$C$247,2,FALSE),"")</f>
        <v>アイドリングストップ</v>
      </c>
    </row>
    <row r="34" spans="1:11">
      <c r="A34">
        <v>32</v>
      </c>
      <c r="B34" t="str">
        <f>IFERROR(VLOOKUP("i"&amp;RIGHT(("00"&amp;(B$2+$A34)),3),入力設定!$B$5:$C$247,2,FALSE),"")</f>
        <v>ガス種類</v>
      </c>
      <c r="C34" t="str">
        <f>IFERROR(VLOOKUP("i"&amp;RIGHT(("00"&amp;(C$2+$A34)),3),入力設定!$B$5:$C$247,2,FALSE),"")</f>
        <v/>
      </c>
      <c r="D34" t="str">
        <f>IFERROR(VLOOKUP("i"&amp;RIGHT(("00"&amp;(D$2+$A34)),3),入力設定!$B$5:$C$247,2,FALSE),"")</f>
        <v>室外機のパイプの断熱が適切にされている</v>
      </c>
      <c r="E34" t="str">
        <f>IFERROR(VLOOKUP("i"&amp;RIGHT(("00"&amp;(E$2+$A34)),3),入力設定!$B$5:$C$247,2,FALSE),"")</f>
        <v/>
      </c>
      <c r="F34" t="str">
        <f>IFERROR(VLOOKUP("i"&amp;RIGHT(("00"&amp;(F$2+$A34)),3),入力設定!$B$5:$C$247,2,FALSE),"")</f>
        <v/>
      </c>
      <c r="G34" t="str">
        <f>IFERROR(VLOOKUP("i"&amp;RIGHT(("00"&amp;(G$2+$A34)),3),入力設定!$B$5:$C$247,2,FALSE),"")</f>
        <v>窓際など明るい部分の照明停止</v>
      </c>
      <c r="H34" t="str">
        <f>IFERROR(VLOOKUP("i"&amp;RIGHT(("00"&amp;(H$2+$A34)),3),入力設定!$B$5:$C$247,2,FALSE),"")</f>
        <v/>
      </c>
      <c r="I34" t="str">
        <f>IFERROR(VLOOKUP("i"&amp;RIGHT(("00"&amp;(I$2+$A34)),3),入力設定!$B$5:$C$247,2,FALSE),"")</f>
        <v>使用年数</v>
      </c>
      <c r="J34" t="str">
        <f>IFERROR(VLOOKUP("i"&amp;RIGHT(("00"&amp;(J$2+$A34)),3),入力設定!$B$5:$C$247,2,FALSE),"")</f>
        <v/>
      </c>
      <c r="K34" t="str">
        <f>IFERROR(VLOOKUP("i"&amp;RIGHT(("00"&amp;(K$2+$A34)),3),入力設定!$B$5:$C$247,2,FALSE),"")</f>
        <v>急加速や急発進</v>
      </c>
    </row>
    <row r="35" spans="1:11">
      <c r="A35">
        <v>33</v>
      </c>
      <c r="B35" t="str">
        <f>IFERROR(VLOOKUP("i"&amp;RIGHT(("00"&amp;(B$2+$A35)),3),入力設定!$B$5:$C$247,2,FALSE),"")</f>
        <v>重油の種類</v>
      </c>
      <c r="C35" t="str">
        <f>IFERROR(VLOOKUP("i"&amp;RIGHT(("00"&amp;(C$2+$A35)),3),入力設定!$B$5:$C$247,2,FALSE),"")</f>
        <v/>
      </c>
      <c r="D35" t="str">
        <f>IFERROR(VLOOKUP("i"&amp;RIGHT(("00"&amp;(D$2+$A35)),3),入力設定!$B$5:$C$247,2,FALSE),"")</f>
        <v>春秋の季節、冷房と暖房の両方を稼働させている時がありますか</v>
      </c>
      <c r="E35" t="str">
        <f>IFERROR(VLOOKUP("i"&amp;RIGHT(("00"&amp;(E$2+$A35)),3),入力設定!$B$5:$C$247,2,FALSE),"")</f>
        <v/>
      </c>
      <c r="F35" t="str">
        <f>IFERROR(VLOOKUP("i"&amp;RIGHT(("00"&amp;(F$2+$A35)),3),入力設定!$B$5:$C$247,2,FALSE),"")</f>
        <v/>
      </c>
      <c r="G35" t="str">
        <f>IFERROR(VLOOKUP("i"&amp;RIGHT(("00"&amp;(G$2+$A35)),3),入力設定!$B$5:$C$247,2,FALSE),"")</f>
        <v/>
      </c>
      <c r="H35" t="str">
        <f>IFERROR(VLOOKUP("i"&amp;RIGHT(("00"&amp;(H$2+$A35)),3),入力設定!$B$5:$C$247,2,FALSE),"")</f>
        <v/>
      </c>
      <c r="I35" t="str">
        <f>IFERROR(VLOOKUP("i"&amp;RIGHT(("00"&amp;(I$2+$A35)),3),入力設定!$B$5:$C$247,2,FALSE),"")</f>
        <v>台数</v>
      </c>
      <c r="J35" t="str">
        <f>IFERROR(VLOOKUP("i"&amp;RIGHT(("00"&amp;(J$2+$A35)),3),入力設定!$B$5:$C$247,2,FALSE),"")</f>
        <v/>
      </c>
      <c r="K35" t="str">
        <f>IFERROR(VLOOKUP("i"&amp;RIGHT(("00"&amp;(K$2+$A35)),3),入力設定!$B$5:$C$247,2,FALSE),"")</f>
        <v>加減速の少ない運転</v>
      </c>
    </row>
    <row r="36" spans="1:11">
      <c r="A36">
        <v>34</v>
      </c>
      <c r="B36" t="str">
        <f>IFERROR(VLOOKUP("i"&amp;RIGHT(("00"&amp;(B$2+$A36)),3),入力設定!$B$5:$C$247,2,FALSE),"")</f>
        <v>電気契約の種類</v>
      </c>
      <c r="C36" t="str">
        <f>IFERROR(VLOOKUP("i"&amp;RIGHT(("00"&amp;(C$2+$A36)),3),入力設定!$B$5:$C$247,2,FALSE),"")</f>
        <v/>
      </c>
      <c r="D36" t="str">
        <f>IFERROR(VLOOKUP("i"&amp;RIGHT(("00"&amp;(D$2+$A36)),3),入力設定!$B$5:$C$247,2,FALSE),"")</f>
        <v>循環水ポンプはインバータ式ですか</v>
      </c>
      <c r="E36" t="str">
        <f>IFERROR(VLOOKUP("i"&amp;RIGHT(("00"&amp;(E$2+$A36)),3),入力設定!$B$5:$C$247,2,FALSE),"")</f>
        <v/>
      </c>
      <c r="F36" t="str">
        <f>IFERROR(VLOOKUP("i"&amp;RIGHT(("00"&amp;(F$2+$A36)),3),入力設定!$B$5:$C$247,2,FALSE),"")</f>
        <v/>
      </c>
      <c r="G36" t="str">
        <f>IFERROR(VLOOKUP("i"&amp;RIGHT(("00"&amp;(G$2+$A36)),3),入力設定!$B$5:$C$247,2,FALSE),"")</f>
        <v/>
      </c>
      <c r="H36" t="str">
        <f>IFERROR(VLOOKUP("i"&amp;RIGHT(("00"&amp;(H$2+$A36)),3),入力設定!$B$5:$C$247,2,FALSE),"")</f>
        <v/>
      </c>
      <c r="I36" t="str">
        <f>IFERROR(VLOOKUP("i"&amp;RIGHT(("00"&amp;(I$2+$A36)),3),入力設定!$B$5:$C$247,2,FALSE),"")</f>
        <v>定格内容量（L)</v>
      </c>
      <c r="J36" t="str">
        <f>IFERROR(VLOOKUP("i"&amp;RIGHT(("00"&amp;(J$2+$A36)),3),入力設定!$B$5:$C$247,2,FALSE),"")</f>
        <v/>
      </c>
      <c r="K36" t="str">
        <f>IFERROR(VLOOKUP("i"&amp;RIGHT(("00"&amp;(K$2+$A36)),3),入力設定!$B$5:$C$247,2,FALSE),"")</f>
        <v>早めのアクセルオフ</v>
      </c>
    </row>
    <row r="37" spans="1:11">
      <c r="A37">
        <v>35</v>
      </c>
      <c r="B37" t="str">
        <f>IFERROR(VLOOKUP("i"&amp;RIGHT(("00"&amp;(B$2+$A37)),3),入力設定!$B$5:$C$247,2,FALSE),"")</f>
        <v/>
      </c>
      <c r="C37" t="str">
        <f>IFERROR(VLOOKUP("i"&amp;RIGHT(("00"&amp;(C$2+$A37)),3),入力設定!$B$5:$C$247,2,FALSE),"")</f>
        <v/>
      </c>
      <c r="D37" t="str">
        <f>IFERROR(VLOOKUP("i"&amp;RIGHT(("00"&amp;(D$2+$A37)),3),入力設定!$B$5:$C$247,2,FALSE),"")</f>
        <v>負荷に応じてボイラーや冷凍機の数の調整いて運転していますか</v>
      </c>
      <c r="E37" t="str">
        <f>IFERROR(VLOOKUP("i"&amp;RIGHT(("00"&amp;(E$2+$A37)),3),入力設定!$B$5:$C$247,2,FALSE),"")</f>
        <v/>
      </c>
      <c r="F37" t="str">
        <f>IFERROR(VLOOKUP("i"&amp;RIGHT(("00"&amp;(F$2+$A37)),3),入力設定!$B$5:$C$247,2,FALSE),"")</f>
        <v/>
      </c>
      <c r="G37" t="str">
        <f>IFERROR(VLOOKUP("i"&amp;RIGHT(("00"&amp;(G$2+$A37)),3),入力設定!$B$5:$C$247,2,FALSE),"")</f>
        <v/>
      </c>
      <c r="H37" t="str">
        <f>IFERROR(VLOOKUP("i"&amp;RIGHT(("00"&amp;(H$2+$A37)),3),入力設定!$B$5:$C$247,2,FALSE),"")</f>
        <v/>
      </c>
      <c r="I37" t="str">
        <f>IFERROR(VLOOKUP("i"&amp;RIGHT(("00"&amp;(I$2+$A37)),3),入力設定!$B$5:$C$247,2,FALSE),"")</f>
        <v/>
      </c>
      <c r="J37" t="str">
        <f>IFERROR(VLOOKUP("i"&amp;RIGHT(("00"&amp;(J$2+$A37)),3),入力設定!$B$5:$C$247,2,FALSE),"")</f>
        <v/>
      </c>
      <c r="K37" t="str">
        <f>IFERROR(VLOOKUP("i"&amp;RIGHT(("00"&amp;(K$2+$A37)),3),入力設定!$B$5:$C$247,2,FALSE),"")</f>
        <v>道路交通情報の活用</v>
      </c>
    </row>
    <row r="38" spans="1:11">
      <c r="A38">
        <v>36</v>
      </c>
      <c r="B38" t="str">
        <f>IFERROR(VLOOKUP("i"&amp;RIGHT(("00"&amp;(B$2+$A38)),3),入力設定!$B$5:$C$247,2,FALSE),"")</f>
        <v/>
      </c>
      <c r="C38" t="str">
        <f>IFERROR(VLOOKUP("i"&amp;RIGHT(("00"&amp;(C$2+$A38)),3),入力設定!$B$5:$C$247,2,FALSE),"")</f>
        <v/>
      </c>
      <c r="D38" t="str">
        <f>IFERROR(VLOOKUP("i"&amp;RIGHT(("00"&amp;(D$2+$A38)),3),入力設定!$B$5:$C$247,2,FALSE),"")</f>
        <v/>
      </c>
      <c r="E38" t="str">
        <f>IFERROR(VLOOKUP("i"&amp;RIGHT(("00"&amp;(E$2+$A38)),3),入力設定!$B$5:$C$247,2,FALSE),"")</f>
        <v/>
      </c>
      <c r="F38" t="str">
        <f>IFERROR(VLOOKUP("i"&amp;RIGHT(("00"&amp;(F$2+$A38)),3),入力設定!$B$5:$C$247,2,FALSE),"")</f>
        <v/>
      </c>
      <c r="G38" t="str">
        <f>IFERROR(VLOOKUP("i"&amp;RIGHT(("00"&amp;(G$2+$A38)),3),入力設定!$B$5:$C$247,2,FALSE),"")</f>
        <v/>
      </c>
      <c r="H38" t="str">
        <f>IFERROR(VLOOKUP("i"&amp;RIGHT(("00"&amp;(H$2+$A38)),3),入力設定!$B$5:$C$247,2,FALSE),"")</f>
        <v/>
      </c>
      <c r="I38" t="str">
        <f>IFERROR(VLOOKUP("i"&amp;RIGHT(("00"&amp;(I$2+$A38)),3),入力設定!$B$5:$C$247,2,FALSE),"")</f>
        <v>扉の有無</v>
      </c>
      <c r="J38" t="str">
        <f>IFERROR(VLOOKUP("i"&amp;RIGHT(("00"&amp;(J$2+$A38)),3),入力設定!$B$5:$C$247,2,FALSE),"")</f>
        <v/>
      </c>
      <c r="K38" t="str">
        <f>IFERROR(VLOOKUP("i"&amp;RIGHT(("00"&amp;(K$2+$A38)),3),入力設定!$B$5:$C$247,2,FALSE),"")</f>
        <v>不要な荷物</v>
      </c>
    </row>
    <row r="39" spans="1:11">
      <c r="A39">
        <v>37</v>
      </c>
      <c r="B39" t="str">
        <f>IFERROR(VLOOKUP("i"&amp;RIGHT(("00"&amp;(B$2+$A39)),3),入力設定!$B$5:$C$247,2,FALSE),"")</f>
        <v/>
      </c>
      <c r="C39" t="str">
        <f>IFERROR(VLOOKUP("i"&amp;RIGHT(("00"&amp;(C$2+$A39)),3),入力設定!$B$5:$C$247,2,FALSE),"")</f>
        <v/>
      </c>
      <c r="D39" t="str">
        <f>IFERROR(VLOOKUP("i"&amp;RIGHT(("00"&amp;(D$2+$A39)),3),入力設定!$B$5:$C$247,2,FALSE),"")</f>
        <v/>
      </c>
      <c r="E39" t="str">
        <f>IFERROR(VLOOKUP("i"&amp;RIGHT(("00"&amp;(E$2+$A39)),3),入力設定!$B$5:$C$247,2,FALSE),"")</f>
        <v/>
      </c>
      <c r="F39" t="str">
        <f>IFERROR(VLOOKUP("i"&amp;RIGHT(("00"&amp;(F$2+$A39)),3),入力設定!$B$5:$C$247,2,FALSE),"")</f>
        <v/>
      </c>
      <c r="G39" t="str">
        <f>IFERROR(VLOOKUP("i"&amp;RIGHT(("00"&amp;(G$2+$A39)),3),入力設定!$B$5:$C$247,2,FALSE),"")</f>
        <v/>
      </c>
      <c r="H39" t="str">
        <f>IFERROR(VLOOKUP("i"&amp;RIGHT(("00"&amp;(H$2+$A39)),3),入力設定!$B$5:$C$247,2,FALSE),"")</f>
        <v/>
      </c>
      <c r="I39" t="str">
        <f>IFERROR(VLOOKUP("i"&amp;RIGHT(("00"&amp;(I$2+$A39)),3),入力設定!$B$5:$C$247,2,FALSE),"")</f>
        <v/>
      </c>
      <c r="J39" t="str">
        <f>IFERROR(VLOOKUP("i"&amp;RIGHT(("00"&amp;(J$2+$A39)),3),入力設定!$B$5:$C$247,2,FALSE),"")</f>
        <v/>
      </c>
      <c r="K39" t="str">
        <f>IFERROR(VLOOKUP("i"&amp;RIGHT(("00"&amp;(K$2+$A39)),3),入力設定!$B$5:$C$247,2,FALSE),"")</f>
        <v>カーエアコンの温度調節</v>
      </c>
    </row>
    <row r="40" spans="1:11">
      <c r="A40">
        <v>38</v>
      </c>
      <c r="B40" t="str">
        <f>IFERROR(VLOOKUP("i"&amp;RIGHT(("00"&amp;(B$2+$A40)),3),入力設定!$B$5:$C$247,2,FALSE),"")</f>
        <v/>
      </c>
      <c r="C40" t="str">
        <f>IFERROR(VLOOKUP("i"&amp;RIGHT(("00"&amp;(C$2+$A40)),3),入力設定!$B$5:$C$247,2,FALSE),"")</f>
        <v/>
      </c>
      <c r="D40" t="str">
        <f>IFERROR(VLOOKUP("i"&amp;RIGHT(("00"&amp;(D$2+$A40)),3),入力設定!$B$5:$C$247,2,FALSE),"")</f>
        <v/>
      </c>
      <c r="E40" t="str">
        <f>IFERROR(VLOOKUP("i"&amp;RIGHT(("00"&amp;(E$2+$A40)),3),入力設定!$B$5:$C$247,2,FALSE),"")</f>
        <v/>
      </c>
      <c r="F40" t="str">
        <f>IFERROR(VLOOKUP("i"&amp;RIGHT(("00"&amp;(F$2+$A40)),3),入力設定!$B$5:$C$247,2,FALSE),"")</f>
        <v/>
      </c>
      <c r="G40" t="str">
        <f>IFERROR(VLOOKUP("i"&amp;RIGHT(("00"&amp;(G$2+$A40)),3),入力設定!$B$5:$C$247,2,FALSE),"")</f>
        <v/>
      </c>
      <c r="H40" t="str">
        <f>IFERROR(VLOOKUP("i"&amp;RIGHT(("00"&amp;(H$2+$A40)),3),入力設定!$B$5:$C$247,2,FALSE),"")</f>
        <v/>
      </c>
      <c r="I40" t="str">
        <f>IFERROR(VLOOKUP("i"&amp;RIGHT(("00"&amp;(I$2+$A40)),3),入力設定!$B$5:$C$247,2,FALSE),"")</f>
        <v/>
      </c>
      <c r="J40" t="str">
        <f>IFERROR(VLOOKUP("i"&amp;RIGHT(("00"&amp;(J$2+$A40)),3),入力設定!$B$5:$C$247,2,FALSE),"")</f>
        <v/>
      </c>
      <c r="K40" t="str">
        <f>IFERROR(VLOOKUP("i"&amp;RIGHT(("00"&amp;(K$2+$A40)),3),入力設定!$B$5:$C$247,2,FALSE),"")</f>
        <v>暖機運転</v>
      </c>
    </row>
    <row r="41" spans="1:11">
      <c r="A41">
        <v>39</v>
      </c>
      <c r="B41" t="str">
        <f>IFERROR(VLOOKUP("i"&amp;RIGHT(("00"&amp;(B$2+$A41)),3),入力設定!$B$5:$C$247,2,FALSE),"")</f>
        <v/>
      </c>
      <c r="C41" t="str">
        <f>IFERROR(VLOOKUP("i"&amp;RIGHT(("00"&amp;(C$2+$A41)),3),入力設定!$B$5:$C$247,2,FALSE),"")</f>
        <v/>
      </c>
      <c r="D41" t="str">
        <f>IFERROR(VLOOKUP("i"&amp;RIGHT(("00"&amp;(D$2+$A41)),3),入力設定!$B$5:$C$247,2,FALSE),"")</f>
        <v/>
      </c>
      <c r="E41" t="str">
        <f>IFERROR(VLOOKUP("i"&amp;RIGHT(("00"&amp;(E$2+$A41)),3),入力設定!$B$5:$C$247,2,FALSE),"")</f>
        <v/>
      </c>
      <c r="F41" t="str">
        <f>IFERROR(VLOOKUP("i"&amp;RIGHT(("00"&amp;(F$2+$A41)),3),入力設定!$B$5:$C$247,2,FALSE),"")</f>
        <v/>
      </c>
      <c r="G41" t="str">
        <f>IFERROR(VLOOKUP("i"&amp;RIGHT(("00"&amp;(G$2+$A41)),3),入力設定!$B$5:$C$247,2,FALSE),"")</f>
        <v/>
      </c>
      <c r="H41" t="str">
        <f>IFERROR(VLOOKUP("i"&amp;RIGHT(("00"&amp;(H$2+$A41)),3),入力設定!$B$5:$C$247,2,FALSE),"")</f>
        <v/>
      </c>
      <c r="I41" t="str">
        <f>IFERROR(VLOOKUP("i"&amp;RIGHT(("00"&amp;(I$2+$A41)),3),入力設定!$B$5:$C$247,2,FALSE),"")</f>
        <v/>
      </c>
      <c r="J41" t="str">
        <f>IFERROR(VLOOKUP("i"&amp;RIGHT(("00"&amp;(J$2+$A41)),3),入力設定!$B$5:$C$247,2,FALSE),"")</f>
        <v/>
      </c>
      <c r="K41" t="str">
        <f>IFERROR(VLOOKUP("i"&amp;RIGHT(("00"&amp;(K$2+$A41)),3),入力設定!$B$5:$C$247,2,FALSE),"")</f>
        <v>タイヤの空気圧</v>
      </c>
    </row>
    <row r="42" spans="1:11">
      <c r="A42">
        <v>40</v>
      </c>
      <c r="B42" t="str">
        <f>IFERROR(VLOOKUP("i"&amp;RIGHT(("00"&amp;(B$2+$A42)),3),入力設定!$B$5:$C$247,2,FALSE),"")</f>
        <v/>
      </c>
      <c r="C42" t="str">
        <f>IFERROR(VLOOKUP("i"&amp;RIGHT(("00"&amp;(C$2+$A42)),3),入力設定!$B$5:$C$247,2,FALSE),"")</f>
        <v/>
      </c>
      <c r="D42" t="str">
        <f>IFERROR(VLOOKUP("i"&amp;RIGHT(("00"&amp;(D$2+$A42)),3),入力設定!$B$5:$C$247,2,FALSE),"")</f>
        <v/>
      </c>
      <c r="E42" t="str">
        <f>IFERROR(VLOOKUP("i"&amp;RIGHT(("00"&amp;(E$2+$A42)),3),入力設定!$B$5:$C$247,2,FALSE),"")</f>
        <v/>
      </c>
      <c r="F42" t="str">
        <f>IFERROR(VLOOKUP("i"&amp;RIGHT(("00"&amp;(F$2+$A42)),3),入力設定!$B$5:$C$247,2,FALSE),"")</f>
        <v/>
      </c>
      <c r="G42" t="str">
        <f>IFERROR(VLOOKUP("i"&amp;RIGHT(("00"&amp;(G$2+$A42)),3),入力設定!$B$5:$C$247,2,FALSE),"")</f>
        <v/>
      </c>
      <c r="H42" t="str">
        <f>IFERROR(VLOOKUP("i"&amp;RIGHT(("00"&amp;(H$2+$A42)),3),入力設定!$B$5:$C$247,2,FALSE),"")</f>
        <v/>
      </c>
      <c r="I42" t="str">
        <f>IFERROR(VLOOKUP("i"&amp;RIGHT(("00"&amp;(I$2+$A42)),3),入力設定!$B$5:$C$247,2,FALSE),"")</f>
        <v/>
      </c>
      <c r="J42" t="str">
        <f>IFERROR(VLOOKUP("i"&amp;RIGHT(("00"&amp;(J$2+$A42)),3),入力設定!$B$5:$C$247,2,FALSE),"")</f>
        <v/>
      </c>
      <c r="K42" t="str">
        <f>IFERROR(VLOOKUP("i"&amp;RIGHT(("00"&amp;(K$2+$A42)),3),入力設定!$B$5:$C$247,2,FALSE),"")</f>
        <v/>
      </c>
    </row>
    <row r="43" spans="1:11">
      <c r="A43">
        <v>41</v>
      </c>
      <c r="B43" t="str">
        <f>IFERROR(VLOOKUP("i"&amp;RIGHT(("00"&amp;(B$2+$A43)),3),入力設定!$B$5:$C$247,2,FALSE),"")</f>
        <v>平均の月電気代</v>
      </c>
      <c r="C43" t="str">
        <f>IFERROR(VLOOKUP("i"&amp;RIGHT(("00"&amp;(C$2+$A43)),3),入力設定!$B$5:$C$247,2,FALSE),"")</f>
        <v/>
      </c>
      <c r="D43" t="str">
        <f>IFERROR(VLOOKUP("i"&amp;RIGHT(("00"&amp;(D$2+$A43)),3),入力設定!$B$5:$C$247,2,FALSE),"")</f>
        <v/>
      </c>
      <c r="E43" t="str">
        <f>IFERROR(VLOOKUP("i"&amp;RIGHT(("00"&amp;(E$2+$A43)),3),入力設定!$B$5:$C$247,2,FALSE),"")</f>
        <v/>
      </c>
      <c r="F43" t="str">
        <f>IFERROR(VLOOKUP("i"&amp;RIGHT(("00"&amp;(F$2+$A43)),3),入力設定!$B$5:$C$247,2,FALSE),"")</f>
        <v/>
      </c>
      <c r="G43" t="str">
        <f>IFERROR(VLOOKUP("i"&amp;RIGHT(("00"&amp;(G$2+$A43)),3),入力設定!$B$5:$C$247,2,FALSE),"")</f>
        <v/>
      </c>
      <c r="H43" t="str">
        <f>IFERROR(VLOOKUP("i"&amp;RIGHT(("00"&amp;(H$2+$A43)),3),入力設定!$B$5:$C$247,2,FALSE),"")</f>
        <v/>
      </c>
      <c r="I43" t="str">
        <f>IFERROR(VLOOKUP("i"&amp;RIGHT(("00"&amp;(I$2+$A43)),3),入力設定!$B$5:$C$247,2,FALSE),"")</f>
        <v/>
      </c>
      <c r="J43" t="str">
        <f>IFERROR(VLOOKUP("i"&amp;RIGHT(("00"&amp;(J$2+$A43)),3),入力設定!$B$5:$C$247,2,FALSE),"")</f>
        <v/>
      </c>
      <c r="K43" t="str">
        <f>IFERROR(VLOOKUP("i"&amp;RIGHT(("00"&amp;(K$2+$A43)),3),入力設定!$B$5:$C$247,2,FALSE),"")</f>
        <v/>
      </c>
    </row>
    <row r="44" spans="1:11">
      <c r="A44">
        <v>42</v>
      </c>
      <c r="B44" t="str">
        <f>IFERROR(VLOOKUP("i"&amp;RIGHT(("00"&amp;(B$2+$A44)),3),入力設定!$B$5:$C$247,2,FALSE),"")</f>
        <v>平均の月ガス代</v>
      </c>
      <c r="C44" t="str">
        <f>IFERROR(VLOOKUP("i"&amp;RIGHT(("00"&amp;(C$2+$A44)),3),入力設定!$B$5:$C$247,2,FALSE),"")</f>
        <v/>
      </c>
      <c r="D44" t="str">
        <f>IFERROR(VLOOKUP("i"&amp;RIGHT(("00"&amp;(D$2+$A44)),3),入力設定!$B$5:$C$247,2,FALSE),"")</f>
        <v/>
      </c>
      <c r="E44" t="str">
        <f>IFERROR(VLOOKUP("i"&amp;RIGHT(("00"&amp;(E$2+$A44)),3),入力設定!$B$5:$C$247,2,FALSE),"")</f>
        <v/>
      </c>
      <c r="F44" t="str">
        <f>IFERROR(VLOOKUP("i"&amp;RIGHT(("00"&amp;(F$2+$A44)),3),入力設定!$B$5:$C$247,2,FALSE),"")</f>
        <v/>
      </c>
      <c r="G44" t="str">
        <f>IFERROR(VLOOKUP("i"&amp;RIGHT(("00"&amp;(G$2+$A44)),3),入力設定!$B$5:$C$247,2,FALSE),"")</f>
        <v/>
      </c>
      <c r="H44" t="str">
        <f>IFERROR(VLOOKUP("i"&amp;RIGHT(("00"&amp;(H$2+$A44)),3),入力設定!$B$5:$C$247,2,FALSE),"")</f>
        <v/>
      </c>
      <c r="I44" t="str">
        <f>IFERROR(VLOOKUP("i"&amp;RIGHT(("00"&amp;(I$2+$A44)),3),入力設定!$B$5:$C$247,2,FALSE),"")</f>
        <v/>
      </c>
      <c r="J44" t="str">
        <f>IFERROR(VLOOKUP("i"&amp;RIGHT(("00"&amp;(J$2+$A44)),3),入力設定!$B$5:$C$247,2,FALSE),"")</f>
        <v/>
      </c>
      <c r="K44" t="str">
        <f>IFERROR(VLOOKUP("i"&amp;RIGHT(("00"&amp;(K$2+$A44)),3),入力設定!$B$5:$C$247,2,FALSE),"")</f>
        <v/>
      </c>
    </row>
    <row r="45" spans="1:11">
      <c r="A45">
        <v>43</v>
      </c>
      <c r="B45" t="str">
        <f>IFERROR(VLOOKUP("i"&amp;RIGHT(("00"&amp;(B$2+$A45)),3),入力設定!$B$5:$C$247,2,FALSE),"")</f>
        <v>平均の月灯油代</v>
      </c>
      <c r="C45" t="str">
        <f>IFERROR(VLOOKUP("i"&amp;RIGHT(("00"&amp;(C$2+$A45)),3),入力設定!$B$5:$C$247,2,FALSE),"")</f>
        <v/>
      </c>
      <c r="D45" t="str">
        <f>IFERROR(VLOOKUP("i"&amp;RIGHT(("00"&amp;(D$2+$A45)),3),入力設定!$B$5:$C$247,2,FALSE),"")</f>
        <v/>
      </c>
      <c r="E45" t="str">
        <f>IFERROR(VLOOKUP("i"&amp;RIGHT(("00"&amp;(E$2+$A45)),3),入力設定!$B$5:$C$247,2,FALSE),"")</f>
        <v/>
      </c>
      <c r="F45" t="str">
        <f>IFERROR(VLOOKUP("i"&amp;RIGHT(("00"&amp;(F$2+$A45)),3),入力設定!$B$5:$C$247,2,FALSE),"")</f>
        <v/>
      </c>
      <c r="G45" t="str">
        <f>IFERROR(VLOOKUP("i"&amp;RIGHT(("00"&amp;(G$2+$A45)),3),入力設定!$B$5:$C$247,2,FALSE),"")</f>
        <v/>
      </c>
      <c r="H45" t="str">
        <f>IFERROR(VLOOKUP("i"&amp;RIGHT(("00"&amp;(H$2+$A45)),3),入力設定!$B$5:$C$247,2,FALSE),"")</f>
        <v/>
      </c>
      <c r="I45" t="str">
        <f>IFERROR(VLOOKUP("i"&amp;RIGHT(("00"&amp;(I$2+$A45)),3),入力設定!$B$5:$C$247,2,FALSE),"")</f>
        <v/>
      </c>
      <c r="J45" t="str">
        <f>IFERROR(VLOOKUP("i"&amp;RIGHT(("00"&amp;(J$2+$A45)),3),入力設定!$B$5:$C$247,2,FALSE),"")</f>
        <v/>
      </c>
      <c r="K45" t="str">
        <f>IFERROR(VLOOKUP("i"&amp;RIGHT(("00"&amp;(K$2+$A45)),3),入力設定!$B$5:$C$247,2,FALSE),"")</f>
        <v/>
      </c>
    </row>
    <row r="46" spans="1:11">
      <c r="A46">
        <v>44</v>
      </c>
      <c r="B46" t="str">
        <f>IFERROR(VLOOKUP("i"&amp;RIGHT(("00"&amp;(B$2+$A46)),3),入力設定!$B$5:$C$247,2,FALSE),"")</f>
        <v>平均の月ガソリン代</v>
      </c>
      <c r="C46" t="str">
        <f>IFERROR(VLOOKUP("i"&amp;RIGHT(("00"&amp;(C$2+$A46)),3),入力設定!$B$5:$C$247,2,FALSE),"")</f>
        <v/>
      </c>
      <c r="D46" t="str">
        <f>IFERROR(VLOOKUP("i"&amp;RIGHT(("00"&amp;(D$2+$A46)),3),入力設定!$B$5:$C$247,2,FALSE),"")</f>
        <v/>
      </c>
      <c r="E46" t="str">
        <f>IFERROR(VLOOKUP("i"&amp;RIGHT(("00"&amp;(E$2+$A46)),3),入力設定!$B$5:$C$247,2,FALSE),"")</f>
        <v/>
      </c>
      <c r="F46" t="str">
        <f>IFERROR(VLOOKUP("i"&amp;RIGHT(("00"&amp;(F$2+$A46)),3),入力設定!$B$5:$C$247,2,FALSE),"")</f>
        <v/>
      </c>
      <c r="G46" t="str">
        <f>IFERROR(VLOOKUP("i"&amp;RIGHT(("00"&amp;(G$2+$A46)),3),入力設定!$B$5:$C$247,2,FALSE),"")</f>
        <v/>
      </c>
      <c r="H46" t="str">
        <f>IFERROR(VLOOKUP("i"&amp;RIGHT(("00"&amp;(H$2+$A46)),3),入力設定!$B$5:$C$247,2,FALSE),"")</f>
        <v/>
      </c>
      <c r="I46" t="str">
        <f>IFERROR(VLOOKUP("i"&amp;RIGHT(("00"&amp;(I$2+$A46)),3),入力設定!$B$5:$C$247,2,FALSE),"")</f>
        <v/>
      </c>
      <c r="J46" t="str">
        <f>IFERROR(VLOOKUP("i"&amp;RIGHT(("00"&amp;(J$2+$A46)),3),入力設定!$B$5:$C$247,2,FALSE),"")</f>
        <v/>
      </c>
      <c r="K46" t="str">
        <f>IFERROR(VLOOKUP("i"&amp;RIGHT(("00"&amp;(K$2+$A46)),3),入力設定!$B$5:$C$247,2,FALSE),"")</f>
        <v/>
      </c>
    </row>
    <row r="47" spans="1:11">
      <c r="A47">
        <v>45</v>
      </c>
      <c r="B47" t="str">
        <f>IFERROR(VLOOKUP("i"&amp;RIGHT(("00"&amp;(B$2+$A47)),3),入力設定!$B$5:$C$247,2,FALSE),"")</f>
        <v>平均の月重油料金</v>
      </c>
      <c r="C47" t="str">
        <f>IFERROR(VLOOKUP("i"&amp;RIGHT(("00"&amp;(C$2+$A47)),3),入力設定!$B$5:$C$247,2,FALSE),"")</f>
        <v/>
      </c>
      <c r="D47" t="str">
        <f>IFERROR(VLOOKUP("i"&amp;RIGHT(("00"&amp;(D$2+$A47)),3),入力設定!$B$5:$C$247,2,FALSE),"")</f>
        <v/>
      </c>
      <c r="E47" t="str">
        <f>IFERROR(VLOOKUP("i"&amp;RIGHT(("00"&amp;(E$2+$A47)),3),入力設定!$B$5:$C$247,2,FALSE),"")</f>
        <v/>
      </c>
      <c r="F47" t="str">
        <f>IFERROR(VLOOKUP("i"&amp;RIGHT(("00"&amp;(F$2+$A47)),3),入力設定!$B$5:$C$247,2,FALSE),"")</f>
        <v/>
      </c>
      <c r="G47" t="str">
        <f>IFERROR(VLOOKUP("i"&amp;RIGHT(("00"&amp;(G$2+$A47)),3),入力設定!$B$5:$C$247,2,FALSE),"")</f>
        <v/>
      </c>
      <c r="H47" t="str">
        <f>IFERROR(VLOOKUP("i"&amp;RIGHT(("00"&amp;(H$2+$A47)),3),入力設定!$B$5:$C$247,2,FALSE),"")</f>
        <v/>
      </c>
      <c r="I47" t="str">
        <f>IFERROR(VLOOKUP("i"&amp;RIGHT(("00"&amp;(I$2+$A47)),3),入力設定!$B$5:$C$247,2,FALSE),"")</f>
        <v/>
      </c>
      <c r="J47" t="str">
        <f>IFERROR(VLOOKUP("i"&amp;RIGHT(("00"&amp;(J$2+$A47)),3),入力設定!$B$5:$C$247,2,FALSE),"")</f>
        <v/>
      </c>
      <c r="K47" t="str">
        <f>IFERROR(VLOOKUP("i"&amp;RIGHT(("00"&amp;(K$2+$A47)),3),入力設定!$B$5:$C$247,2,FALSE),"")</f>
        <v/>
      </c>
    </row>
    <row r="48" spans="1:11">
      <c r="A48">
        <v>46</v>
      </c>
      <c r="B48" t="str">
        <f>IFERROR(VLOOKUP("i"&amp;RIGHT(("00"&amp;(B$2+$A48)),3),入力設定!$B$5:$C$247,2,FALSE),"")</f>
        <v/>
      </c>
      <c r="C48" t="str">
        <f>IFERROR(VLOOKUP("i"&amp;RIGHT(("00"&amp;(C$2+$A48)),3),入力設定!$B$5:$C$247,2,FALSE),"")</f>
        <v/>
      </c>
      <c r="D48" t="str">
        <f>IFERROR(VLOOKUP("i"&amp;RIGHT(("00"&amp;(D$2+$A48)),3),入力設定!$B$5:$C$247,2,FALSE),"")</f>
        <v/>
      </c>
      <c r="E48" t="str">
        <f>IFERROR(VLOOKUP("i"&amp;RIGHT(("00"&amp;(E$2+$A48)),3),入力設定!$B$5:$C$247,2,FALSE),"")</f>
        <v/>
      </c>
      <c r="F48" t="str">
        <f>IFERROR(VLOOKUP("i"&amp;RIGHT(("00"&amp;(F$2+$A48)),3),入力設定!$B$5:$C$247,2,FALSE),"")</f>
        <v/>
      </c>
      <c r="G48" t="str">
        <f>IFERROR(VLOOKUP("i"&amp;RIGHT(("00"&amp;(G$2+$A48)),3),入力設定!$B$5:$C$247,2,FALSE),"")</f>
        <v/>
      </c>
      <c r="H48" t="str">
        <f>IFERROR(VLOOKUP("i"&amp;RIGHT(("00"&amp;(H$2+$A48)),3),入力設定!$B$5:$C$247,2,FALSE),"")</f>
        <v/>
      </c>
      <c r="I48" t="str">
        <f>IFERROR(VLOOKUP("i"&amp;RIGHT(("00"&amp;(I$2+$A48)),3),入力設定!$B$5:$C$247,2,FALSE),"")</f>
        <v/>
      </c>
      <c r="J48" t="str">
        <f>IFERROR(VLOOKUP("i"&amp;RIGHT(("00"&amp;(J$2+$A48)),3),入力設定!$B$5:$C$247,2,FALSE),"")</f>
        <v/>
      </c>
      <c r="K48" t="str">
        <f>IFERROR(VLOOKUP("i"&amp;RIGHT(("00"&amp;(K$2+$A48)),3),入力設定!$B$5:$C$247,2,FALSE),"")</f>
        <v/>
      </c>
    </row>
    <row r="49" spans="1:11">
      <c r="A49">
        <v>47</v>
      </c>
      <c r="B49" t="str">
        <f>IFERROR(VLOOKUP("i"&amp;RIGHT(("00"&amp;(B$2+$A49)),3),入力設定!$B$5:$C$247,2,FALSE),"")</f>
        <v/>
      </c>
      <c r="C49" t="str">
        <f>IFERROR(VLOOKUP("i"&amp;RIGHT(("00"&amp;(C$2+$A49)),3),入力設定!$B$5:$C$247,2,FALSE),"")</f>
        <v/>
      </c>
      <c r="D49" t="str">
        <f>IFERROR(VLOOKUP("i"&amp;RIGHT(("00"&amp;(D$2+$A49)),3),入力設定!$B$5:$C$247,2,FALSE),"")</f>
        <v/>
      </c>
      <c r="E49" t="str">
        <f>IFERROR(VLOOKUP("i"&amp;RIGHT(("00"&amp;(E$2+$A49)),3),入力設定!$B$5:$C$247,2,FALSE),"")</f>
        <v/>
      </c>
      <c r="F49" t="str">
        <f>IFERROR(VLOOKUP("i"&amp;RIGHT(("00"&amp;(F$2+$A49)),3),入力設定!$B$5:$C$247,2,FALSE),"")</f>
        <v/>
      </c>
      <c r="G49" t="str">
        <f>IFERROR(VLOOKUP("i"&amp;RIGHT(("00"&amp;(G$2+$A49)),3),入力設定!$B$5:$C$247,2,FALSE),"")</f>
        <v/>
      </c>
      <c r="H49" t="str">
        <f>IFERROR(VLOOKUP("i"&amp;RIGHT(("00"&amp;(H$2+$A49)),3),入力設定!$B$5:$C$247,2,FALSE),"")</f>
        <v/>
      </c>
      <c r="I49" t="str">
        <f>IFERROR(VLOOKUP("i"&amp;RIGHT(("00"&amp;(I$2+$A49)),3),入力設定!$B$5:$C$247,2,FALSE),"")</f>
        <v/>
      </c>
      <c r="J49" t="str">
        <f>IFERROR(VLOOKUP("i"&amp;RIGHT(("00"&amp;(J$2+$A49)),3),入力設定!$B$5:$C$247,2,FALSE),"")</f>
        <v/>
      </c>
      <c r="K49" t="str">
        <f>IFERROR(VLOOKUP("i"&amp;RIGHT(("00"&amp;(K$2+$A49)),3),入力設定!$B$5:$C$247,2,FALSE),"")</f>
        <v/>
      </c>
    </row>
    <row r="50" spans="1:11">
      <c r="A50">
        <v>48</v>
      </c>
      <c r="B50" t="str">
        <f>IFERROR(VLOOKUP("i"&amp;RIGHT(("00"&amp;(B$2+$A50)),3),入力設定!$B$5:$C$247,2,FALSE),"")</f>
        <v/>
      </c>
      <c r="C50" t="str">
        <f>IFERROR(VLOOKUP("i"&amp;RIGHT(("00"&amp;(C$2+$A50)),3),入力設定!$B$5:$C$247,2,FALSE),"")</f>
        <v/>
      </c>
      <c r="D50" t="str">
        <f>IFERROR(VLOOKUP("i"&amp;RIGHT(("00"&amp;(D$2+$A50)),3),入力設定!$B$5:$C$247,2,FALSE),"")</f>
        <v/>
      </c>
      <c r="E50" t="str">
        <f>IFERROR(VLOOKUP("i"&amp;RIGHT(("00"&amp;(E$2+$A50)),3),入力設定!$B$5:$C$247,2,FALSE),"")</f>
        <v/>
      </c>
      <c r="F50" t="str">
        <f>IFERROR(VLOOKUP("i"&amp;RIGHT(("00"&amp;(F$2+$A50)),3),入力設定!$B$5:$C$247,2,FALSE),"")</f>
        <v/>
      </c>
      <c r="G50" t="str">
        <f>IFERROR(VLOOKUP("i"&amp;RIGHT(("00"&amp;(G$2+$A50)),3),入力設定!$B$5:$C$247,2,FALSE),"")</f>
        <v/>
      </c>
      <c r="H50" t="str">
        <f>IFERROR(VLOOKUP("i"&amp;RIGHT(("00"&amp;(H$2+$A50)),3),入力設定!$B$5:$C$247,2,FALSE),"")</f>
        <v/>
      </c>
      <c r="I50" t="str">
        <f>IFERROR(VLOOKUP("i"&amp;RIGHT(("00"&amp;(I$2+$A50)),3),入力設定!$B$5:$C$247,2,FALSE),"")</f>
        <v/>
      </c>
      <c r="J50" t="str">
        <f>IFERROR(VLOOKUP("i"&amp;RIGHT(("00"&amp;(J$2+$A50)),3),入力設定!$B$5:$C$247,2,FALSE),"")</f>
        <v/>
      </c>
      <c r="K50" t="str">
        <f>IFERROR(VLOOKUP("i"&amp;RIGHT(("00"&amp;(K$2+$A50)),3),入力設定!$B$5:$C$247,2,FALSE),"")</f>
        <v/>
      </c>
    </row>
    <row r="51" spans="1:11">
      <c r="A51">
        <v>49</v>
      </c>
      <c r="B51" t="str">
        <f>IFERROR(VLOOKUP("i"&amp;RIGHT(("00"&amp;(B$2+$A51)),3),入力設定!$B$5:$C$247,2,FALSE),"")</f>
        <v/>
      </c>
      <c r="C51" t="str">
        <f>IFERROR(VLOOKUP("i"&amp;RIGHT(("00"&amp;(C$2+$A51)),3),入力設定!$B$5:$C$247,2,FALSE),"")</f>
        <v/>
      </c>
      <c r="D51" t="str">
        <f>IFERROR(VLOOKUP("i"&amp;RIGHT(("00"&amp;(D$2+$A51)),3),入力設定!$B$5:$C$247,2,FALSE),"")</f>
        <v/>
      </c>
      <c r="E51" t="str">
        <f>IFERROR(VLOOKUP("i"&amp;RIGHT(("00"&amp;(E$2+$A51)),3),入力設定!$B$5:$C$247,2,FALSE),"")</f>
        <v/>
      </c>
      <c r="F51" t="str">
        <f>IFERROR(VLOOKUP("i"&amp;RIGHT(("00"&amp;(F$2+$A51)),3),入力設定!$B$5:$C$247,2,FALSE),"")</f>
        <v/>
      </c>
      <c r="G51" t="str">
        <f>IFERROR(VLOOKUP("i"&amp;RIGHT(("00"&amp;(G$2+$A51)),3),入力設定!$B$5:$C$247,2,FALSE),"")</f>
        <v/>
      </c>
      <c r="H51" t="str">
        <f>IFERROR(VLOOKUP("i"&amp;RIGHT(("00"&amp;(H$2+$A51)),3),入力設定!$B$5:$C$247,2,FALSE),"")</f>
        <v/>
      </c>
      <c r="I51" t="str">
        <f>IFERROR(VLOOKUP("i"&amp;RIGHT(("00"&amp;(I$2+$A51)),3),入力設定!$B$5:$C$247,2,FALSE),"")</f>
        <v/>
      </c>
      <c r="J51" t="str">
        <f>IFERROR(VLOOKUP("i"&amp;RIGHT(("00"&amp;(J$2+$A51)),3),入力設定!$B$5:$C$247,2,FALSE),"")</f>
        <v/>
      </c>
      <c r="K51" t="str">
        <f>IFERROR(VLOOKUP("i"&amp;RIGHT(("00"&amp;(K$2+$A51)),3),入力設定!$B$5:$C$247,2,FALSE),"")</f>
        <v/>
      </c>
    </row>
    <row r="52" spans="1:11">
      <c r="A52">
        <v>50</v>
      </c>
      <c r="B52" t="str">
        <f>IFERROR(VLOOKUP("i"&amp;RIGHT(("00"&amp;(B$2+$A52)),3),入力設定!$B$5:$C$247,2,FALSE),"")</f>
        <v/>
      </c>
      <c r="C52" t="str">
        <f>IFERROR(VLOOKUP("i"&amp;RIGHT(("00"&amp;(C$2+$A52)),3),入力設定!$B$5:$C$247,2,FALSE),"")</f>
        <v/>
      </c>
      <c r="D52" t="str">
        <f>IFERROR(VLOOKUP("i"&amp;RIGHT(("00"&amp;(D$2+$A52)),3),入力設定!$B$5:$C$247,2,FALSE),"")</f>
        <v/>
      </c>
      <c r="E52" t="str">
        <f>IFERROR(VLOOKUP("i"&amp;RIGHT(("00"&amp;(E$2+$A52)),3),入力設定!$B$5:$C$247,2,FALSE),"")</f>
        <v/>
      </c>
      <c r="F52" t="str">
        <f>IFERROR(VLOOKUP("i"&amp;RIGHT(("00"&amp;(F$2+$A52)),3),入力設定!$B$5:$C$247,2,FALSE),"")</f>
        <v/>
      </c>
      <c r="G52" t="str">
        <f>IFERROR(VLOOKUP("i"&amp;RIGHT(("00"&amp;(G$2+$A52)),3),入力設定!$B$5:$C$247,2,FALSE),"")</f>
        <v/>
      </c>
      <c r="H52" t="str">
        <f>IFERROR(VLOOKUP("i"&amp;RIGHT(("00"&amp;(H$2+$A52)),3),入力設定!$B$5:$C$247,2,FALSE),"")</f>
        <v/>
      </c>
      <c r="I52" t="str">
        <f>IFERROR(VLOOKUP("i"&amp;RIGHT(("00"&amp;(I$2+$A52)),3),入力設定!$B$5:$C$247,2,FALSE),"")</f>
        <v/>
      </c>
      <c r="J52" t="str">
        <f>IFERROR(VLOOKUP("i"&amp;RIGHT(("00"&amp;(J$2+$A52)),3),入力設定!$B$5:$C$247,2,FALSE),"")</f>
        <v/>
      </c>
      <c r="K52" t="str">
        <f>IFERROR(VLOOKUP("i"&amp;RIGHT(("00"&amp;(K$2+$A52)),3),入力設定!$B$5:$C$247,2,FALSE),"")</f>
        <v/>
      </c>
    </row>
    <row r="53" spans="1:11">
      <c r="A53">
        <v>51</v>
      </c>
      <c r="B53" t="str">
        <f>IFERROR(VLOOKUP("i"&amp;RIGHT(("00"&amp;(B$2+$A53)),3),入力設定!$B$5:$C$247,2,FALSE),"")</f>
        <v>平均の月電気消費量</v>
      </c>
      <c r="C53" t="str">
        <f>IFERROR(VLOOKUP("i"&amp;RIGHT(("00"&amp;(C$2+$A53)),3),入力設定!$B$5:$C$247,2,FALSE),"")</f>
        <v/>
      </c>
      <c r="D53" t="str">
        <f>IFERROR(VLOOKUP("i"&amp;RIGHT(("00"&amp;(D$2+$A53)),3),入力設定!$B$5:$C$247,2,FALSE),"")</f>
        <v/>
      </c>
      <c r="E53" t="str">
        <f>IFERROR(VLOOKUP("i"&amp;RIGHT(("00"&amp;(E$2+$A53)),3),入力設定!$B$5:$C$247,2,FALSE),"")</f>
        <v/>
      </c>
      <c r="F53" t="str">
        <f>IFERROR(VLOOKUP("i"&amp;RIGHT(("00"&amp;(F$2+$A53)),3),入力設定!$B$5:$C$247,2,FALSE),"")</f>
        <v/>
      </c>
      <c r="G53" t="str">
        <f>IFERROR(VLOOKUP("i"&amp;RIGHT(("00"&amp;(G$2+$A53)),3),入力設定!$B$5:$C$247,2,FALSE),"")</f>
        <v/>
      </c>
      <c r="H53" t="str">
        <f>IFERROR(VLOOKUP("i"&amp;RIGHT(("00"&amp;(H$2+$A53)),3),入力設定!$B$5:$C$247,2,FALSE),"")</f>
        <v/>
      </c>
      <c r="I53" t="str">
        <f>IFERROR(VLOOKUP("i"&amp;RIGHT(("00"&amp;(I$2+$A53)),3),入力設定!$B$5:$C$247,2,FALSE),"")</f>
        <v/>
      </c>
      <c r="J53" t="str">
        <f>IFERROR(VLOOKUP("i"&amp;RIGHT(("00"&amp;(J$2+$A53)),3),入力設定!$B$5:$C$247,2,FALSE),"")</f>
        <v/>
      </c>
      <c r="K53" t="str">
        <f>IFERROR(VLOOKUP("i"&amp;RIGHT(("00"&amp;(K$2+$A53)),3),入力設定!$B$5:$C$247,2,FALSE),"")</f>
        <v/>
      </c>
    </row>
    <row r="54" spans="1:11">
      <c r="A54">
        <v>52</v>
      </c>
      <c r="B54" t="str">
        <f>IFERROR(VLOOKUP("i"&amp;RIGHT(("00"&amp;(B$2+$A54)),3),入力設定!$B$5:$C$247,2,FALSE),"")</f>
        <v>平均の月ガス消費量</v>
      </c>
      <c r="C54" t="str">
        <f>IFERROR(VLOOKUP("i"&amp;RIGHT(("00"&amp;(C$2+$A54)),3),入力設定!$B$5:$C$247,2,FALSE),"")</f>
        <v/>
      </c>
      <c r="D54" t="str">
        <f>IFERROR(VLOOKUP("i"&amp;RIGHT(("00"&amp;(D$2+$A54)),3),入力設定!$B$5:$C$247,2,FALSE),"")</f>
        <v/>
      </c>
      <c r="E54" t="str">
        <f>IFERROR(VLOOKUP("i"&amp;RIGHT(("00"&amp;(E$2+$A54)),3),入力設定!$B$5:$C$247,2,FALSE),"")</f>
        <v/>
      </c>
      <c r="F54" t="str">
        <f>IFERROR(VLOOKUP("i"&amp;RIGHT(("00"&amp;(F$2+$A54)),3),入力設定!$B$5:$C$247,2,FALSE),"")</f>
        <v/>
      </c>
      <c r="G54" t="str">
        <f>IFERROR(VLOOKUP("i"&amp;RIGHT(("00"&amp;(G$2+$A54)),3),入力設定!$B$5:$C$247,2,FALSE),"")</f>
        <v/>
      </c>
      <c r="H54" t="str">
        <f>IFERROR(VLOOKUP("i"&amp;RIGHT(("00"&amp;(H$2+$A54)),3),入力設定!$B$5:$C$247,2,FALSE),"")</f>
        <v/>
      </c>
      <c r="I54" t="str">
        <f>IFERROR(VLOOKUP("i"&amp;RIGHT(("00"&amp;(I$2+$A54)),3),入力設定!$B$5:$C$247,2,FALSE),"")</f>
        <v/>
      </c>
      <c r="J54" t="str">
        <f>IFERROR(VLOOKUP("i"&amp;RIGHT(("00"&amp;(J$2+$A54)),3),入力設定!$B$5:$C$247,2,FALSE),"")</f>
        <v/>
      </c>
      <c r="K54" t="str">
        <f>IFERROR(VLOOKUP("i"&amp;RIGHT(("00"&amp;(K$2+$A54)),3),入力設定!$B$5:$C$247,2,FALSE),"")</f>
        <v/>
      </c>
    </row>
    <row r="55" spans="1:11">
      <c r="A55">
        <v>53</v>
      </c>
      <c r="B55" t="str">
        <f>IFERROR(VLOOKUP("i"&amp;RIGHT(("00"&amp;(B$2+$A55)),3),入力設定!$B$5:$C$247,2,FALSE),"")</f>
        <v>平均の月灯油消費量</v>
      </c>
      <c r="C55" t="str">
        <f>IFERROR(VLOOKUP("i"&amp;RIGHT(("00"&amp;(C$2+$A55)),3),入力設定!$B$5:$C$247,2,FALSE),"")</f>
        <v/>
      </c>
      <c r="D55" t="str">
        <f>IFERROR(VLOOKUP("i"&amp;RIGHT(("00"&amp;(D$2+$A55)),3),入力設定!$B$5:$C$247,2,FALSE),"")</f>
        <v/>
      </c>
      <c r="E55" t="str">
        <f>IFERROR(VLOOKUP("i"&amp;RIGHT(("00"&amp;(E$2+$A55)),3),入力設定!$B$5:$C$247,2,FALSE),"")</f>
        <v/>
      </c>
      <c r="F55" t="str">
        <f>IFERROR(VLOOKUP("i"&amp;RIGHT(("00"&amp;(F$2+$A55)),3),入力設定!$B$5:$C$247,2,FALSE),"")</f>
        <v/>
      </c>
      <c r="G55" t="str">
        <f>IFERROR(VLOOKUP("i"&amp;RIGHT(("00"&amp;(G$2+$A55)),3),入力設定!$B$5:$C$247,2,FALSE),"")</f>
        <v/>
      </c>
      <c r="H55" t="str">
        <f>IFERROR(VLOOKUP("i"&amp;RIGHT(("00"&amp;(H$2+$A55)),3),入力設定!$B$5:$C$247,2,FALSE),"")</f>
        <v/>
      </c>
      <c r="I55" t="str">
        <f>IFERROR(VLOOKUP("i"&amp;RIGHT(("00"&amp;(I$2+$A55)),3),入力設定!$B$5:$C$247,2,FALSE),"")</f>
        <v/>
      </c>
      <c r="J55" t="str">
        <f>IFERROR(VLOOKUP("i"&amp;RIGHT(("00"&amp;(J$2+$A55)),3),入力設定!$B$5:$C$247,2,FALSE),"")</f>
        <v/>
      </c>
      <c r="K55" t="str">
        <f>IFERROR(VLOOKUP("i"&amp;RIGHT(("00"&amp;(K$2+$A55)),3),入力設定!$B$5:$C$247,2,FALSE),"")</f>
        <v/>
      </c>
    </row>
    <row r="56" spans="1:11">
      <c r="A56">
        <v>54</v>
      </c>
      <c r="B56" t="str">
        <f>IFERROR(VLOOKUP("i"&amp;RIGHT(("00"&amp;(B$2+$A56)),3),入力設定!$B$5:$C$247,2,FALSE),"")</f>
        <v>平均の月ガソリン消費量</v>
      </c>
      <c r="C56" t="str">
        <f>IFERROR(VLOOKUP("i"&amp;RIGHT(("00"&amp;(C$2+$A56)),3),入力設定!$B$5:$C$247,2,FALSE),"")</f>
        <v/>
      </c>
      <c r="D56" t="str">
        <f>IFERROR(VLOOKUP("i"&amp;RIGHT(("00"&amp;(D$2+$A56)),3),入力設定!$B$5:$C$247,2,FALSE),"")</f>
        <v/>
      </c>
      <c r="E56" t="str">
        <f>IFERROR(VLOOKUP("i"&amp;RIGHT(("00"&amp;(E$2+$A56)),3),入力設定!$B$5:$C$247,2,FALSE),"")</f>
        <v/>
      </c>
      <c r="F56" t="str">
        <f>IFERROR(VLOOKUP("i"&amp;RIGHT(("00"&amp;(F$2+$A56)),3),入力設定!$B$5:$C$247,2,FALSE),"")</f>
        <v/>
      </c>
      <c r="G56" t="str">
        <f>IFERROR(VLOOKUP("i"&amp;RIGHT(("00"&amp;(G$2+$A56)),3),入力設定!$B$5:$C$247,2,FALSE),"")</f>
        <v/>
      </c>
      <c r="H56" t="str">
        <f>IFERROR(VLOOKUP("i"&amp;RIGHT(("00"&amp;(H$2+$A56)),3),入力設定!$B$5:$C$247,2,FALSE),"")</f>
        <v/>
      </c>
      <c r="I56" t="str">
        <f>IFERROR(VLOOKUP("i"&amp;RIGHT(("00"&amp;(I$2+$A56)),3),入力設定!$B$5:$C$247,2,FALSE),"")</f>
        <v/>
      </c>
      <c r="J56" t="str">
        <f>IFERROR(VLOOKUP("i"&amp;RIGHT(("00"&amp;(J$2+$A56)),3),入力設定!$B$5:$C$247,2,FALSE),"")</f>
        <v/>
      </c>
      <c r="K56" t="str">
        <f>IFERROR(VLOOKUP("i"&amp;RIGHT(("00"&amp;(K$2+$A56)),3),入力設定!$B$5:$C$247,2,FALSE),"")</f>
        <v/>
      </c>
    </row>
    <row r="57" spans="1:11">
      <c r="A57">
        <v>55</v>
      </c>
      <c r="B57" t="str">
        <f>IFERROR(VLOOKUP("i"&amp;RIGHT(("00"&amp;(B$2+$A57)),3),入力設定!$B$5:$C$247,2,FALSE),"")</f>
        <v>平均の月重油消費量</v>
      </c>
      <c r="C57" t="str">
        <f>IFERROR(VLOOKUP("i"&amp;RIGHT(("00"&amp;(C$2+$A57)),3),入力設定!$B$5:$C$247,2,FALSE),"")</f>
        <v/>
      </c>
      <c r="D57" t="str">
        <f>IFERROR(VLOOKUP("i"&amp;RIGHT(("00"&amp;(D$2+$A57)),3),入力設定!$B$5:$C$247,2,FALSE),"")</f>
        <v/>
      </c>
      <c r="E57" t="str">
        <f>IFERROR(VLOOKUP("i"&amp;RIGHT(("00"&amp;(E$2+$A57)),3),入力設定!$B$5:$C$247,2,FALSE),"")</f>
        <v/>
      </c>
      <c r="F57" t="str">
        <f>IFERROR(VLOOKUP("i"&amp;RIGHT(("00"&amp;(F$2+$A57)),3),入力設定!$B$5:$C$247,2,FALSE),"")</f>
        <v/>
      </c>
      <c r="G57" t="str">
        <f>IFERROR(VLOOKUP("i"&amp;RIGHT(("00"&amp;(G$2+$A57)),3),入力設定!$B$5:$C$247,2,FALSE),"")</f>
        <v/>
      </c>
      <c r="H57" t="str">
        <f>IFERROR(VLOOKUP("i"&amp;RIGHT(("00"&amp;(H$2+$A57)),3),入力設定!$B$5:$C$247,2,FALSE),"")</f>
        <v/>
      </c>
      <c r="I57" t="str">
        <f>IFERROR(VLOOKUP("i"&amp;RIGHT(("00"&amp;(I$2+$A57)),3),入力設定!$B$5:$C$247,2,FALSE),"")</f>
        <v/>
      </c>
      <c r="J57" t="str">
        <f>IFERROR(VLOOKUP("i"&amp;RIGHT(("00"&amp;(J$2+$A57)),3),入力設定!$B$5:$C$247,2,FALSE),"")</f>
        <v/>
      </c>
      <c r="K57" t="str">
        <f>IFERROR(VLOOKUP("i"&amp;RIGHT(("00"&amp;(K$2+$A57)),3),入力設定!$B$5:$C$247,2,FALSE),"")</f>
        <v/>
      </c>
    </row>
    <row r="58" spans="1:11">
      <c r="A58">
        <v>56</v>
      </c>
      <c r="B58" t="str">
        <f>IFERROR(VLOOKUP("i"&amp;RIGHT(("00"&amp;(B$2+$A58)),3),入力設定!$B$5:$C$247,2,FALSE),"")</f>
        <v>時間帯電気消費量</v>
      </c>
      <c r="C58" t="str">
        <f>IFERROR(VLOOKUP("i"&amp;RIGHT(("00"&amp;(C$2+$A58)),3),入力設定!$B$5:$C$247,2,FALSE),"")</f>
        <v/>
      </c>
      <c r="D58" t="str">
        <f>IFERROR(VLOOKUP("i"&amp;RIGHT(("00"&amp;(D$2+$A58)),3),入力設定!$B$5:$C$247,2,FALSE),"")</f>
        <v/>
      </c>
      <c r="E58" t="str">
        <f>IFERROR(VLOOKUP("i"&amp;RIGHT(("00"&amp;(E$2+$A58)),3),入力設定!$B$5:$C$247,2,FALSE),"")</f>
        <v/>
      </c>
      <c r="F58" t="str">
        <f>IFERROR(VLOOKUP("i"&amp;RIGHT(("00"&amp;(F$2+$A58)),3),入力設定!$B$5:$C$247,2,FALSE),"")</f>
        <v/>
      </c>
      <c r="G58" t="str">
        <f>IFERROR(VLOOKUP("i"&amp;RIGHT(("00"&amp;(G$2+$A58)),3),入力設定!$B$5:$C$247,2,FALSE),"")</f>
        <v/>
      </c>
      <c r="H58" t="str">
        <f>IFERROR(VLOOKUP("i"&amp;RIGHT(("00"&amp;(H$2+$A58)),3),入力設定!$B$5:$C$247,2,FALSE),"")</f>
        <v/>
      </c>
      <c r="I58" t="str">
        <f>IFERROR(VLOOKUP("i"&amp;RIGHT(("00"&amp;(I$2+$A58)),3),入力設定!$B$5:$C$247,2,FALSE),"")</f>
        <v/>
      </c>
      <c r="J58" t="str">
        <f>IFERROR(VLOOKUP("i"&amp;RIGHT(("00"&amp;(J$2+$A58)),3),入力設定!$B$5:$C$247,2,FALSE),"")</f>
        <v/>
      </c>
      <c r="K58" t="str">
        <f>IFERROR(VLOOKUP("i"&amp;RIGHT(("00"&amp;(K$2+$A58)),3),入力設定!$B$5:$C$247,2,FALSE),"")</f>
        <v/>
      </c>
    </row>
    <row r="59" spans="1:11">
      <c r="A59">
        <v>57</v>
      </c>
      <c r="B59" t="str">
        <f>IFERROR(VLOOKUP("i"&amp;RIGHT(("00"&amp;(B$2+$A59)),3),入力設定!$B$5:$C$247,2,FALSE),"")</f>
        <v/>
      </c>
      <c r="C59" t="str">
        <f>IFERROR(VLOOKUP("i"&amp;RIGHT(("00"&amp;(C$2+$A59)),3),入力設定!$B$5:$C$247,2,FALSE),"")</f>
        <v/>
      </c>
      <c r="D59" t="str">
        <f>IFERROR(VLOOKUP("i"&amp;RIGHT(("00"&amp;(D$2+$A59)),3),入力設定!$B$5:$C$247,2,FALSE),"")</f>
        <v/>
      </c>
      <c r="E59" t="str">
        <f>IFERROR(VLOOKUP("i"&amp;RIGHT(("00"&amp;(E$2+$A59)),3),入力設定!$B$5:$C$247,2,FALSE),"")</f>
        <v/>
      </c>
      <c r="F59" t="str">
        <f>IFERROR(VLOOKUP("i"&amp;RIGHT(("00"&amp;(F$2+$A59)),3),入力設定!$B$5:$C$247,2,FALSE),"")</f>
        <v/>
      </c>
      <c r="G59" t="str">
        <f>IFERROR(VLOOKUP("i"&amp;RIGHT(("00"&amp;(G$2+$A59)),3),入力設定!$B$5:$C$247,2,FALSE),"")</f>
        <v/>
      </c>
      <c r="H59" t="str">
        <f>IFERROR(VLOOKUP("i"&amp;RIGHT(("00"&amp;(H$2+$A59)),3),入力設定!$B$5:$C$247,2,FALSE),"")</f>
        <v/>
      </c>
      <c r="I59" t="str">
        <f>IFERROR(VLOOKUP("i"&amp;RIGHT(("00"&amp;(I$2+$A59)),3),入力設定!$B$5:$C$247,2,FALSE),"")</f>
        <v/>
      </c>
      <c r="J59" t="str">
        <f>IFERROR(VLOOKUP("i"&amp;RIGHT(("00"&amp;(J$2+$A59)),3),入力設定!$B$5:$C$247,2,FALSE),"")</f>
        <v/>
      </c>
      <c r="K59" t="str">
        <f>IFERROR(VLOOKUP("i"&amp;RIGHT(("00"&amp;(K$2+$A59)),3),入力設定!$B$5:$C$247,2,FALSE),"")</f>
        <v/>
      </c>
    </row>
    <row r="60" spans="1:11">
      <c r="A60">
        <v>58</v>
      </c>
      <c r="B60" t="str">
        <f>IFERROR(VLOOKUP("i"&amp;RIGHT(("00"&amp;(B$2+$A60)),3),入力設定!$B$5:$C$247,2,FALSE),"")</f>
        <v/>
      </c>
      <c r="C60" t="str">
        <f>IFERROR(VLOOKUP("i"&amp;RIGHT(("00"&amp;(C$2+$A60)),3),入力設定!$B$5:$C$247,2,FALSE),"")</f>
        <v/>
      </c>
      <c r="D60" t="str">
        <f>IFERROR(VLOOKUP("i"&amp;RIGHT(("00"&amp;(D$2+$A60)),3),入力設定!$B$5:$C$247,2,FALSE),"")</f>
        <v/>
      </c>
      <c r="E60" t="str">
        <f>IFERROR(VLOOKUP("i"&amp;RIGHT(("00"&amp;(E$2+$A60)),3),入力設定!$B$5:$C$247,2,FALSE),"")</f>
        <v/>
      </c>
      <c r="F60" t="str">
        <f>IFERROR(VLOOKUP("i"&amp;RIGHT(("00"&amp;(F$2+$A60)),3),入力設定!$B$5:$C$247,2,FALSE),"")</f>
        <v/>
      </c>
      <c r="G60" t="str">
        <f>IFERROR(VLOOKUP("i"&amp;RIGHT(("00"&amp;(G$2+$A60)),3),入力設定!$B$5:$C$247,2,FALSE),"")</f>
        <v/>
      </c>
      <c r="H60" t="str">
        <f>IFERROR(VLOOKUP("i"&amp;RIGHT(("00"&amp;(H$2+$A60)),3),入力設定!$B$5:$C$247,2,FALSE),"")</f>
        <v/>
      </c>
      <c r="I60" t="str">
        <f>IFERROR(VLOOKUP("i"&amp;RIGHT(("00"&amp;(I$2+$A60)),3),入力設定!$B$5:$C$247,2,FALSE),"")</f>
        <v/>
      </c>
      <c r="J60" t="str">
        <f>IFERROR(VLOOKUP("i"&amp;RIGHT(("00"&amp;(J$2+$A60)),3),入力設定!$B$5:$C$247,2,FALSE),"")</f>
        <v/>
      </c>
      <c r="K60" t="str">
        <f>IFERROR(VLOOKUP("i"&amp;RIGHT(("00"&amp;(K$2+$A60)),3),入力設定!$B$5:$C$247,2,FALSE),"")</f>
        <v/>
      </c>
    </row>
    <row r="61" spans="1:11">
      <c r="A61">
        <v>59</v>
      </c>
      <c r="B61" t="str">
        <f>IFERROR(VLOOKUP("i"&amp;RIGHT(("00"&amp;(B$2+$A61)),3),入力設定!$B$5:$C$247,2,FALSE),"")</f>
        <v/>
      </c>
      <c r="C61" t="str">
        <f>IFERROR(VLOOKUP("i"&amp;RIGHT(("00"&amp;(C$2+$A61)),3),入力設定!$B$5:$C$247,2,FALSE),"")</f>
        <v/>
      </c>
      <c r="D61" t="str">
        <f>IFERROR(VLOOKUP("i"&amp;RIGHT(("00"&amp;(D$2+$A61)),3),入力設定!$B$5:$C$247,2,FALSE),"")</f>
        <v/>
      </c>
      <c r="E61" t="str">
        <f>IFERROR(VLOOKUP("i"&amp;RIGHT(("00"&amp;(E$2+$A61)),3),入力設定!$B$5:$C$247,2,FALSE),"")</f>
        <v/>
      </c>
      <c r="F61" t="str">
        <f>IFERROR(VLOOKUP("i"&amp;RIGHT(("00"&amp;(F$2+$A61)),3),入力設定!$B$5:$C$247,2,FALSE),"")</f>
        <v/>
      </c>
      <c r="G61" t="str">
        <f>IFERROR(VLOOKUP("i"&amp;RIGHT(("00"&amp;(G$2+$A61)),3),入力設定!$B$5:$C$247,2,FALSE),"")</f>
        <v/>
      </c>
      <c r="H61" t="str">
        <f>IFERROR(VLOOKUP("i"&amp;RIGHT(("00"&amp;(H$2+$A61)),3),入力設定!$B$5:$C$247,2,FALSE),"")</f>
        <v/>
      </c>
      <c r="I61" t="str">
        <f>IFERROR(VLOOKUP("i"&amp;RIGHT(("00"&amp;(I$2+$A61)),3),入力設定!$B$5:$C$247,2,FALSE),"")</f>
        <v/>
      </c>
      <c r="J61" t="str">
        <f>IFERROR(VLOOKUP("i"&amp;RIGHT(("00"&amp;(J$2+$A61)),3),入力設定!$B$5:$C$247,2,FALSE),"")</f>
        <v/>
      </c>
      <c r="K61" t="str">
        <f>IFERROR(VLOOKUP("i"&amp;RIGHT(("00"&amp;(K$2+$A61)),3),入力設定!$B$5:$C$247,2,FALSE),"")</f>
        <v/>
      </c>
    </row>
    <row r="62" spans="1:11">
      <c r="A62">
        <v>60</v>
      </c>
      <c r="B62" t="str">
        <f>IFERROR(VLOOKUP("i"&amp;RIGHT(("00"&amp;(B$2+$A62)),3),入力設定!$B$5:$C$247,2,FALSE),"")</f>
        <v/>
      </c>
      <c r="C62" t="str">
        <f>IFERROR(VLOOKUP("i"&amp;RIGHT(("00"&amp;(C$2+$A62)),3),入力設定!$B$5:$C$247,2,FALSE),"")</f>
        <v/>
      </c>
      <c r="D62" t="str">
        <f>IFERROR(VLOOKUP("i"&amp;RIGHT(("00"&amp;(D$2+$A62)),3),入力設定!$B$5:$C$247,2,FALSE),"")</f>
        <v/>
      </c>
      <c r="E62" t="str">
        <f>IFERROR(VLOOKUP("i"&amp;RIGHT(("00"&amp;(E$2+$A62)),3),入力設定!$B$5:$C$247,2,FALSE),"")</f>
        <v/>
      </c>
      <c r="F62" t="str">
        <f>IFERROR(VLOOKUP("i"&amp;RIGHT(("00"&amp;(F$2+$A62)),3),入力設定!$B$5:$C$247,2,FALSE),"")</f>
        <v/>
      </c>
      <c r="G62" t="str">
        <f>IFERROR(VLOOKUP("i"&amp;RIGHT(("00"&amp;(G$2+$A62)),3),入力設定!$B$5:$C$247,2,FALSE),"")</f>
        <v/>
      </c>
      <c r="H62" t="str">
        <f>IFERROR(VLOOKUP("i"&amp;RIGHT(("00"&amp;(H$2+$A62)),3),入力設定!$B$5:$C$247,2,FALSE),"")</f>
        <v/>
      </c>
      <c r="I62" t="str">
        <f>IFERROR(VLOOKUP("i"&amp;RIGHT(("00"&amp;(I$2+$A62)),3),入力設定!$B$5:$C$247,2,FALSE),"")</f>
        <v/>
      </c>
      <c r="J62" t="str">
        <f>IFERROR(VLOOKUP("i"&amp;RIGHT(("00"&amp;(J$2+$A62)),3),入力設定!$B$5:$C$247,2,FALSE),"")</f>
        <v/>
      </c>
      <c r="K62" t="str">
        <f>IFERROR(VLOOKUP("i"&amp;RIGHT(("00"&amp;(K$2+$A62)),3),入力設定!$B$5:$C$247,2,FALSE),"")</f>
        <v/>
      </c>
    </row>
    <row r="63" spans="1:11">
      <c r="A63">
        <v>61</v>
      </c>
      <c r="B63" t="str">
        <f>IFERROR(VLOOKUP("i"&amp;RIGHT(("00"&amp;(B$2+$A63)),3),入力設定!$B$5:$C$247,2,FALSE),"")</f>
        <v>月電気代</v>
      </c>
      <c r="C63" t="str">
        <f>IFERROR(VLOOKUP("i"&amp;RIGHT(("00"&amp;(C$2+$A63)),3),入力設定!$B$5:$C$247,2,FALSE),"")</f>
        <v/>
      </c>
      <c r="D63" t="str">
        <f>IFERROR(VLOOKUP("i"&amp;RIGHT(("00"&amp;(D$2+$A63)),3),入力設定!$B$5:$C$247,2,FALSE),"")</f>
        <v/>
      </c>
      <c r="E63" t="str">
        <f>IFERROR(VLOOKUP("i"&amp;RIGHT(("00"&amp;(E$2+$A63)),3),入力設定!$B$5:$C$247,2,FALSE),"")</f>
        <v/>
      </c>
      <c r="F63" t="str">
        <f>IFERROR(VLOOKUP("i"&amp;RIGHT(("00"&amp;(F$2+$A63)),3),入力設定!$B$5:$C$247,2,FALSE),"")</f>
        <v/>
      </c>
      <c r="G63" t="str">
        <f>IFERROR(VLOOKUP("i"&amp;RIGHT(("00"&amp;(G$2+$A63)),3),入力設定!$B$5:$C$247,2,FALSE),"")</f>
        <v/>
      </c>
      <c r="H63" t="str">
        <f>IFERROR(VLOOKUP("i"&amp;RIGHT(("00"&amp;(H$2+$A63)),3),入力設定!$B$5:$C$247,2,FALSE),"")</f>
        <v/>
      </c>
      <c r="I63" t="str">
        <f>IFERROR(VLOOKUP("i"&amp;RIGHT(("00"&amp;(I$2+$A63)),3),入力設定!$B$5:$C$247,2,FALSE),"")</f>
        <v/>
      </c>
      <c r="J63" t="str">
        <f>IFERROR(VLOOKUP("i"&amp;RIGHT(("00"&amp;(J$2+$A63)),3),入力設定!$B$5:$C$247,2,FALSE),"")</f>
        <v/>
      </c>
      <c r="K63" t="str">
        <f>IFERROR(VLOOKUP("i"&amp;RIGHT(("00"&amp;(K$2+$A63)),3),入力設定!$B$5:$C$247,2,FALSE),"")</f>
        <v/>
      </c>
    </row>
    <row r="64" spans="1:11">
      <c r="A64">
        <v>62</v>
      </c>
      <c r="B64" t="str">
        <f>IFERROR(VLOOKUP("i"&amp;RIGHT(("00"&amp;(B$2+$A64)),3),入力設定!$B$5:$C$247,2,FALSE),"")</f>
        <v>月ガス代</v>
      </c>
      <c r="C64" t="str">
        <f>IFERROR(VLOOKUP("i"&amp;RIGHT(("00"&amp;(C$2+$A64)),3),入力設定!$B$5:$C$247,2,FALSE),"")</f>
        <v/>
      </c>
      <c r="D64" t="str">
        <f>IFERROR(VLOOKUP("i"&amp;RIGHT(("00"&amp;(D$2+$A64)),3),入力設定!$B$5:$C$247,2,FALSE),"")</f>
        <v/>
      </c>
      <c r="E64" t="str">
        <f>IFERROR(VLOOKUP("i"&amp;RIGHT(("00"&amp;(E$2+$A64)),3),入力設定!$B$5:$C$247,2,FALSE),"")</f>
        <v/>
      </c>
      <c r="F64" t="str">
        <f>IFERROR(VLOOKUP("i"&amp;RIGHT(("00"&amp;(F$2+$A64)),3),入力設定!$B$5:$C$247,2,FALSE),"")</f>
        <v/>
      </c>
      <c r="G64" t="str">
        <f>IFERROR(VLOOKUP("i"&amp;RIGHT(("00"&amp;(G$2+$A64)),3),入力設定!$B$5:$C$247,2,FALSE),"")</f>
        <v/>
      </c>
      <c r="H64" t="str">
        <f>IFERROR(VLOOKUP("i"&amp;RIGHT(("00"&amp;(H$2+$A64)),3),入力設定!$B$5:$C$247,2,FALSE),"")</f>
        <v/>
      </c>
      <c r="I64" t="str">
        <f>IFERROR(VLOOKUP("i"&amp;RIGHT(("00"&amp;(I$2+$A64)),3),入力設定!$B$5:$C$247,2,FALSE),"")</f>
        <v/>
      </c>
      <c r="J64" t="str">
        <f>IFERROR(VLOOKUP("i"&amp;RIGHT(("00"&amp;(J$2+$A64)),3),入力設定!$B$5:$C$247,2,FALSE),"")</f>
        <v/>
      </c>
      <c r="K64" t="str">
        <f>IFERROR(VLOOKUP("i"&amp;RIGHT(("00"&amp;(K$2+$A64)),3),入力設定!$B$5:$C$247,2,FALSE),"")</f>
        <v/>
      </c>
    </row>
    <row r="65" spans="1:11">
      <c r="A65">
        <v>63</v>
      </c>
      <c r="B65" t="str">
        <f>IFERROR(VLOOKUP("i"&amp;RIGHT(("00"&amp;(B$2+$A65)),3),入力設定!$B$5:$C$247,2,FALSE),"")</f>
        <v>月灯油代</v>
      </c>
      <c r="C65" t="str">
        <f>IFERROR(VLOOKUP("i"&amp;RIGHT(("00"&amp;(C$2+$A65)),3),入力設定!$B$5:$C$247,2,FALSE),"")</f>
        <v/>
      </c>
      <c r="D65" t="str">
        <f>IFERROR(VLOOKUP("i"&amp;RIGHT(("00"&amp;(D$2+$A65)),3),入力設定!$B$5:$C$247,2,FALSE),"")</f>
        <v/>
      </c>
      <c r="E65" t="str">
        <f>IFERROR(VLOOKUP("i"&amp;RIGHT(("00"&amp;(E$2+$A65)),3),入力設定!$B$5:$C$247,2,FALSE),"")</f>
        <v/>
      </c>
      <c r="F65" t="str">
        <f>IFERROR(VLOOKUP("i"&amp;RIGHT(("00"&amp;(F$2+$A65)),3),入力設定!$B$5:$C$247,2,FALSE),"")</f>
        <v/>
      </c>
      <c r="G65" t="str">
        <f>IFERROR(VLOOKUP("i"&amp;RIGHT(("00"&amp;(G$2+$A65)),3),入力設定!$B$5:$C$247,2,FALSE),"")</f>
        <v/>
      </c>
      <c r="H65" t="str">
        <f>IFERROR(VLOOKUP("i"&amp;RIGHT(("00"&amp;(H$2+$A65)),3),入力設定!$B$5:$C$247,2,FALSE),"")</f>
        <v/>
      </c>
      <c r="I65" t="str">
        <f>IFERROR(VLOOKUP("i"&amp;RIGHT(("00"&amp;(I$2+$A65)),3),入力設定!$B$5:$C$247,2,FALSE),"")</f>
        <v/>
      </c>
      <c r="J65" t="str">
        <f>IFERROR(VLOOKUP("i"&amp;RIGHT(("00"&amp;(J$2+$A65)),3),入力設定!$B$5:$C$247,2,FALSE),"")</f>
        <v/>
      </c>
      <c r="K65" t="str">
        <f>IFERROR(VLOOKUP("i"&amp;RIGHT(("00"&amp;(K$2+$A65)),3),入力設定!$B$5:$C$247,2,FALSE),"")</f>
        <v/>
      </c>
    </row>
    <row r="66" spans="1:11">
      <c r="A66">
        <v>64</v>
      </c>
      <c r="B66" t="str">
        <f>IFERROR(VLOOKUP("i"&amp;RIGHT(("00"&amp;(B$2+$A66)),3),入力設定!$B$5:$C$247,2,FALSE),"")</f>
        <v>月ガソリン代</v>
      </c>
      <c r="C66" t="str">
        <f>IFERROR(VLOOKUP("i"&amp;RIGHT(("00"&amp;(C$2+$A66)),3),入力設定!$B$5:$C$247,2,FALSE),"")</f>
        <v/>
      </c>
      <c r="D66" t="str">
        <f>IFERROR(VLOOKUP("i"&amp;RIGHT(("00"&amp;(D$2+$A66)),3),入力設定!$B$5:$C$247,2,FALSE),"")</f>
        <v/>
      </c>
      <c r="E66" t="str">
        <f>IFERROR(VLOOKUP("i"&amp;RIGHT(("00"&amp;(E$2+$A66)),3),入力設定!$B$5:$C$247,2,FALSE),"")</f>
        <v/>
      </c>
      <c r="F66" t="str">
        <f>IFERROR(VLOOKUP("i"&amp;RIGHT(("00"&amp;(F$2+$A66)),3),入力設定!$B$5:$C$247,2,FALSE),"")</f>
        <v/>
      </c>
      <c r="G66" t="str">
        <f>IFERROR(VLOOKUP("i"&amp;RIGHT(("00"&amp;(G$2+$A66)),3),入力設定!$B$5:$C$247,2,FALSE),"")</f>
        <v/>
      </c>
      <c r="H66" t="str">
        <f>IFERROR(VLOOKUP("i"&amp;RIGHT(("00"&amp;(H$2+$A66)),3),入力設定!$B$5:$C$247,2,FALSE),"")</f>
        <v/>
      </c>
      <c r="I66" t="str">
        <f>IFERROR(VLOOKUP("i"&amp;RIGHT(("00"&amp;(I$2+$A66)),3),入力設定!$B$5:$C$247,2,FALSE),"")</f>
        <v/>
      </c>
      <c r="J66" t="str">
        <f>IFERROR(VLOOKUP("i"&amp;RIGHT(("00"&amp;(J$2+$A66)),3),入力設定!$B$5:$C$247,2,FALSE),"")</f>
        <v/>
      </c>
      <c r="K66" t="str">
        <f>IFERROR(VLOOKUP("i"&amp;RIGHT(("00"&amp;(K$2+$A66)),3),入力設定!$B$5:$C$247,2,FALSE),"")</f>
        <v/>
      </c>
    </row>
    <row r="67" spans="1:11">
      <c r="A67">
        <v>65</v>
      </c>
      <c r="B67" t="str">
        <f>IFERROR(VLOOKUP("i"&amp;RIGHT(("00"&amp;(B$2+$A67)),3),入力設定!$B$5:$C$247,2,FALSE),"")</f>
        <v>月重油料金</v>
      </c>
      <c r="C67" t="str">
        <f>IFERROR(VLOOKUP("i"&amp;RIGHT(("00"&amp;(C$2+$A67)),3),入力設定!$B$5:$C$247,2,FALSE),"")</f>
        <v/>
      </c>
      <c r="D67" t="str">
        <f>IFERROR(VLOOKUP("i"&amp;RIGHT(("00"&amp;(D$2+$A67)),3),入力設定!$B$5:$C$247,2,FALSE),"")</f>
        <v/>
      </c>
      <c r="E67" t="str">
        <f>IFERROR(VLOOKUP("i"&amp;RIGHT(("00"&amp;(E$2+$A67)),3),入力設定!$B$5:$C$247,2,FALSE),"")</f>
        <v/>
      </c>
      <c r="F67" t="str">
        <f>IFERROR(VLOOKUP("i"&amp;RIGHT(("00"&amp;(F$2+$A67)),3),入力設定!$B$5:$C$247,2,FALSE),"")</f>
        <v/>
      </c>
      <c r="G67" t="str">
        <f>IFERROR(VLOOKUP("i"&amp;RIGHT(("00"&amp;(G$2+$A67)),3),入力設定!$B$5:$C$247,2,FALSE),"")</f>
        <v/>
      </c>
      <c r="H67" t="str">
        <f>IFERROR(VLOOKUP("i"&amp;RIGHT(("00"&amp;(H$2+$A67)),3),入力設定!$B$5:$C$247,2,FALSE),"")</f>
        <v/>
      </c>
      <c r="I67" t="str">
        <f>IFERROR(VLOOKUP("i"&amp;RIGHT(("00"&amp;(I$2+$A67)),3),入力設定!$B$5:$C$247,2,FALSE),"")</f>
        <v/>
      </c>
      <c r="J67" t="str">
        <f>IFERROR(VLOOKUP("i"&amp;RIGHT(("00"&amp;(J$2+$A67)),3),入力設定!$B$5:$C$247,2,FALSE),"")</f>
        <v/>
      </c>
      <c r="K67" t="str">
        <f>IFERROR(VLOOKUP("i"&amp;RIGHT(("00"&amp;(K$2+$A67)),3),入力設定!$B$5:$C$247,2,FALSE),"")</f>
        <v/>
      </c>
    </row>
    <row r="68" spans="1:11">
      <c r="A68">
        <v>66</v>
      </c>
      <c r="B68" t="str">
        <f>IFERROR(VLOOKUP("i"&amp;RIGHT(("00"&amp;(B$2+$A68)),3),入力設定!$B$5:$C$247,2,FALSE),"")</f>
        <v/>
      </c>
      <c r="C68" t="str">
        <f>IFERROR(VLOOKUP("i"&amp;RIGHT(("00"&amp;(C$2+$A68)),3),入力設定!$B$5:$C$247,2,FALSE),"")</f>
        <v/>
      </c>
      <c r="D68" t="str">
        <f>IFERROR(VLOOKUP("i"&amp;RIGHT(("00"&amp;(D$2+$A68)),3),入力設定!$B$5:$C$247,2,FALSE),"")</f>
        <v/>
      </c>
      <c r="E68" t="str">
        <f>IFERROR(VLOOKUP("i"&amp;RIGHT(("00"&amp;(E$2+$A68)),3),入力設定!$B$5:$C$247,2,FALSE),"")</f>
        <v/>
      </c>
      <c r="F68" t="str">
        <f>IFERROR(VLOOKUP("i"&amp;RIGHT(("00"&amp;(F$2+$A68)),3),入力設定!$B$5:$C$247,2,FALSE),"")</f>
        <v/>
      </c>
      <c r="G68" t="str">
        <f>IFERROR(VLOOKUP("i"&amp;RIGHT(("00"&amp;(G$2+$A68)),3),入力設定!$B$5:$C$247,2,FALSE),"")</f>
        <v/>
      </c>
      <c r="H68" t="str">
        <f>IFERROR(VLOOKUP("i"&amp;RIGHT(("00"&amp;(H$2+$A68)),3),入力設定!$B$5:$C$247,2,FALSE),"")</f>
        <v/>
      </c>
      <c r="I68" t="str">
        <f>IFERROR(VLOOKUP("i"&amp;RIGHT(("00"&amp;(I$2+$A68)),3),入力設定!$B$5:$C$247,2,FALSE),"")</f>
        <v/>
      </c>
      <c r="J68" t="str">
        <f>IFERROR(VLOOKUP("i"&amp;RIGHT(("00"&amp;(J$2+$A68)),3),入力設定!$B$5:$C$247,2,FALSE),"")</f>
        <v/>
      </c>
      <c r="K68" t="str">
        <f>IFERROR(VLOOKUP("i"&amp;RIGHT(("00"&amp;(K$2+$A68)),3),入力設定!$B$5:$C$247,2,FALSE),"")</f>
        <v/>
      </c>
    </row>
    <row r="69" spans="1:11">
      <c r="A69">
        <v>67</v>
      </c>
      <c r="B69" t="str">
        <f>IFERROR(VLOOKUP("i"&amp;RIGHT(("00"&amp;(B$2+$A69)),3),入力設定!$B$5:$C$247,2,FALSE),"")</f>
        <v/>
      </c>
      <c r="C69" t="str">
        <f>IFERROR(VLOOKUP("i"&amp;RIGHT(("00"&amp;(C$2+$A69)),3),入力設定!$B$5:$C$247,2,FALSE),"")</f>
        <v/>
      </c>
      <c r="D69" t="str">
        <f>IFERROR(VLOOKUP("i"&amp;RIGHT(("00"&amp;(D$2+$A69)),3),入力設定!$B$5:$C$247,2,FALSE),"")</f>
        <v/>
      </c>
      <c r="E69" t="str">
        <f>IFERROR(VLOOKUP("i"&amp;RIGHT(("00"&amp;(E$2+$A69)),3),入力設定!$B$5:$C$247,2,FALSE),"")</f>
        <v/>
      </c>
      <c r="F69" t="str">
        <f>IFERROR(VLOOKUP("i"&amp;RIGHT(("00"&amp;(F$2+$A69)),3),入力設定!$B$5:$C$247,2,FALSE),"")</f>
        <v/>
      </c>
      <c r="G69" t="str">
        <f>IFERROR(VLOOKUP("i"&amp;RIGHT(("00"&amp;(G$2+$A69)),3),入力設定!$B$5:$C$247,2,FALSE),"")</f>
        <v/>
      </c>
      <c r="H69" t="str">
        <f>IFERROR(VLOOKUP("i"&amp;RIGHT(("00"&amp;(H$2+$A69)),3),入力設定!$B$5:$C$247,2,FALSE),"")</f>
        <v/>
      </c>
      <c r="I69" t="str">
        <f>IFERROR(VLOOKUP("i"&amp;RIGHT(("00"&amp;(I$2+$A69)),3),入力設定!$B$5:$C$247,2,FALSE),"")</f>
        <v/>
      </c>
      <c r="J69" t="str">
        <f>IFERROR(VLOOKUP("i"&amp;RIGHT(("00"&amp;(J$2+$A69)),3),入力設定!$B$5:$C$247,2,FALSE),"")</f>
        <v/>
      </c>
      <c r="K69" t="str">
        <f>IFERROR(VLOOKUP("i"&amp;RIGHT(("00"&amp;(K$2+$A69)),3),入力設定!$B$5:$C$247,2,FALSE),"")</f>
        <v/>
      </c>
    </row>
    <row r="70" spans="1:11">
      <c r="A70">
        <v>68</v>
      </c>
      <c r="B70" t="str">
        <f>IFERROR(VLOOKUP("i"&amp;RIGHT(("00"&amp;(B$2+$A70)),3),入力設定!$B$5:$C$247,2,FALSE),"")</f>
        <v/>
      </c>
      <c r="C70" t="str">
        <f>IFERROR(VLOOKUP("i"&amp;RIGHT(("00"&amp;(C$2+$A70)),3),入力設定!$B$5:$C$247,2,FALSE),"")</f>
        <v/>
      </c>
      <c r="D70" t="str">
        <f>IFERROR(VLOOKUP("i"&amp;RIGHT(("00"&amp;(D$2+$A70)),3),入力設定!$B$5:$C$247,2,FALSE),"")</f>
        <v/>
      </c>
      <c r="E70" t="str">
        <f>IFERROR(VLOOKUP("i"&amp;RIGHT(("00"&amp;(E$2+$A70)),3),入力設定!$B$5:$C$247,2,FALSE),"")</f>
        <v/>
      </c>
      <c r="F70" t="str">
        <f>IFERROR(VLOOKUP("i"&amp;RIGHT(("00"&amp;(F$2+$A70)),3),入力設定!$B$5:$C$247,2,FALSE),"")</f>
        <v/>
      </c>
      <c r="G70" t="str">
        <f>IFERROR(VLOOKUP("i"&amp;RIGHT(("00"&amp;(G$2+$A70)),3),入力設定!$B$5:$C$247,2,FALSE),"")</f>
        <v/>
      </c>
      <c r="H70" t="str">
        <f>IFERROR(VLOOKUP("i"&amp;RIGHT(("00"&amp;(H$2+$A70)),3),入力設定!$B$5:$C$247,2,FALSE),"")</f>
        <v/>
      </c>
      <c r="I70" t="str">
        <f>IFERROR(VLOOKUP("i"&amp;RIGHT(("00"&amp;(I$2+$A70)),3),入力設定!$B$5:$C$247,2,FALSE),"")</f>
        <v/>
      </c>
      <c r="J70" t="str">
        <f>IFERROR(VLOOKUP("i"&amp;RIGHT(("00"&amp;(J$2+$A70)),3),入力設定!$B$5:$C$247,2,FALSE),"")</f>
        <v/>
      </c>
      <c r="K70" t="str">
        <f>IFERROR(VLOOKUP("i"&amp;RIGHT(("00"&amp;(K$2+$A70)),3),入力設定!$B$5:$C$247,2,FALSE),"")</f>
        <v/>
      </c>
    </row>
    <row r="71" spans="1:11">
      <c r="A71">
        <v>69</v>
      </c>
      <c r="B71" t="str">
        <f>IFERROR(VLOOKUP("i"&amp;RIGHT(("00"&amp;(B$2+$A71)),3),入力設定!$B$5:$C$247,2,FALSE),"")</f>
        <v/>
      </c>
      <c r="C71" t="str">
        <f>IFERROR(VLOOKUP("i"&amp;RIGHT(("00"&amp;(C$2+$A71)),3),入力設定!$B$5:$C$247,2,FALSE),"")</f>
        <v/>
      </c>
      <c r="D71" t="str">
        <f>IFERROR(VLOOKUP("i"&amp;RIGHT(("00"&amp;(D$2+$A71)),3),入力設定!$B$5:$C$247,2,FALSE),"")</f>
        <v/>
      </c>
      <c r="E71" t="str">
        <f>IFERROR(VLOOKUP("i"&amp;RIGHT(("00"&amp;(E$2+$A71)),3),入力設定!$B$5:$C$247,2,FALSE),"")</f>
        <v/>
      </c>
      <c r="F71" t="str">
        <f>IFERROR(VLOOKUP("i"&amp;RIGHT(("00"&amp;(F$2+$A71)),3),入力設定!$B$5:$C$247,2,FALSE),"")</f>
        <v/>
      </c>
      <c r="G71" t="str">
        <f>IFERROR(VLOOKUP("i"&amp;RIGHT(("00"&amp;(G$2+$A71)),3),入力設定!$B$5:$C$247,2,FALSE),"")</f>
        <v/>
      </c>
      <c r="H71" t="str">
        <f>IFERROR(VLOOKUP("i"&amp;RIGHT(("00"&amp;(H$2+$A71)),3),入力設定!$B$5:$C$247,2,FALSE),"")</f>
        <v/>
      </c>
      <c r="I71" t="str">
        <f>IFERROR(VLOOKUP("i"&amp;RIGHT(("00"&amp;(I$2+$A71)),3),入力設定!$B$5:$C$247,2,FALSE),"")</f>
        <v/>
      </c>
      <c r="J71" t="str">
        <f>IFERROR(VLOOKUP("i"&amp;RIGHT(("00"&amp;(J$2+$A71)),3),入力設定!$B$5:$C$247,2,FALSE),"")</f>
        <v/>
      </c>
      <c r="K71" t="str">
        <f>IFERROR(VLOOKUP("i"&amp;RIGHT(("00"&amp;(K$2+$A71)),3),入力設定!$B$5:$C$247,2,FALSE),"")</f>
        <v/>
      </c>
    </row>
    <row r="72" spans="1:11">
      <c r="A72">
        <v>70</v>
      </c>
      <c r="B72" t="str">
        <f>IFERROR(VLOOKUP("i"&amp;RIGHT(("00"&amp;(B$2+$A72)),3),入力設定!$B$5:$C$247,2,FALSE),"")</f>
        <v/>
      </c>
      <c r="C72" t="str">
        <f>IFERROR(VLOOKUP("i"&amp;RIGHT(("00"&amp;(C$2+$A72)),3),入力設定!$B$5:$C$247,2,FALSE),"")</f>
        <v/>
      </c>
      <c r="D72" t="str">
        <f>IFERROR(VLOOKUP("i"&amp;RIGHT(("00"&amp;(D$2+$A72)),3),入力設定!$B$5:$C$247,2,FALSE),"")</f>
        <v/>
      </c>
      <c r="E72" t="str">
        <f>IFERROR(VLOOKUP("i"&amp;RIGHT(("00"&amp;(E$2+$A72)),3),入力設定!$B$5:$C$247,2,FALSE),"")</f>
        <v/>
      </c>
      <c r="F72" t="str">
        <f>IFERROR(VLOOKUP("i"&amp;RIGHT(("00"&amp;(F$2+$A72)),3),入力設定!$B$5:$C$247,2,FALSE),"")</f>
        <v/>
      </c>
      <c r="G72" t="str">
        <f>IFERROR(VLOOKUP("i"&amp;RIGHT(("00"&amp;(G$2+$A72)),3),入力設定!$B$5:$C$247,2,FALSE),"")</f>
        <v/>
      </c>
      <c r="H72" t="str">
        <f>IFERROR(VLOOKUP("i"&amp;RIGHT(("00"&amp;(H$2+$A72)),3),入力設定!$B$5:$C$247,2,FALSE),"")</f>
        <v/>
      </c>
      <c r="I72" t="str">
        <f>IFERROR(VLOOKUP("i"&amp;RIGHT(("00"&amp;(I$2+$A72)),3),入力設定!$B$5:$C$247,2,FALSE),"")</f>
        <v/>
      </c>
      <c r="J72" t="str">
        <f>IFERROR(VLOOKUP("i"&amp;RIGHT(("00"&amp;(J$2+$A72)),3),入力設定!$B$5:$C$247,2,FALSE),"")</f>
        <v/>
      </c>
      <c r="K72" t="str">
        <f>IFERROR(VLOOKUP("i"&amp;RIGHT(("00"&amp;(K$2+$A72)),3),入力設定!$B$5:$C$247,2,FALSE),"")</f>
        <v/>
      </c>
    </row>
    <row r="73" spans="1:11">
      <c r="A73">
        <v>71</v>
      </c>
      <c r="B73" t="str">
        <f>IFERROR(VLOOKUP("i"&amp;RIGHT(("00"&amp;(B$2+$A73)),3),入力設定!$B$5:$C$247,2,FALSE),"")</f>
        <v>月電気代</v>
      </c>
      <c r="C73" t="str">
        <f>IFERROR(VLOOKUP("i"&amp;RIGHT(("00"&amp;(C$2+$A73)),3),入力設定!$B$5:$C$247,2,FALSE),"")</f>
        <v/>
      </c>
      <c r="D73" t="str">
        <f>IFERROR(VLOOKUP("i"&amp;RIGHT(("00"&amp;(D$2+$A73)),3),入力設定!$B$5:$C$247,2,FALSE),"")</f>
        <v/>
      </c>
      <c r="E73" t="str">
        <f>IFERROR(VLOOKUP("i"&amp;RIGHT(("00"&amp;(E$2+$A73)),3),入力設定!$B$5:$C$247,2,FALSE),"")</f>
        <v/>
      </c>
      <c r="F73" t="str">
        <f>IFERROR(VLOOKUP("i"&amp;RIGHT(("00"&amp;(F$2+$A73)),3),入力設定!$B$5:$C$247,2,FALSE),"")</f>
        <v/>
      </c>
      <c r="G73" t="str">
        <f>IFERROR(VLOOKUP("i"&amp;RIGHT(("00"&amp;(G$2+$A73)),3),入力設定!$B$5:$C$247,2,FALSE),"")</f>
        <v/>
      </c>
      <c r="H73" t="str">
        <f>IFERROR(VLOOKUP("i"&amp;RIGHT(("00"&amp;(H$2+$A73)),3),入力設定!$B$5:$C$247,2,FALSE),"")</f>
        <v/>
      </c>
      <c r="I73" t="str">
        <f>IFERROR(VLOOKUP("i"&amp;RIGHT(("00"&amp;(I$2+$A73)),3),入力設定!$B$5:$C$247,2,FALSE),"")</f>
        <v/>
      </c>
      <c r="J73" t="str">
        <f>IFERROR(VLOOKUP("i"&amp;RIGHT(("00"&amp;(J$2+$A73)),3),入力設定!$B$5:$C$247,2,FALSE),"")</f>
        <v/>
      </c>
      <c r="K73" t="str">
        <f>IFERROR(VLOOKUP("i"&amp;RIGHT(("00"&amp;(K$2+$A73)),3),入力設定!$B$5:$C$247,2,FALSE),"")</f>
        <v/>
      </c>
    </row>
    <row r="74" spans="1:11">
      <c r="A74">
        <v>72</v>
      </c>
      <c r="B74" t="str">
        <f>IFERROR(VLOOKUP("i"&amp;RIGHT(("00"&amp;(B$2+$A74)),3),入力設定!$B$5:$C$247,2,FALSE),"")</f>
        <v>月ガス代</v>
      </c>
      <c r="C74" t="str">
        <f>IFERROR(VLOOKUP("i"&amp;RIGHT(("00"&amp;(C$2+$A74)),3),入力設定!$B$5:$C$247,2,FALSE),"")</f>
        <v/>
      </c>
      <c r="D74" t="str">
        <f>IFERROR(VLOOKUP("i"&amp;RIGHT(("00"&amp;(D$2+$A74)),3),入力設定!$B$5:$C$247,2,FALSE),"")</f>
        <v/>
      </c>
      <c r="E74" t="str">
        <f>IFERROR(VLOOKUP("i"&amp;RIGHT(("00"&amp;(E$2+$A74)),3),入力設定!$B$5:$C$247,2,FALSE),"")</f>
        <v/>
      </c>
      <c r="F74" t="str">
        <f>IFERROR(VLOOKUP("i"&amp;RIGHT(("00"&amp;(F$2+$A74)),3),入力設定!$B$5:$C$247,2,FALSE),"")</f>
        <v/>
      </c>
      <c r="G74" t="str">
        <f>IFERROR(VLOOKUP("i"&amp;RIGHT(("00"&amp;(G$2+$A74)),3),入力設定!$B$5:$C$247,2,FALSE),"")</f>
        <v/>
      </c>
      <c r="H74" t="str">
        <f>IFERROR(VLOOKUP("i"&amp;RIGHT(("00"&amp;(H$2+$A74)),3),入力設定!$B$5:$C$247,2,FALSE),"")</f>
        <v/>
      </c>
      <c r="I74" t="str">
        <f>IFERROR(VLOOKUP("i"&amp;RIGHT(("00"&amp;(I$2+$A74)),3),入力設定!$B$5:$C$247,2,FALSE),"")</f>
        <v/>
      </c>
      <c r="J74" t="str">
        <f>IFERROR(VLOOKUP("i"&amp;RIGHT(("00"&amp;(J$2+$A74)),3),入力設定!$B$5:$C$247,2,FALSE),"")</f>
        <v/>
      </c>
      <c r="K74" t="str">
        <f>IFERROR(VLOOKUP("i"&amp;RIGHT(("00"&amp;(K$2+$A74)),3),入力設定!$B$5:$C$247,2,FALSE),"")</f>
        <v/>
      </c>
    </row>
    <row r="75" spans="1:11">
      <c r="A75">
        <v>73</v>
      </c>
      <c r="B75" t="str">
        <f>IFERROR(VLOOKUP("i"&amp;RIGHT(("00"&amp;(B$2+$A75)),3),入力設定!$B$5:$C$247,2,FALSE),"")</f>
        <v>月灯油代</v>
      </c>
      <c r="C75" t="str">
        <f>IFERROR(VLOOKUP("i"&amp;RIGHT(("00"&amp;(C$2+$A75)),3),入力設定!$B$5:$C$247,2,FALSE),"")</f>
        <v/>
      </c>
      <c r="D75" t="str">
        <f>IFERROR(VLOOKUP("i"&amp;RIGHT(("00"&amp;(D$2+$A75)),3),入力設定!$B$5:$C$247,2,FALSE),"")</f>
        <v/>
      </c>
      <c r="E75" t="str">
        <f>IFERROR(VLOOKUP("i"&amp;RIGHT(("00"&amp;(E$2+$A75)),3),入力設定!$B$5:$C$247,2,FALSE),"")</f>
        <v/>
      </c>
      <c r="F75" t="str">
        <f>IFERROR(VLOOKUP("i"&amp;RIGHT(("00"&amp;(F$2+$A75)),3),入力設定!$B$5:$C$247,2,FALSE),"")</f>
        <v/>
      </c>
      <c r="G75" t="str">
        <f>IFERROR(VLOOKUP("i"&amp;RIGHT(("00"&amp;(G$2+$A75)),3),入力設定!$B$5:$C$247,2,FALSE),"")</f>
        <v/>
      </c>
      <c r="H75" t="str">
        <f>IFERROR(VLOOKUP("i"&amp;RIGHT(("00"&amp;(H$2+$A75)),3),入力設定!$B$5:$C$247,2,FALSE),"")</f>
        <v/>
      </c>
      <c r="I75" t="str">
        <f>IFERROR(VLOOKUP("i"&amp;RIGHT(("00"&amp;(I$2+$A75)),3),入力設定!$B$5:$C$247,2,FALSE),"")</f>
        <v/>
      </c>
      <c r="J75" t="str">
        <f>IFERROR(VLOOKUP("i"&amp;RIGHT(("00"&amp;(J$2+$A75)),3),入力設定!$B$5:$C$247,2,FALSE),"")</f>
        <v/>
      </c>
      <c r="K75" t="str">
        <f>IFERROR(VLOOKUP("i"&amp;RIGHT(("00"&amp;(K$2+$A75)),3),入力設定!$B$5:$C$247,2,FALSE),"")</f>
        <v/>
      </c>
    </row>
    <row r="76" spans="1:11">
      <c r="A76">
        <v>74</v>
      </c>
      <c r="B76" t="str">
        <f>IFERROR(VLOOKUP("i"&amp;RIGHT(("00"&amp;(B$2+$A76)),3),入力設定!$B$5:$C$247,2,FALSE),"")</f>
        <v>月ガソリン代</v>
      </c>
      <c r="C76" t="str">
        <f>IFERROR(VLOOKUP("i"&amp;RIGHT(("00"&amp;(C$2+$A76)),3),入力設定!$B$5:$C$247,2,FALSE),"")</f>
        <v/>
      </c>
      <c r="D76" t="str">
        <f>IFERROR(VLOOKUP("i"&amp;RIGHT(("00"&amp;(D$2+$A76)),3),入力設定!$B$5:$C$247,2,FALSE),"")</f>
        <v/>
      </c>
      <c r="E76" t="str">
        <f>IFERROR(VLOOKUP("i"&amp;RIGHT(("00"&amp;(E$2+$A76)),3),入力設定!$B$5:$C$247,2,FALSE),"")</f>
        <v/>
      </c>
      <c r="F76" t="str">
        <f>IFERROR(VLOOKUP("i"&amp;RIGHT(("00"&amp;(F$2+$A76)),3),入力設定!$B$5:$C$247,2,FALSE),"")</f>
        <v/>
      </c>
      <c r="G76" t="str">
        <f>IFERROR(VLOOKUP("i"&amp;RIGHT(("00"&amp;(G$2+$A76)),3),入力設定!$B$5:$C$247,2,FALSE),"")</f>
        <v/>
      </c>
      <c r="H76" t="str">
        <f>IFERROR(VLOOKUP("i"&amp;RIGHT(("00"&amp;(H$2+$A76)),3),入力設定!$B$5:$C$247,2,FALSE),"")</f>
        <v/>
      </c>
      <c r="I76" t="str">
        <f>IFERROR(VLOOKUP("i"&amp;RIGHT(("00"&amp;(I$2+$A76)),3),入力設定!$B$5:$C$247,2,FALSE),"")</f>
        <v/>
      </c>
      <c r="J76" t="str">
        <f>IFERROR(VLOOKUP("i"&amp;RIGHT(("00"&amp;(J$2+$A76)),3),入力設定!$B$5:$C$247,2,FALSE),"")</f>
        <v/>
      </c>
      <c r="K76" t="str">
        <f>IFERROR(VLOOKUP("i"&amp;RIGHT(("00"&amp;(K$2+$A76)),3),入力設定!$B$5:$C$247,2,FALSE),"")</f>
        <v/>
      </c>
    </row>
    <row r="77" spans="1:11">
      <c r="A77">
        <v>75</v>
      </c>
      <c r="B77" t="str">
        <f>IFERROR(VLOOKUP("i"&amp;RIGHT(("00"&amp;(B$2+$A77)),3),入力設定!$B$5:$C$247,2,FALSE),"")</f>
        <v>月重油料金</v>
      </c>
      <c r="C77" t="str">
        <f>IFERROR(VLOOKUP("i"&amp;RIGHT(("00"&amp;(C$2+$A77)),3),入力設定!$B$5:$C$247,2,FALSE),"")</f>
        <v/>
      </c>
      <c r="D77" t="str">
        <f>IFERROR(VLOOKUP("i"&amp;RIGHT(("00"&amp;(D$2+$A77)),3),入力設定!$B$5:$C$247,2,FALSE),"")</f>
        <v/>
      </c>
      <c r="E77" t="str">
        <f>IFERROR(VLOOKUP("i"&amp;RIGHT(("00"&amp;(E$2+$A77)),3),入力設定!$B$5:$C$247,2,FALSE),"")</f>
        <v/>
      </c>
      <c r="F77" t="str">
        <f>IFERROR(VLOOKUP("i"&amp;RIGHT(("00"&amp;(F$2+$A77)),3),入力設定!$B$5:$C$247,2,FALSE),"")</f>
        <v/>
      </c>
      <c r="G77" t="str">
        <f>IFERROR(VLOOKUP("i"&amp;RIGHT(("00"&amp;(G$2+$A77)),3),入力設定!$B$5:$C$247,2,FALSE),"")</f>
        <v/>
      </c>
      <c r="H77" t="str">
        <f>IFERROR(VLOOKUP("i"&amp;RIGHT(("00"&amp;(H$2+$A77)),3),入力設定!$B$5:$C$247,2,FALSE),"")</f>
        <v/>
      </c>
      <c r="I77" t="str">
        <f>IFERROR(VLOOKUP("i"&amp;RIGHT(("00"&amp;(I$2+$A77)),3),入力設定!$B$5:$C$247,2,FALSE),"")</f>
        <v/>
      </c>
      <c r="J77" t="str">
        <f>IFERROR(VLOOKUP("i"&amp;RIGHT(("00"&amp;(J$2+$A77)),3),入力設定!$B$5:$C$247,2,FALSE),"")</f>
        <v/>
      </c>
      <c r="K77" t="str">
        <f>IFERROR(VLOOKUP("i"&amp;RIGHT(("00"&amp;(K$2+$A77)),3),入力設定!$B$5:$C$247,2,FALSE),"")</f>
        <v/>
      </c>
    </row>
    <row r="78" spans="1:11">
      <c r="A78">
        <v>76</v>
      </c>
      <c r="B78" t="str">
        <f>IFERROR(VLOOKUP("i"&amp;RIGHT(("00"&amp;(B$2+$A78)),3),入力設定!$B$5:$C$247,2,FALSE),"")</f>
        <v/>
      </c>
      <c r="C78" t="str">
        <f>IFERROR(VLOOKUP("i"&amp;RIGHT(("00"&amp;(C$2+$A78)),3),入力設定!$B$5:$C$247,2,FALSE),"")</f>
        <v/>
      </c>
      <c r="D78" t="str">
        <f>IFERROR(VLOOKUP("i"&amp;RIGHT(("00"&amp;(D$2+$A78)),3),入力設定!$B$5:$C$247,2,FALSE),"")</f>
        <v/>
      </c>
      <c r="E78" t="str">
        <f>IFERROR(VLOOKUP("i"&amp;RIGHT(("00"&amp;(E$2+$A78)),3),入力設定!$B$5:$C$247,2,FALSE),"")</f>
        <v/>
      </c>
      <c r="F78" t="str">
        <f>IFERROR(VLOOKUP("i"&amp;RIGHT(("00"&amp;(F$2+$A78)),3),入力設定!$B$5:$C$247,2,FALSE),"")</f>
        <v/>
      </c>
      <c r="G78" t="str">
        <f>IFERROR(VLOOKUP("i"&amp;RIGHT(("00"&amp;(G$2+$A78)),3),入力設定!$B$5:$C$247,2,FALSE),"")</f>
        <v/>
      </c>
      <c r="H78" t="str">
        <f>IFERROR(VLOOKUP("i"&amp;RIGHT(("00"&amp;(H$2+$A78)),3),入力設定!$B$5:$C$247,2,FALSE),"")</f>
        <v/>
      </c>
      <c r="I78" t="str">
        <f>IFERROR(VLOOKUP("i"&amp;RIGHT(("00"&amp;(I$2+$A78)),3),入力設定!$B$5:$C$247,2,FALSE),"")</f>
        <v/>
      </c>
      <c r="J78" t="str">
        <f>IFERROR(VLOOKUP("i"&amp;RIGHT(("00"&amp;(J$2+$A78)),3),入力設定!$B$5:$C$247,2,FALSE),"")</f>
        <v/>
      </c>
      <c r="K78" t="str">
        <f>IFERROR(VLOOKUP("i"&amp;RIGHT(("00"&amp;(K$2+$A78)),3),入力設定!$B$5:$C$247,2,FALSE),"")</f>
        <v/>
      </c>
    </row>
    <row r="79" spans="1:11">
      <c r="A79">
        <v>77</v>
      </c>
      <c r="B79" t="str">
        <f>IFERROR(VLOOKUP("i"&amp;RIGHT(("00"&amp;(B$2+$A79)),3),入力設定!$B$5:$C$247,2,FALSE),"")</f>
        <v/>
      </c>
      <c r="C79" t="str">
        <f>IFERROR(VLOOKUP("i"&amp;RIGHT(("00"&amp;(C$2+$A79)),3),入力設定!$B$5:$C$247,2,FALSE),"")</f>
        <v/>
      </c>
      <c r="D79" t="str">
        <f>IFERROR(VLOOKUP("i"&amp;RIGHT(("00"&amp;(D$2+$A79)),3),入力設定!$B$5:$C$247,2,FALSE),"")</f>
        <v/>
      </c>
      <c r="E79" t="str">
        <f>IFERROR(VLOOKUP("i"&amp;RIGHT(("00"&amp;(E$2+$A79)),3),入力設定!$B$5:$C$247,2,FALSE),"")</f>
        <v/>
      </c>
      <c r="F79" t="str">
        <f>IFERROR(VLOOKUP("i"&amp;RIGHT(("00"&amp;(F$2+$A79)),3),入力設定!$B$5:$C$247,2,FALSE),"")</f>
        <v/>
      </c>
      <c r="G79" t="str">
        <f>IFERROR(VLOOKUP("i"&amp;RIGHT(("00"&amp;(G$2+$A79)),3),入力設定!$B$5:$C$247,2,FALSE),"")</f>
        <v/>
      </c>
      <c r="H79" t="str">
        <f>IFERROR(VLOOKUP("i"&amp;RIGHT(("00"&amp;(H$2+$A79)),3),入力設定!$B$5:$C$247,2,FALSE),"")</f>
        <v/>
      </c>
      <c r="I79" t="str">
        <f>IFERROR(VLOOKUP("i"&amp;RIGHT(("00"&amp;(I$2+$A79)),3),入力設定!$B$5:$C$247,2,FALSE),"")</f>
        <v/>
      </c>
      <c r="J79" t="str">
        <f>IFERROR(VLOOKUP("i"&amp;RIGHT(("00"&amp;(J$2+$A79)),3),入力設定!$B$5:$C$247,2,FALSE),"")</f>
        <v/>
      </c>
      <c r="K79" t="str">
        <f>IFERROR(VLOOKUP("i"&amp;RIGHT(("00"&amp;(K$2+$A79)),3),入力設定!$B$5:$C$247,2,FALSE),"")</f>
        <v/>
      </c>
    </row>
    <row r="80" spans="1:11">
      <c r="A80">
        <v>78</v>
      </c>
      <c r="B80" t="str">
        <f>IFERROR(VLOOKUP("i"&amp;RIGHT(("00"&amp;(B$2+$A80)),3),入力設定!$B$5:$C$247,2,FALSE),"")</f>
        <v/>
      </c>
      <c r="C80" t="str">
        <f>IFERROR(VLOOKUP("i"&amp;RIGHT(("00"&amp;(C$2+$A80)),3),入力設定!$B$5:$C$247,2,FALSE),"")</f>
        <v/>
      </c>
      <c r="D80" t="str">
        <f>IFERROR(VLOOKUP("i"&amp;RIGHT(("00"&amp;(D$2+$A80)),3),入力設定!$B$5:$C$247,2,FALSE),"")</f>
        <v/>
      </c>
      <c r="E80" t="str">
        <f>IFERROR(VLOOKUP("i"&amp;RIGHT(("00"&amp;(E$2+$A80)),3),入力設定!$B$5:$C$247,2,FALSE),"")</f>
        <v/>
      </c>
      <c r="F80" t="str">
        <f>IFERROR(VLOOKUP("i"&amp;RIGHT(("00"&amp;(F$2+$A80)),3),入力設定!$B$5:$C$247,2,FALSE),"")</f>
        <v/>
      </c>
      <c r="G80" t="str">
        <f>IFERROR(VLOOKUP("i"&amp;RIGHT(("00"&amp;(G$2+$A80)),3),入力設定!$B$5:$C$247,2,FALSE),"")</f>
        <v/>
      </c>
      <c r="H80" t="str">
        <f>IFERROR(VLOOKUP("i"&amp;RIGHT(("00"&amp;(H$2+$A80)),3),入力設定!$B$5:$C$247,2,FALSE),"")</f>
        <v/>
      </c>
      <c r="I80" t="str">
        <f>IFERROR(VLOOKUP("i"&amp;RIGHT(("00"&amp;(I$2+$A80)),3),入力設定!$B$5:$C$247,2,FALSE),"")</f>
        <v/>
      </c>
      <c r="J80" t="str">
        <f>IFERROR(VLOOKUP("i"&amp;RIGHT(("00"&amp;(J$2+$A80)),3),入力設定!$B$5:$C$247,2,FALSE),"")</f>
        <v/>
      </c>
      <c r="K80" t="str">
        <f>IFERROR(VLOOKUP("i"&amp;RIGHT(("00"&amp;(K$2+$A80)),3),入力設定!$B$5:$C$247,2,FALSE),"")</f>
        <v/>
      </c>
    </row>
    <row r="81" spans="1:11">
      <c r="A81">
        <v>79</v>
      </c>
      <c r="B81" t="str">
        <f>IFERROR(VLOOKUP("i"&amp;RIGHT(("00"&amp;(B$2+$A81)),3),入力設定!$B$5:$C$247,2,FALSE),"")</f>
        <v/>
      </c>
      <c r="C81" t="str">
        <f>IFERROR(VLOOKUP("i"&amp;RIGHT(("00"&amp;(C$2+$A81)),3),入力設定!$B$5:$C$247,2,FALSE),"")</f>
        <v/>
      </c>
      <c r="D81" t="str">
        <f>IFERROR(VLOOKUP("i"&amp;RIGHT(("00"&amp;(D$2+$A81)),3),入力設定!$B$5:$C$247,2,FALSE),"")</f>
        <v/>
      </c>
      <c r="E81" t="str">
        <f>IFERROR(VLOOKUP("i"&amp;RIGHT(("00"&amp;(E$2+$A81)),3),入力設定!$B$5:$C$247,2,FALSE),"")</f>
        <v/>
      </c>
      <c r="F81" t="str">
        <f>IFERROR(VLOOKUP("i"&amp;RIGHT(("00"&amp;(F$2+$A81)),3),入力設定!$B$5:$C$247,2,FALSE),"")</f>
        <v/>
      </c>
      <c r="G81" t="str">
        <f>IFERROR(VLOOKUP("i"&amp;RIGHT(("00"&amp;(G$2+$A81)),3),入力設定!$B$5:$C$247,2,FALSE),"")</f>
        <v/>
      </c>
      <c r="H81" t="str">
        <f>IFERROR(VLOOKUP("i"&amp;RIGHT(("00"&amp;(H$2+$A81)),3),入力設定!$B$5:$C$247,2,FALSE),"")</f>
        <v/>
      </c>
      <c r="I81" t="str">
        <f>IFERROR(VLOOKUP("i"&amp;RIGHT(("00"&amp;(I$2+$A81)),3),入力設定!$B$5:$C$247,2,FALSE),"")</f>
        <v/>
      </c>
      <c r="J81" t="str">
        <f>IFERROR(VLOOKUP("i"&amp;RIGHT(("00"&amp;(J$2+$A81)),3),入力設定!$B$5:$C$247,2,FALSE),"")</f>
        <v/>
      </c>
      <c r="K81" t="str">
        <f>IFERROR(VLOOKUP("i"&amp;RIGHT(("00"&amp;(K$2+$A81)),3),入力設定!$B$5:$C$247,2,FALSE),"")</f>
        <v/>
      </c>
    </row>
    <row r="82" spans="1:11">
      <c r="A82">
        <v>80</v>
      </c>
      <c r="B82" t="str">
        <f>IFERROR(VLOOKUP("i"&amp;RIGHT(("00"&amp;(B$2+$A82)),3),入力設定!$B$5:$C$247,2,FALSE),"")</f>
        <v/>
      </c>
      <c r="C82" t="str">
        <f>IFERROR(VLOOKUP("i"&amp;RIGHT(("00"&amp;(C$2+$A82)),3),入力設定!$B$5:$C$247,2,FALSE),"")</f>
        <v/>
      </c>
      <c r="D82" t="str">
        <f>IFERROR(VLOOKUP("i"&amp;RIGHT(("00"&amp;(D$2+$A82)),3),入力設定!$B$5:$C$247,2,FALSE),"")</f>
        <v/>
      </c>
      <c r="E82" t="str">
        <f>IFERROR(VLOOKUP("i"&amp;RIGHT(("00"&amp;(E$2+$A82)),3),入力設定!$B$5:$C$247,2,FALSE),"")</f>
        <v/>
      </c>
      <c r="F82" t="str">
        <f>IFERROR(VLOOKUP("i"&amp;RIGHT(("00"&amp;(F$2+$A82)),3),入力設定!$B$5:$C$247,2,FALSE),"")</f>
        <v/>
      </c>
      <c r="G82" t="str">
        <f>IFERROR(VLOOKUP("i"&amp;RIGHT(("00"&amp;(G$2+$A82)),3),入力設定!$B$5:$C$247,2,FALSE),"")</f>
        <v/>
      </c>
      <c r="H82" t="str">
        <f>IFERROR(VLOOKUP("i"&amp;RIGHT(("00"&amp;(H$2+$A82)),3),入力設定!$B$5:$C$247,2,FALSE),"")</f>
        <v/>
      </c>
      <c r="I82" t="str">
        <f>IFERROR(VLOOKUP("i"&amp;RIGHT(("00"&amp;(I$2+$A82)),3),入力設定!$B$5:$C$247,2,FALSE),"")</f>
        <v/>
      </c>
      <c r="J82" t="str">
        <f>IFERROR(VLOOKUP("i"&amp;RIGHT(("00"&amp;(J$2+$A82)),3),入力設定!$B$5:$C$247,2,FALSE),"")</f>
        <v/>
      </c>
      <c r="K82" t="str">
        <f>IFERROR(VLOOKUP("i"&amp;RIGHT(("00"&amp;(K$2+$A82)),3),入力設定!$B$5:$C$247,2,FALSE),"")</f>
        <v/>
      </c>
    </row>
    <row r="83" spans="1:11">
      <c r="A83">
        <v>81</v>
      </c>
      <c r="B83" t="str">
        <f>IFERROR(VLOOKUP("i"&amp;RIGHT(("00"&amp;(B$2+$A83)),3),入力設定!$B$5:$C$247,2,FALSE),"")</f>
        <v>月電気消費量</v>
      </c>
      <c r="C83" t="str">
        <f>IFERROR(VLOOKUP("i"&amp;RIGHT(("00"&amp;(C$2+$A83)),3),入力設定!$B$5:$C$247,2,FALSE),"")</f>
        <v/>
      </c>
      <c r="D83" t="str">
        <f>IFERROR(VLOOKUP("i"&amp;RIGHT(("00"&amp;(D$2+$A83)),3),入力設定!$B$5:$C$247,2,FALSE),"")</f>
        <v/>
      </c>
      <c r="E83" t="str">
        <f>IFERROR(VLOOKUP("i"&amp;RIGHT(("00"&amp;(E$2+$A83)),3),入力設定!$B$5:$C$247,2,FALSE),"")</f>
        <v/>
      </c>
      <c r="F83" t="str">
        <f>IFERROR(VLOOKUP("i"&amp;RIGHT(("00"&amp;(F$2+$A83)),3),入力設定!$B$5:$C$247,2,FALSE),"")</f>
        <v/>
      </c>
      <c r="G83" t="str">
        <f>IFERROR(VLOOKUP("i"&amp;RIGHT(("00"&amp;(G$2+$A83)),3),入力設定!$B$5:$C$247,2,FALSE),"")</f>
        <v/>
      </c>
      <c r="H83" t="str">
        <f>IFERROR(VLOOKUP("i"&amp;RIGHT(("00"&amp;(H$2+$A83)),3),入力設定!$B$5:$C$247,2,FALSE),"")</f>
        <v/>
      </c>
      <c r="I83" t="str">
        <f>IFERROR(VLOOKUP("i"&amp;RIGHT(("00"&amp;(I$2+$A83)),3),入力設定!$B$5:$C$247,2,FALSE),"")</f>
        <v/>
      </c>
      <c r="J83" t="str">
        <f>IFERROR(VLOOKUP("i"&amp;RIGHT(("00"&amp;(J$2+$A83)),3),入力設定!$B$5:$C$247,2,FALSE),"")</f>
        <v/>
      </c>
      <c r="K83" t="str">
        <f>IFERROR(VLOOKUP("i"&amp;RIGHT(("00"&amp;(K$2+$A83)),3),入力設定!$B$5:$C$247,2,FALSE),"")</f>
        <v/>
      </c>
    </row>
    <row r="84" spans="1:11">
      <c r="A84">
        <v>82</v>
      </c>
      <c r="B84" t="str">
        <f>IFERROR(VLOOKUP("i"&amp;RIGHT(("00"&amp;(B$2+$A84)),3),入力設定!$B$5:$C$247,2,FALSE),"")</f>
        <v>月ガス消費量</v>
      </c>
      <c r="C84" t="str">
        <f>IFERROR(VLOOKUP("i"&amp;RIGHT(("00"&amp;(C$2+$A84)),3),入力設定!$B$5:$C$247,2,FALSE),"")</f>
        <v/>
      </c>
      <c r="D84" t="str">
        <f>IFERROR(VLOOKUP("i"&amp;RIGHT(("00"&amp;(D$2+$A84)),3),入力設定!$B$5:$C$247,2,FALSE),"")</f>
        <v/>
      </c>
      <c r="E84" t="str">
        <f>IFERROR(VLOOKUP("i"&amp;RIGHT(("00"&amp;(E$2+$A84)),3),入力設定!$B$5:$C$247,2,FALSE),"")</f>
        <v/>
      </c>
      <c r="F84" t="str">
        <f>IFERROR(VLOOKUP("i"&amp;RIGHT(("00"&amp;(F$2+$A84)),3),入力設定!$B$5:$C$247,2,FALSE),"")</f>
        <v/>
      </c>
      <c r="G84" t="str">
        <f>IFERROR(VLOOKUP("i"&amp;RIGHT(("00"&amp;(G$2+$A84)),3),入力設定!$B$5:$C$247,2,FALSE),"")</f>
        <v/>
      </c>
      <c r="H84" t="str">
        <f>IFERROR(VLOOKUP("i"&amp;RIGHT(("00"&amp;(H$2+$A84)),3),入力設定!$B$5:$C$247,2,FALSE),"")</f>
        <v/>
      </c>
      <c r="I84" t="str">
        <f>IFERROR(VLOOKUP("i"&amp;RIGHT(("00"&amp;(I$2+$A84)),3),入力設定!$B$5:$C$247,2,FALSE),"")</f>
        <v/>
      </c>
      <c r="J84" t="str">
        <f>IFERROR(VLOOKUP("i"&amp;RIGHT(("00"&amp;(J$2+$A84)),3),入力設定!$B$5:$C$247,2,FALSE),"")</f>
        <v/>
      </c>
      <c r="K84" t="str">
        <f>IFERROR(VLOOKUP("i"&amp;RIGHT(("00"&amp;(K$2+$A84)),3),入力設定!$B$5:$C$247,2,FALSE),"")</f>
        <v/>
      </c>
    </row>
    <row r="85" spans="1:11">
      <c r="A85">
        <v>83</v>
      </c>
      <c r="B85" t="str">
        <f>IFERROR(VLOOKUP("i"&amp;RIGHT(("00"&amp;(B$2+$A85)),3),入力設定!$B$5:$C$247,2,FALSE),"")</f>
        <v>月灯油消費量</v>
      </c>
      <c r="C85" t="str">
        <f>IFERROR(VLOOKUP("i"&amp;RIGHT(("00"&amp;(C$2+$A85)),3),入力設定!$B$5:$C$247,2,FALSE),"")</f>
        <v/>
      </c>
      <c r="D85" t="str">
        <f>IFERROR(VLOOKUP("i"&amp;RIGHT(("00"&amp;(D$2+$A85)),3),入力設定!$B$5:$C$247,2,FALSE),"")</f>
        <v/>
      </c>
      <c r="E85" t="str">
        <f>IFERROR(VLOOKUP("i"&amp;RIGHT(("00"&amp;(E$2+$A85)),3),入力設定!$B$5:$C$247,2,FALSE),"")</f>
        <v/>
      </c>
      <c r="F85" t="str">
        <f>IFERROR(VLOOKUP("i"&amp;RIGHT(("00"&amp;(F$2+$A85)),3),入力設定!$B$5:$C$247,2,FALSE),"")</f>
        <v/>
      </c>
      <c r="G85" t="str">
        <f>IFERROR(VLOOKUP("i"&amp;RIGHT(("00"&amp;(G$2+$A85)),3),入力設定!$B$5:$C$247,2,FALSE),"")</f>
        <v/>
      </c>
      <c r="H85" t="str">
        <f>IFERROR(VLOOKUP("i"&amp;RIGHT(("00"&amp;(H$2+$A85)),3),入力設定!$B$5:$C$247,2,FALSE),"")</f>
        <v/>
      </c>
      <c r="I85" t="str">
        <f>IFERROR(VLOOKUP("i"&amp;RIGHT(("00"&amp;(I$2+$A85)),3),入力設定!$B$5:$C$247,2,FALSE),"")</f>
        <v/>
      </c>
      <c r="J85" t="str">
        <f>IFERROR(VLOOKUP("i"&amp;RIGHT(("00"&amp;(J$2+$A85)),3),入力設定!$B$5:$C$247,2,FALSE),"")</f>
        <v/>
      </c>
      <c r="K85" t="str">
        <f>IFERROR(VLOOKUP("i"&amp;RIGHT(("00"&amp;(K$2+$A85)),3),入力設定!$B$5:$C$247,2,FALSE),"")</f>
        <v/>
      </c>
    </row>
    <row r="86" spans="1:11">
      <c r="A86">
        <v>84</v>
      </c>
      <c r="B86" t="str">
        <f>IFERROR(VLOOKUP("i"&amp;RIGHT(("00"&amp;(B$2+$A86)),3),入力設定!$B$5:$C$247,2,FALSE),"")</f>
        <v>月ガソリン消費量</v>
      </c>
      <c r="C86" t="str">
        <f>IFERROR(VLOOKUP("i"&amp;RIGHT(("00"&amp;(C$2+$A86)),3),入力設定!$B$5:$C$247,2,FALSE),"")</f>
        <v/>
      </c>
      <c r="D86" t="str">
        <f>IFERROR(VLOOKUP("i"&amp;RIGHT(("00"&amp;(D$2+$A86)),3),入力設定!$B$5:$C$247,2,FALSE),"")</f>
        <v/>
      </c>
      <c r="E86" t="str">
        <f>IFERROR(VLOOKUP("i"&amp;RIGHT(("00"&amp;(E$2+$A86)),3),入力設定!$B$5:$C$247,2,FALSE),"")</f>
        <v/>
      </c>
      <c r="F86" t="str">
        <f>IFERROR(VLOOKUP("i"&amp;RIGHT(("00"&amp;(F$2+$A86)),3),入力設定!$B$5:$C$247,2,FALSE),"")</f>
        <v/>
      </c>
      <c r="G86" t="str">
        <f>IFERROR(VLOOKUP("i"&amp;RIGHT(("00"&amp;(G$2+$A86)),3),入力設定!$B$5:$C$247,2,FALSE),"")</f>
        <v/>
      </c>
      <c r="H86" t="str">
        <f>IFERROR(VLOOKUP("i"&amp;RIGHT(("00"&amp;(H$2+$A86)),3),入力設定!$B$5:$C$247,2,FALSE),"")</f>
        <v/>
      </c>
      <c r="I86" t="str">
        <f>IFERROR(VLOOKUP("i"&amp;RIGHT(("00"&amp;(I$2+$A86)),3),入力設定!$B$5:$C$247,2,FALSE),"")</f>
        <v/>
      </c>
      <c r="J86" t="str">
        <f>IFERROR(VLOOKUP("i"&amp;RIGHT(("00"&amp;(J$2+$A86)),3),入力設定!$B$5:$C$247,2,FALSE),"")</f>
        <v/>
      </c>
      <c r="K86" t="str">
        <f>IFERROR(VLOOKUP("i"&amp;RIGHT(("00"&amp;(K$2+$A86)),3),入力設定!$B$5:$C$247,2,FALSE),"")</f>
        <v/>
      </c>
    </row>
    <row r="87" spans="1:11">
      <c r="A87">
        <v>85</v>
      </c>
      <c r="B87" t="str">
        <f>IFERROR(VLOOKUP("i"&amp;RIGHT(("00"&amp;(B$2+$A87)),3),入力設定!$B$5:$C$247,2,FALSE),"")</f>
        <v>月重油消費量</v>
      </c>
      <c r="C87" t="str">
        <f>IFERROR(VLOOKUP("i"&amp;RIGHT(("00"&amp;(C$2+$A87)),3),入力設定!$B$5:$C$247,2,FALSE),"")</f>
        <v/>
      </c>
      <c r="D87" t="str">
        <f>IFERROR(VLOOKUP("i"&amp;RIGHT(("00"&amp;(D$2+$A87)),3),入力設定!$B$5:$C$247,2,FALSE),"")</f>
        <v/>
      </c>
      <c r="E87" t="str">
        <f>IFERROR(VLOOKUP("i"&amp;RIGHT(("00"&amp;(E$2+$A87)),3),入力設定!$B$5:$C$247,2,FALSE),"")</f>
        <v/>
      </c>
      <c r="F87" t="str">
        <f>IFERROR(VLOOKUP("i"&amp;RIGHT(("00"&amp;(F$2+$A87)),3),入力設定!$B$5:$C$247,2,FALSE),"")</f>
        <v/>
      </c>
      <c r="G87" t="str">
        <f>IFERROR(VLOOKUP("i"&amp;RIGHT(("00"&amp;(G$2+$A87)),3),入力設定!$B$5:$C$247,2,FALSE),"")</f>
        <v/>
      </c>
      <c r="H87" t="str">
        <f>IFERROR(VLOOKUP("i"&amp;RIGHT(("00"&amp;(H$2+$A87)),3),入力設定!$B$5:$C$247,2,FALSE),"")</f>
        <v/>
      </c>
      <c r="I87" t="str">
        <f>IFERROR(VLOOKUP("i"&amp;RIGHT(("00"&amp;(I$2+$A87)),3),入力設定!$B$5:$C$247,2,FALSE),"")</f>
        <v/>
      </c>
      <c r="J87" t="str">
        <f>IFERROR(VLOOKUP("i"&amp;RIGHT(("00"&amp;(J$2+$A87)),3),入力設定!$B$5:$C$247,2,FALSE),"")</f>
        <v/>
      </c>
      <c r="K87" t="str">
        <f>IFERROR(VLOOKUP("i"&amp;RIGHT(("00"&amp;(K$2+$A87)),3),入力設定!$B$5:$C$247,2,FALSE),"")</f>
        <v/>
      </c>
    </row>
    <row r="88" spans="1:11">
      <c r="A88">
        <v>86</v>
      </c>
      <c r="B88" t="str">
        <f>IFERROR(VLOOKUP("i"&amp;RIGHT(("00"&amp;(B$2+$A88)),3),入力設定!$B$5:$C$247,2,FALSE),"")</f>
        <v/>
      </c>
      <c r="C88" t="str">
        <f>IFERROR(VLOOKUP("i"&amp;RIGHT(("00"&amp;(C$2+$A88)),3),入力設定!$B$5:$C$247,2,FALSE),"")</f>
        <v/>
      </c>
      <c r="D88" t="str">
        <f>IFERROR(VLOOKUP("i"&amp;RIGHT(("00"&amp;(D$2+$A88)),3),入力設定!$B$5:$C$247,2,FALSE),"")</f>
        <v/>
      </c>
      <c r="E88" t="str">
        <f>IFERROR(VLOOKUP("i"&amp;RIGHT(("00"&amp;(E$2+$A88)),3),入力設定!$B$5:$C$247,2,FALSE),"")</f>
        <v/>
      </c>
      <c r="F88" t="str">
        <f>IFERROR(VLOOKUP("i"&amp;RIGHT(("00"&amp;(F$2+$A88)),3),入力設定!$B$5:$C$247,2,FALSE),"")</f>
        <v/>
      </c>
      <c r="G88" t="str">
        <f>IFERROR(VLOOKUP("i"&amp;RIGHT(("00"&amp;(G$2+$A88)),3),入力設定!$B$5:$C$247,2,FALSE),"")</f>
        <v/>
      </c>
      <c r="H88" t="str">
        <f>IFERROR(VLOOKUP("i"&amp;RIGHT(("00"&amp;(H$2+$A88)),3),入力設定!$B$5:$C$247,2,FALSE),"")</f>
        <v/>
      </c>
      <c r="I88" t="str">
        <f>IFERROR(VLOOKUP("i"&amp;RIGHT(("00"&amp;(I$2+$A88)),3),入力設定!$B$5:$C$247,2,FALSE),"")</f>
        <v/>
      </c>
      <c r="J88" t="str">
        <f>IFERROR(VLOOKUP("i"&amp;RIGHT(("00"&amp;(J$2+$A88)),3),入力設定!$B$5:$C$247,2,FALSE),"")</f>
        <v/>
      </c>
      <c r="K88" t="str">
        <f>IFERROR(VLOOKUP("i"&amp;RIGHT(("00"&amp;(K$2+$A88)),3),入力設定!$B$5:$C$247,2,FALSE),"")</f>
        <v/>
      </c>
    </row>
    <row r="89" spans="1:11">
      <c r="A89">
        <v>87</v>
      </c>
      <c r="B89" t="str">
        <f>IFERROR(VLOOKUP("i"&amp;RIGHT(("00"&amp;(B$2+$A89)),3),入力設定!$B$5:$C$247,2,FALSE),"")</f>
        <v/>
      </c>
      <c r="C89" t="str">
        <f>IFERROR(VLOOKUP("i"&amp;RIGHT(("00"&amp;(C$2+$A89)),3),入力設定!$B$5:$C$247,2,FALSE),"")</f>
        <v/>
      </c>
      <c r="D89" t="str">
        <f>IFERROR(VLOOKUP("i"&amp;RIGHT(("00"&amp;(D$2+$A89)),3),入力設定!$B$5:$C$247,2,FALSE),"")</f>
        <v/>
      </c>
      <c r="E89" t="str">
        <f>IFERROR(VLOOKUP("i"&amp;RIGHT(("00"&amp;(E$2+$A89)),3),入力設定!$B$5:$C$247,2,FALSE),"")</f>
        <v/>
      </c>
      <c r="F89" t="str">
        <f>IFERROR(VLOOKUP("i"&amp;RIGHT(("00"&amp;(F$2+$A89)),3),入力設定!$B$5:$C$247,2,FALSE),"")</f>
        <v/>
      </c>
      <c r="G89" t="str">
        <f>IFERROR(VLOOKUP("i"&amp;RIGHT(("00"&amp;(G$2+$A89)),3),入力設定!$B$5:$C$247,2,FALSE),"")</f>
        <v/>
      </c>
      <c r="H89" t="str">
        <f>IFERROR(VLOOKUP("i"&amp;RIGHT(("00"&amp;(H$2+$A89)),3),入力設定!$B$5:$C$247,2,FALSE),"")</f>
        <v/>
      </c>
      <c r="I89" t="str">
        <f>IFERROR(VLOOKUP("i"&amp;RIGHT(("00"&amp;(I$2+$A89)),3),入力設定!$B$5:$C$247,2,FALSE),"")</f>
        <v/>
      </c>
      <c r="J89" t="str">
        <f>IFERROR(VLOOKUP("i"&amp;RIGHT(("00"&amp;(J$2+$A89)),3),入力設定!$B$5:$C$247,2,FALSE),"")</f>
        <v/>
      </c>
      <c r="K89" t="str">
        <f>IFERROR(VLOOKUP("i"&amp;RIGHT(("00"&amp;(K$2+$A89)),3),入力設定!$B$5:$C$247,2,FALSE),"")</f>
        <v/>
      </c>
    </row>
    <row r="90" spans="1:11">
      <c r="A90">
        <v>88</v>
      </c>
      <c r="B90" t="str">
        <f>IFERROR(VLOOKUP("i"&amp;RIGHT(("00"&amp;(B$2+$A90)),3),入力設定!$B$5:$C$247,2,FALSE),"")</f>
        <v/>
      </c>
      <c r="C90" t="str">
        <f>IFERROR(VLOOKUP("i"&amp;RIGHT(("00"&amp;(C$2+$A90)),3),入力設定!$B$5:$C$247,2,FALSE),"")</f>
        <v/>
      </c>
      <c r="D90" t="str">
        <f>IFERROR(VLOOKUP("i"&amp;RIGHT(("00"&amp;(D$2+$A90)),3),入力設定!$B$5:$C$247,2,FALSE),"")</f>
        <v/>
      </c>
      <c r="E90" t="str">
        <f>IFERROR(VLOOKUP("i"&amp;RIGHT(("00"&amp;(E$2+$A90)),3),入力設定!$B$5:$C$247,2,FALSE),"")</f>
        <v/>
      </c>
      <c r="F90" t="str">
        <f>IFERROR(VLOOKUP("i"&amp;RIGHT(("00"&amp;(F$2+$A90)),3),入力設定!$B$5:$C$247,2,FALSE),"")</f>
        <v/>
      </c>
      <c r="G90" t="str">
        <f>IFERROR(VLOOKUP("i"&amp;RIGHT(("00"&amp;(G$2+$A90)),3),入力設定!$B$5:$C$247,2,FALSE),"")</f>
        <v/>
      </c>
      <c r="H90" t="str">
        <f>IFERROR(VLOOKUP("i"&amp;RIGHT(("00"&amp;(H$2+$A90)),3),入力設定!$B$5:$C$247,2,FALSE),"")</f>
        <v/>
      </c>
      <c r="I90" t="str">
        <f>IFERROR(VLOOKUP("i"&amp;RIGHT(("00"&amp;(I$2+$A90)),3),入力設定!$B$5:$C$247,2,FALSE),"")</f>
        <v/>
      </c>
      <c r="J90" t="str">
        <f>IFERROR(VLOOKUP("i"&amp;RIGHT(("00"&amp;(J$2+$A90)),3),入力設定!$B$5:$C$247,2,FALSE),"")</f>
        <v/>
      </c>
      <c r="K90" t="str">
        <f>IFERROR(VLOOKUP("i"&amp;RIGHT(("00"&amp;(K$2+$A90)),3),入力設定!$B$5:$C$247,2,FALSE),"")</f>
        <v/>
      </c>
    </row>
    <row r="91" spans="1:11">
      <c r="A91">
        <v>89</v>
      </c>
      <c r="B91" t="str">
        <f>IFERROR(VLOOKUP("i"&amp;RIGHT(("00"&amp;(B$2+$A91)),3),入力設定!$B$5:$C$247,2,FALSE),"")</f>
        <v/>
      </c>
      <c r="C91" t="str">
        <f>IFERROR(VLOOKUP("i"&amp;RIGHT(("00"&amp;(C$2+$A91)),3),入力設定!$B$5:$C$247,2,FALSE),"")</f>
        <v/>
      </c>
      <c r="D91" t="str">
        <f>IFERROR(VLOOKUP("i"&amp;RIGHT(("00"&amp;(D$2+$A91)),3),入力設定!$B$5:$C$247,2,FALSE),"")</f>
        <v/>
      </c>
      <c r="E91" t="str">
        <f>IFERROR(VLOOKUP("i"&amp;RIGHT(("00"&amp;(E$2+$A91)),3),入力設定!$B$5:$C$247,2,FALSE),"")</f>
        <v/>
      </c>
      <c r="F91" t="str">
        <f>IFERROR(VLOOKUP("i"&amp;RIGHT(("00"&amp;(F$2+$A91)),3),入力設定!$B$5:$C$247,2,FALSE),"")</f>
        <v/>
      </c>
      <c r="G91" t="str">
        <f>IFERROR(VLOOKUP("i"&amp;RIGHT(("00"&amp;(G$2+$A91)),3),入力設定!$B$5:$C$247,2,FALSE),"")</f>
        <v/>
      </c>
      <c r="H91" t="str">
        <f>IFERROR(VLOOKUP("i"&amp;RIGHT(("00"&amp;(H$2+$A91)),3),入力設定!$B$5:$C$247,2,FALSE),"")</f>
        <v/>
      </c>
      <c r="I91" t="str">
        <f>IFERROR(VLOOKUP("i"&amp;RIGHT(("00"&amp;(I$2+$A91)),3),入力設定!$B$5:$C$247,2,FALSE),"")</f>
        <v/>
      </c>
      <c r="J91" t="str">
        <f>IFERROR(VLOOKUP("i"&amp;RIGHT(("00"&amp;(J$2+$A91)),3),入力設定!$B$5:$C$247,2,FALSE),"")</f>
        <v/>
      </c>
      <c r="K91" t="str">
        <f>IFERROR(VLOOKUP("i"&amp;RIGHT(("00"&amp;(K$2+$A91)),3),入力設定!$B$5:$C$247,2,FALSE),"")</f>
        <v/>
      </c>
    </row>
    <row r="92" spans="1:11">
      <c r="A92">
        <v>90</v>
      </c>
      <c r="B92" t="str">
        <f>IFERROR(VLOOKUP("i"&amp;RIGHT(("00"&amp;(B$2+$A92)),3),入力設定!$B$5:$C$247,2,FALSE),"")</f>
        <v/>
      </c>
      <c r="C92" t="str">
        <f>IFERROR(VLOOKUP("i"&amp;RIGHT(("00"&amp;(C$2+$A92)),3),入力設定!$B$5:$C$247,2,FALSE),"")</f>
        <v/>
      </c>
      <c r="D92" t="str">
        <f>IFERROR(VLOOKUP("i"&amp;RIGHT(("00"&amp;(D$2+$A92)),3),入力設定!$B$5:$C$247,2,FALSE),"")</f>
        <v/>
      </c>
      <c r="E92" t="str">
        <f>IFERROR(VLOOKUP("i"&amp;RIGHT(("00"&amp;(E$2+$A92)),3),入力設定!$B$5:$C$247,2,FALSE),"")</f>
        <v/>
      </c>
      <c r="F92" t="str">
        <f>IFERROR(VLOOKUP("i"&amp;RIGHT(("00"&amp;(F$2+$A92)),3),入力設定!$B$5:$C$247,2,FALSE),"")</f>
        <v/>
      </c>
      <c r="G92" t="str">
        <f>IFERROR(VLOOKUP("i"&amp;RIGHT(("00"&amp;(G$2+$A92)),3),入力設定!$B$5:$C$247,2,FALSE),"")</f>
        <v/>
      </c>
      <c r="H92" t="str">
        <f>IFERROR(VLOOKUP("i"&amp;RIGHT(("00"&amp;(H$2+$A92)),3),入力設定!$B$5:$C$247,2,FALSE),"")</f>
        <v/>
      </c>
      <c r="I92" t="str">
        <f>IFERROR(VLOOKUP("i"&amp;RIGHT(("00"&amp;(I$2+$A92)),3),入力設定!$B$5:$C$247,2,FALSE),"")</f>
        <v/>
      </c>
      <c r="J92" t="str">
        <f>IFERROR(VLOOKUP("i"&amp;RIGHT(("00"&amp;(J$2+$A92)),3),入力設定!$B$5:$C$247,2,FALSE),"")</f>
        <v/>
      </c>
      <c r="K92" t="str">
        <f>IFERROR(VLOOKUP("i"&amp;RIGHT(("00"&amp;(K$2+$A92)),3),入力設定!$B$5:$C$247,2,FALSE),"")</f>
        <v/>
      </c>
    </row>
    <row r="93" spans="1:11">
      <c r="A93">
        <v>91</v>
      </c>
      <c r="B93" t="str">
        <f>IFERROR(VLOOKUP("i"&amp;RIGHT(("00"&amp;(B$2+$A93)),3),入力設定!$B$5:$C$247,2,FALSE),"")</f>
        <v>部屋名</v>
      </c>
      <c r="C93" t="str">
        <f>IFERROR(VLOOKUP("i"&amp;RIGHT(("00"&amp;(C$2+$A93)),3),入力設定!$B$5:$C$247,2,FALSE),"")</f>
        <v/>
      </c>
      <c r="D93" t="str">
        <f>IFERROR(VLOOKUP("i"&amp;RIGHT(("00"&amp;(D$2+$A93)),3),入力設定!$B$5:$C$247,2,FALSE),"")</f>
        <v/>
      </c>
      <c r="E93" t="str">
        <f>IFERROR(VLOOKUP("i"&amp;RIGHT(("00"&amp;(E$2+$A93)),3),入力設定!$B$5:$C$247,2,FALSE),"")</f>
        <v/>
      </c>
      <c r="F93" t="str">
        <f>IFERROR(VLOOKUP("i"&amp;RIGHT(("00"&amp;(F$2+$A93)),3),入力設定!$B$5:$C$247,2,FALSE),"")</f>
        <v/>
      </c>
      <c r="G93" t="str">
        <f>IFERROR(VLOOKUP("i"&amp;RIGHT(("00"&amp;(G$2+$A93)),3),入力設定!$B$5:$C$247,2,FALSE),"")</f>
        <v/>
      </c>
      <c r="H93" t="str">
        <f>IFERROR(VLOOKUP("i"&amp;RIGHT(("00"&amp;(H$2+$A93)),3),入力設定!$B$5:$C$247,2,FALSE),"")</f>
        <v/>
      </c>
      <c r="I93" t="str">
        <f>IFERROR(VLOOKUP("i"&amp;RIGHT(("00"&amp;(I$2+$A93)),3),入力設定!$B$5:$C$247,2,FALSE),"")</f>
        <v/>
      </c>
      <c r="J93" t="str">
        <f>IFERROR(VLOOKUP("i"&amp;RIGHT(("00"&amp;(J$2+$A93)),3),入力設定!$B$5:$C$247,2,FALSE),"")</f>
        <v/>
      </c>
      <c r="K93" t="str">
        <f>IFERROR(VLOOKUP("i"&amp;RIGHT(("00"&amp;(K$2+$A93)),3),入力設定!$B$5:$C$247,2,FALSE),"")</f>
        <v/>
      </c>
    </row>
    <row r="94" spans="1:11">
      <c r="A94">
        <v>92</v>
      </c>
      <c r="B94" t="str">
        <f>IFERROR(VLOOKUP("i"&amp;RIGHT(("00"&amp;(B$2+$A94)),3),入力設定!$B$5:$C$247,2,FALSE),"")</f>
        <v>床面積</v>
      </c>
      <c r="C94" t="str">
        <f>IFERROR(VLOOKUP("i"&amp;RIGHT(("00"&amp;(C$2+$A94)),3),入力設定!$B$5:$C$247,2,FALSE),"")</f>
        <v/>
      </c>
      <c r="D94" t="str">
        <f>IFERROR(VLOOKUP("i"&amp;RIGHT(("00"&amp;(D$2+$A94)),3),入力設定!$B$5:$C$247,2,FALSE),"")</f>
        <v/>
      </c>
      <c r="E94" t="str">
        <f>IFERROR(VLOOKUP("i"&amp;RIGHT(("00"&amp;(E$2+$A94)),3),入力設定!$B$5:$C$247,2,FALSE),"")</f>
        <v/>
      </c>
      <c r="F94" t="str">
        <f>IFERROR(VLOOKUP("i"&amp;RIGHT(("00"&amp;(F$2+$A94)),3),入力設定!$B$5:$C$247,2,FALSE),"")</f>
        <v/>
      </c>
      <c r="G94" t="str">
        <f>IFERROR(VLOOKUP("i"&amp;RIGHT(("00"&amp;(G$2+$A94)),3),入力設定!$B$5:$C$247,2,FALSE),"")</f>
        <v/>
      </c>
      <c r="H94" t="str">
        <f>IFERROR(VLOOKUP("i"&amp;RIGHT(("00"&amp;(H$2+$A94)),3),入力設定!$B$5:$C$247,2,FALSE),"")</f>
        <v/>
      </c>
      <c r="I94" t="str">
        <f>IFERROR(VLOOKUP("i"&amp;RIGHT(("00"&amp;(I$2+$A94)),3),入力設定!$B$5:$C$247,2,FALSE),"")</f>
        <v/>
      </c>
      <c r="J94" t="str">
        <f>IFERROR(VLOOKUP("i"&amp;RIGHT(("00"&amp;(J$2+$A94)),3),入力設定!$B$5:$C$247,2,FALSE),"")</f>
        <v/>
      </c>
      <c r="K94" t="str">
        <f>IFERROR(VLOOKUP("i"&amp;RIGHT(("00"&amp;(K$2+$A94)),3),入力設定!$B$5:$C$247,2,FALSE),"")</f>
        <v/>
      </c>
    </row>
    <row r="95" spans="1:11">
      <c r="A95">
        <v>93</v>
      </c>
      <c r="B95" t="str">
        <f>IFERROR(VLOOKUP("i"&amp;RIGHT(("00"&amp;(B$2+$A95)),3),入力設定!$B$5:$C$247,2,FALSE),"")</f>
        <v>主な用途</v>
      </c>
      <c r="C95" t="str">
        <f>IFERROR(VLOOKUP("i"&amp;RIGHT(("00"&amp;(C$2+$A95)),3),入力設定!$B$5:$C$247,2,FALSE),"")</f>
        <v/>
      </c>
      <c r="D95" t="str">
        <f>IFERROR(VLOOKUP("i"&amp;RIGHT(("00"&amp;(D$2+$A95)),3),入力設定!$B$5:$C$247,2,FALSE),"")</f>
        <v/>
      </c>
      <c r="E95" t="str">
        <f>IFERROR(VLOOKUP("i"&amp;RIGHT(("00"&amp;(E$2+$A95)),3),入力設定!$B$5:$C$247,2,FALSE),"")</f>
        <v/>
      </c>
      <c r="F95" t="str">
        <f>IFERROR(VLOOKUP("i"&amp;RIGHT(("00"&amp;(F$2+$A95)),3),入力設定!$B$5:$C$247,2,FALSE),"")</f>
        <v/>
      </c>
      <c r="G95" t="str">
        <f>IFERROR(VLOOKUP("i"&amp;RIGHT(("00"&amp;(G$2+$A95)),3),入力設定!$B$5:$C$247,2,FALSE),"")</f>
        <v/>
      </c>
      <c r="H95" t="str">
        <f>IFERROR(VLOOKUP("i"&amp;RIGHT(("00"&amp;(H$2+$A95)),3),入力設定!$B$5:$C$247,2,FALSE),"")</f>
        <v/>
      </c>
      <c r="I95" t="str">
        <f>IFERROR(VLOOKUP("i"&amp;RIGHT(("00"&amp;(I$2+$A95)),3),入力設定!$B$5:$C$247,2,FALSE),"")</f>
        <v/>
      </c>
      <c r="J95" t="str">
        <f>IFERROR(VLOOKUP("i"&amp;RIGHT(("00"&amp;(J$2+$A95)),3),入力設定!$B$5:$C$247,2,FALSE),"")</f>
        <v/>
      </c>
      <c r="K95" t="str">
        <f>IFERROR(VLOOKUP("i"&amp;RIGHT(("00"&amp;(K$2+$A95)),3),入力設定!$B$5:$C$247,2,FALSE),"")</f>
        <v/>
      </c>
    </row>
    <row r="96" spans="1:11">
      <c r="A96">
        <v>94</v>
      </c>
      <c r="B96" t="str">
        <f>IFERROR(VLOOKUP("i"&amp;RIGHT(("00"&amp;(B$2+$A96)),3),入力設定!$B$5:$C$247,2,FALSE),"")</f>
        <v/>
      </c>
      <c r="C96" t="str">
        <f>IFERROR(VLOOKUP("i"&amp;RIGHT(("00"&amp;(C$2+$A96)),3),入力設定!$B$5:$C$247,2,FALSE),"")</f>
        <v/>
      </c>
      <c r="D96" t="str">
        <f>IFERROR(VLOOKUP("i"&amp;RIGHT(("00"&amp;(D$2+$A96)),3),入力設定!$B$5:$C$247,2,FALSE),"")</f>
        <v/>
      </c>
      <c r="E96" t="str">
        <f>IFERROR(VLOOKUP("i"&amp;RIGHT(("00"&amp;(E$2+$A96)),3),入力設定!$B$5:$C$247,2,FALSE),"")</f>
        <v/>
      </c>
      <c r="F96" t="str">
        <f>IFERROR(VLOOKUP("i"&amp;RIGHT(("00"&amp;(F$2+$A96)),3),入力設定!$B$5:$C$247,2,FALSE),"")</f>
        <v/>
      </c>
      <c r="G96" t="str">
        <f>IFERROR(VLOOKUP("i"&amp;RIGHT(("00"&amp;(G$2+$A96)),3),入力設定!$B$5:$C$247,2,FALSE),"")</f>
        <v/>
      </c>
      <c r="H96" t="str">
        <f>IFERROR(VLOOKUP("i"&amp;RIGHT(("00"&amp;(H$2+$A96)),3),入力設定!$B$5:$C$247,2,FALSE),"")</f>
        <v/>
      </c>
      <c r="I96" t="str">
        <f>IFERROR(VLOOKUP("i"&amp;RIGHT(("00"&amp;(I$2+$A96)),3),入力設定!$B$5:$C$247,2,FALSE),"")</f>
        <v/>
      </c>
      <c r="J96" t="str">
        <f>IFERROR(VLOOKUP("i"&amp;RIGHT(("00"&amp;(J$2+$A96)),3),入力設定!$B$5:$C$247,2,FALSE),"")</f>
        <v/>
      </c>
      <c r="K96" t="str">
        <f>IFERROR(VLOOKUP("i"&amp;RIGHT(("00"&amp;(K$2+$A96)),3),入力設定!$B$5:$C$247,2,FALSE),"")</f>
        <v/>
      </c>
    </row>
    <row r="97" spans="1:11">
      <c r="A97">
        <v>95</v>
      </c>
      <c r="B97" t="str">
        <f>IFERROR(VLOOKUP("i"&amp;RIGHT(("00"&amp;(B$2+$A97)),3),入力設定!$B$5:$C$247,2,FALSE),"")</f>
        <v/>
      </c>
      <c r="C97" t="str">
        <f>IFERROR(VLOOKUP("i"&amp;RIGHT(("00"&amp;(C$2+$A97)),3),入力設定!$B$5:$C$247,2,FALSE),"")</f>
        <v/>
      </c>
      <c r="D97" t="str">
        <f>IFERROR(VLOOKUP("i"&amp;RIGHT(("00"&amp;(D$2+$A97)),3),入力設定!$B$5:$C$247,2,FALSE),"")</f>
        <v/>
      </c>
      <c r="E97" t="str">
        <f>IFERROR(VLOOKUP("i"&amp;RIGHT(("00"&amp;(E$2+$A97)),3),入力設定!$B$5:$C$247,2,FALSE),"")</f>
        <v/>
      </c>
      <c r="F97" t="str">
        <f>IFERROR(VLOOKUP("i"&amp;RIGHT(("00"&amp;(F$2+$A97)),3),入力設定!$B$5:$C$247,2,FALSE),"")</f>
        <v/>
      </c>
      <c r="G97" t="str">
        <f>IFERROR(VLOOKUP("i"&amp;RIGHT(("00"&amp;(G$2+$A97)),3),入力設定!$B$5:$C$247,2,FALSE),"")</f>
        <v/>
      </c>
      <c r="H97" t="str">
        <f>IFERROR(VLOOKUP("i"&amp;RIGHT(("00"&amp;(H$2+$A97)),3),入力設定!$B$5:$C$247,2,FALSE),"")</f>
        <v/>
      </c>
      <c r="I97" t="str">
        <f>IFERROR(VLOOKUP("i"&amp;RIGHT(("00"&amp;(I$2+$A97)),3),入力設定!$B$5:$C$247,2,FALSE),"")</f>
        <v/>
      </c>
      <c r="J97" t="str">
        <f>IFERROR(VLOOKUP("i"&amp;RIGHT(("00"&amp;(J$2+$A97)),3),入力設定!$B$5:$C$247,2,FALSE),"")</f>
        <v/>
      </c>
      <c r="K97" t="str">
        <f>IFERROR(VLOOKUP("i"&amp;RIGHT(("00"&amp;(K$2+$A97)),3),入力設定!$B$5:$C$247,2,FALSE),"")</f>
        <v/>
      </c>
    </row>
    <row r="98" spans="1:11">
      <c r="A98">
        <v>96</v>
      </c>
      <c r="B98" t="str">
        <f>IFERROR(VLOOKUP("i"&amp;RIGHT(("00"&amp;(B$2+$A98)),3),入力設定!$B$5:$C$247,2,FALSE),"")</f>
        <v/>
      </c>
      <c r="C98" t="str">
        <f>IFERROR(VLOOKUP("i"&amp;RIGHT(("00"&amp;(C$2+$A98)),3),入力設定!$B$5:$C$247,2,FALSE),"")</f>
        <v/>
      </c>
      <c r="D98" t="str">
        <f>IFERROR(VLOOKUP("i"&amp;RIGHT(("00"&amp;(D$2+$A98)),3),入力設定!$B$5:$C$247,2,FALSE),"")</f>
        <v/>
      </c>
      <c r="E98" t="str">
        <f>IFERROR(VLOOKUP("i"&amp;RIGHT(("00"&amp;(E$2+$A98)),3),入力設定!$B$5:$C$247,2,FALSE),"")</f>
        <v/>
      </c>
      <c r="F98" t="str">
        <f>IFERROR(VLOOKUP("i"&amp;RIGHT(("00"&amp;(F$2+$A98)),3),入力設定!$B$5:$C$247,2,FALSE),"")</f>
        <v/>
      </c>
      <c r="G98" t="str">
        <f>IFERROR(VLOOKUP("i"&amp;RIGHT(("00"&amp;(G$2+$A98)),3),入力設定!$B$5:$C$247,2,FALSE),"")</f>
        <v/>
      </c>
      <c r="H98" t="str">
        <f>IFERROR(VLOOKUP("i"&amp;RIGHT(("00"&amp;(H$2+$A98)),3),入力設定!$B$5:$C$247,2,FALSE),"")</f>
        <v/>
      </c>
      <c r="I98" t="str">
        <f>IFERROR(VLOOKUP("i"&amp;RIGHT(("00"&amp;(I$2+$A98)),3),入力設定!$B$5:$C$247,2,FALSE),"")</f>
        <v/>
      </c>
      <c r="J98" t="str">
        <f>IFERROR(VLOOKUP("i"&amp;RIGHT(("00"&amp;(J$2+$A98)),3),入力設定!$B$5:$C$247,2,FALSE),"")</f>
        <v/>
      </c>
      <c r="K98" t="str">
        <f>IFERROR(VLOOKUP("i"&amp;RIGHT(("00"&amp;(K$2+$A98)),3),入力設定!$B$5:$C$247,2,FALSE),"")</f>
        <v/>
      </c>
    </row>
    <row r="99" spans="1:11">
      <c r="A99">
        <v>97</v>
      </c>
      <c r="B99" t="str">
        <f>IFERROR(VLOOKUP("i"&amp;RIGHT(("00"&amp;(B$2+$A99)),3),入力設定!$B$5:$C$247,2,FALSE),"")</f>
        <v/>
      </c>
      <c r="C99" t="str">
        <f>IFERROR(VLOOKUP("i"&amp;RIGHT(("00"&amp;(C$2+$A99)),3),入力設定!$B$5:$C$247,2,FALSE),"")</f>
        <v/>
      </c>
      <c r="D99" t="str">
        <f>IFERROR(VLOOKUP("i"&amp;RIGHT(("00"&amp;(D$2+$A99)),3),入力設定!$B$5:$C$247,2,FALSE),"")</f>
        <v/>
      </c>
      <c r="E99" t="str">
        <f>IFERROR(VLOOKUP("i"&amp;RIGHT(("00"&amp;(E$2+$A99)),3),入力設定!$B$5:$C$247,2,FALSE),"")</f>
        <v/>
      </c>
      <c r="F99" t="str">
        <f>IFERROR(VLOOKUP("i"&amp;RIGHT(("00"&amp;(F$2+$A99)),3),入力設定!$B$5:$C$247,2,FALSE),"")</f>
        <v/>
      </c>
      <c r="G99" t="str">
        <f>IFERROR(VLOOKUP("i"&amp;RIGHT(("00"&amp;(G$2+$A99)),3),入力設定!$B$5:$C$247,2,FALSE),"")</f>
        <v/>
      </c>
      <c r="H99" t="str">
        <f>IFERROR(VLOOKUP("i"&amp;RIGHT(("00"&amp;(H$2+$A99)),3),入力設定!$B$5:$C$247,2,FALSE),"")</f>
        <v/>
      </c>
      <c r="I99" t="str">
        <f>IFERROR(VLOOKUP("i"&amp;RIGHT(("00"&amp;(I$2+$A99)),3),入力設定!$B$5:$C$247,2,FALSE),"")</f>
        <v/>
      </c>
      <c r="J99" t="str">
        <f>IFERROR(VLOOKUP("i"&amp;RIGHT(("00"&amp;(J$2+$A99)),3),入力設定!$B$5:$C$247,2,FALSE),"")</f>
        <v/>
      </c>
      <c r="K99" t="str">
        <f>IFERROR(VLOOKUP("i"&amp;RIGHT(("00"&amp;(K$2+$A99)),3),入力設定!$B$5:$C$247,2,FALSE),"")</f>
        <v/>
      </c>
    </row>
    <row r="100" spans="1:11">
      <c r="A100">
        <v>98</v>
      </c>
      <c r="B100" t="str">
        <f>IFERROR(VLOOKUP("i"&amp;RIGHT(("00"&amp;(B$2+$A100)),3),入力設定!$B$5:$C$247,2,FALSE),"")</f>
        <v/>
      </c>
      <c r="C100" t="str">
        <f>IFERROR(VLOOKUP("i"&amp;RIGHT(("00"&amp;(C$2+$A100)),3),入力設定!$B$5:$C$247,2,FALSE),"")</f>
        <v/>
      </c>
      <c r="D100" t="str">
        <f>IFERROR(VLOOKUP("i"&amp;RIGHT(("00"&amp;(D$2+$A100)),3),入力設定!$B$5:$C$247,2,FALSE),"")</f>
        <v/>
      </c>
      <c r="E100" t="str">
        <f>IFERROR(VLOOKUP("i"&amp;RIGHT(("00"&amp;(E$2+$A100)),3),入力設定!$B$5:$C$247,2,FALSE),"")</f>
        <v/>
      </c>
      <c r="F100" t="str">
        <f>IFERROR(VLOOKUP("i"&amp;RIGHT(("00"&amp;(F$2+$A100)),3),入力設定!$B$5:$C$247,2,FALSE),"")</f>
        <v/>
      </c>
      <c r="G100" t="str">
        <f>IFERROR(VLOOKUP("i"&amp;RIGHT(("00"&amp;(G$2+$A100)),3),入力設定!$B$5:$C$247,2,FALSE),"")</f>
        <v/>
      </c>
      <c r="H100" t="str">
        <f>IFERROR(VLOOKUP("i"&amp;RIGHT(("00"&amp;(H$2+$A100)),3),入力設定!$B$5:$C$247,2,FALSE),"")</f>
        <v/>
      </c>
      <c r="I100" t="str">
        <f>IFERROR(VLOOKUP("i"&amp;RIGHT(("00"&amp;(I$2+$A100)),3),入力設定!$B$5:$C$247,2,FALSE),"")</f>
        <v/>
      </c>
      <c r="J100" t="str">
        <f>IFERROR(VLOOKUP("i"&amp;RIGHT(("00"&amp;(J$2+$A100)),3),入力設定!$B$5:$C$247,2,FALSE),"")</f>
        <v/>
      </c>
      <c r="K100" t="str">
        <f>IFERROR(VLOOKUP("i"&amp;RIGHT(("00"&amp;(K$2+$A100)),3),入力設定!$B$5:$C$247,2,FALSE),"")</f>
        <v/>
      </c>
    </row>
    <row r="101" spans="1:11">
      <c r="A101">
        <v>99</v>
      </c>
      <c r="B101" t="str">
        <f>IFERROR(VLOOKUP("i"&amp;RIGHT(("00"&amp;(B$2+$A101)),3),入力設定!$B$5:$C$247,2,FALSE),"")</f>
        <v/>
      </c>
      <c r="C101" t="str">
        <f>IFERROR(VLOOKUP("i"&amp;RIGHT(("00"&amp;(C$2+$A101)),3),入力設定!$B$5:$C$247,2,FALSE),"")</f>
        <v/>
      </c>
      <c r="D101" t="str">
        <f>IFERROR(VLOOKUP("i"&amp;RIGHT(("00"&amp;(D$2+$A101)),3),入力設定!$B$5:$C$247,2,FALSE),"")</f>
        <v/>
      </c>
      <c r="E101" t="str">
        <f>IFERROR(VLOOKUP("i"&amp;RIGHT(("00"&amp;(E$2+$A101)),3),入力設定!$B$5:$C$247,2,FALSE),"")</f>
        <v/>
      </c>
      <c r="F101" t="str">
        <f>IFERROR(VLOOKUP("i"&amp;RIGHT(("00"&amp;(F$2+$A101)),3),入力設定!$B$5:$C$247,2,FALSE),"")</f>
        <v/>
      </c>
      <c r="G101" t="str">
        <f>IFERROR(VLOOKUP("i"&amp;RIGHT(("00"&amp;(G$2+$A101)),3),入力設定!$B$5:$C$247,2,FALSE),"")</f>
        <v/>
      </c>
      <c r="H101" t="str">
        <f>IFERROR(VLOOKUP("i"&amp;RIGHT(("00"&amp;(H$2+$A101)),3),入力設定!$B$5:$C$247,2,FALSE),"")</f>
        <v>事務機器の定格消費電力合計(kW)</v>
      </c>
      <c r="I101" t="str">
        <f>IFERROR(VLOOKUP("i"&amp;RIGHT(("00"&amp;(I$2+$A101)),3),入力設定!$B$5:$C$247,2,FALSE),"")</f>
        <v>定格消費電力(kW)</v>
      </c>
      <c r="J101" t="str">
        <f>IFERROR(VLOOKUP("i"&amp;RIGHT(("00"&amp;(J$2+$A101)),3),入力設定!$B$5:$C$247,2,FALSE),"")</f>
        <v>定格消費電力(kW)</v>
      </c>
      <c r="K101" t="str">
        <f>IFERROR(VLOOKUP("i"&amp;RIGHT(("00"&amp;(K$2+$A101)),3),入力設定!$B$5:$C$247,2,FALSE),"")</f>
        <v/>
      </c>
    </row>
    <row r="102" spans="1:11">
      <c r="A102">
        <v>100</v>
      </c>
      <c r="B102" t="str">
        <f>IFERROR(VLOOKUP("i"&amp;RIGHT(("00"&amp;(B$2+$A102)),3),入力設定!$B$5:$C$247,2,FALSE),"")</f>
        <v/>
      </c>
      <c r="C102" t="str">
        <f>IFERROR(VLOOKUP("i"&amp;RIGHT(("00"&amp;(C$2+$A102)),3),入力設定!$B$5:$C$247,2,FALSE),"")</f>
        <v/>
      </c>
      <c r="D102" t="str">
        <f>IFERROR(VLOOKUP("i"&amp;RIGHT(("00"&amp;(D$2+$A102)),3),入力設定!$B$5:$C$247,2,FALSE),"")</f>
        <v/>
      </c>
      <c r="E102" t="str">
        <f>IFERROR(VLOOKUP("i"&amp;RIGHT(("00"&amp;(E$2+$A102)),3),入力設定!$B$5:$C$247,2,FALSE),"")</f>
        <v/>
      </c>
      <c r="F102" t="str">
        <f>IFERROR(VLOOKUP("i"&amp;RIGHT(("00"&amp;(F$2+$A102)),3),入力設定!$B$5:$C$247,2,FALSE),"")</f>
        <v/>
      </c>
      <c r="G102" t="str">
        <f>IFERROR(VLOOKUP("i"&amp;RIGHT(("00"&amp;(G$2+$A102)),3),入力設定!$B$5:$C$247,2,FALSE),"")</f>
        <v/>
      </c>
      <c r="H102" t="str">
        <f>IFERROR(VLOOKUP("i"&amp;RIGHT(("00"&amp;(H$2+$A102)),3),入力設定!$B$5:$C$247,2,FALSE),"")</f>
        <v/>
      </c>
      <c r="I102" t="str">
        <f>IFERROR(VLOOKUP("i"&amp;RIGHT(("00"&amp;(I$2+$A102)),3),入力設定!$B$5:$C$247,2,FALSE),"")</f>
        <v/>
      </c>
      <c r="J102" t="str">
        <f>IFERROR(VLOOKUP("i"&amp;RIGHT(("00"&amp;(J$2+$A102)),3),入力設定!$B$5:$C$247,2,FALSE),"")</f>
        <v/>
      </c>
      <c r="K102" t="str">
        <f>IFERROR(VLOOKUP("i"&amp;RIGHT(("00"&amp;(K$2+$A102)),3),入力設定!$B$5:$C$247,2,FALSE),"")</f>
        <v/>
      </c>
    </row>
  </sheetData>
  <phoneticPr fontId="2"/>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C24" sqref="C24"/>
    </sheetView>
  </sheetViews>
  <sheetFormatPr defaultRowHeight="13.5"/>
  <cols>
    <col min="3" max="3" width="14.625" customWidth="1"/>
    <col min="4" max="4" width="10.25" customWidth="1"/>
    <col min="5" max="5" width="11.75" customWidth="1"/>
    <col min="6" max="6" width="9.75" customWidth="1"/>
  </cols>
  <sheetData>
    <row r="4" spans="1:7" ht="14.25" thickBot="1">
      <c r="A4" s="60"/>
      <c r="B4" t="s">
        <v>1547</v>
      </c>
      <c r="C4" t="s">
        <v>3428</v>
      </c>
      <c r="D4" t="s">
        <v>3435</v>
      </c>
      <c r="F4" t="s">
        <v>3434</v>
      </c>
    </row>
    <row r="5" spans="1:7" ht="14.25" thickBot="1">
      <c r="C5" t="s">
        <v>3430</v>
      </c>
      <c r="D5" s="175"/>
    </row>
    <row r="6" spans="1:7" ht="14.25" thickBot="1">
      <c r="C6" t="s">
        <v>3429</v>
      </c>
      <c r="D6" s="175"/>
    </row>
    <row r="7" spans="1:7" ht="14.25" thickBot="1">
      <c r="C7" t="s">
        <v>3433</v>
      </c>
      <c r="D7" s="175"/>
    </row>
    <row r="8" spans="1:7" ht="14.25" thickBot="1">
      <c r="C8" t="s">
        <v>3437</v>
      </c>
      <c r="D8" s="175"/>
    </row>
    <row r="9" spans="1:7" ht="14.25" thickBot="1">
      <c r="C9" s="176" t="s">
        <v>3431</v>
      </c>
      <c r="D9" s="175"/>
    </row>
    <row r="10" spans="1:7" ht="14.25" thickBot="1">
      <c r="C10" s="176" t="s">
        <v>3432</v>
      </c>
      <c r="D10" s="175"/>
    </row>
    <row r="13" spans="1:7">
      <c r="E13" t="s">
        <v>3441</v>
      </c>
    </row>
    <row r="15" spans="1:7">
      <c r="C15" t="s">
        <v>3430</v>
      </c>
      <c r="D15" t="s">
        <v>3436</v>
      </c>
      <c r="E15" t="s">
        <v>3438</v>
      </c>
      <c r="F15" t="s">
        <v>3439</v>
      </c>
      <c r="G15" t="s">
        <v>3440</v>
      </c>
    </row>
    <row r="16" spans="1:7">
      <c r="A16" s="60"/>
      <c r="B16" t="s">
        <v>1547</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election activeCell="D20" sqref="D20"/>
    </sheetView>
  </sheetViews>
  <sheetFormatPr defaultRowHeight="13.5"/>
  <sheetData>
    <row r="1" spans="1:4" ht="36">
      <c r="A1" s="147" t="s">
        <v>2903</v>
      </c>
      <c r="B1" s="147" t="s">
        <v>2820</v>
      </c>
      <c r="C1" s="131" t="s">
        <v>2632</v>
      </c>
      <c r="D1" s="131" t="s">
        <v>2963</v>
      </c>
    </row>
    <row r="2" spans="1:4" ht="24">
      <c r="A2" s="147" t="s">
        <v>2882</v>
      </c>
      <c r="B2" s="147" t="s">
        <v>2804</v>
      </c>
      <c r="C2" s="131" t="s">
        <v>2762</v>
      </c>
      <c r="D2" s="131" t="s">
        <v>2939</v>
      </c>
    </row>
    <row r="3" spans="1:4" ht="48">
      <c r="A3" s="147" t="s">
        <v>2883</v>
      </c>
      <c r="B3" s="147" t="s">
        <v>2805</v>
      </c>
      <c r="C3" s="131" t="s">
        <v>2762</v>
      </c>
      <c r="D3" s="131" t="s">
        <v>2940</v>
      </c>
    </row>
    <row r="4" spans="1:4" ht="48">
      <c r="A4" s="147" t="s">
        <v>2884</v>
      </c>
      <c r="B4" s="147" t="s">
        <v>2806</v>
      </c>
      <c r="C4" s="131" t="s">
        <v>2762</v>
      </c>
      <c r="D4" s="131" t="s">
        <v>2941</v>
      </c>
    </row>
    <row r="5" spans="1:4" ht="48">
      <c r="A5" s="149" t="s">
        <v>2887</v>
      </c>
      <c r="B5" s="147" t="s">
        <v>2809</v>
      </c>
      <c r="C5" s="131" t="s">
        <v>2762</v>
      </c>
      <c r="D5" s="131" t="s">
        <v>2944</v>
      </c>
    </row>
    <row r="6" spans="1:4" ht="60">
      <c r="A6" s="147" t="s">
        <v>2888</v>
      </c>
      <c r="B6" s="147" t="s">
        <v>2810</v>
      </c>
      <c r="C6" s="131" t="s">
        <v>2762</v>
      </c>
      <c r="D6" s="131" t="s">
        <v>2945</v>
      </c>
    </row>
    <row r="7" spans="1:4" ht="48">
      <c r="A7" s="147" t="s">
        <v>2889</v>
      </c>
      <c r="B7" s="147" t="s">
        <v>2811</v>
      </c>
      <c r="C7" s="131" t="s">
        <v>2762</v>
      </c>
      <c r="D7" s="131" t="s">
        <v>2946</v>
      </c>
    </row>
    <row r="8" spans="1:4" ht="48">
      <c r="A8" s="147" t="s">
        <v>2890</v>
      </c>
      <c r="B8" s="147" t="s">
        <v>2812</v>
      </c>
      <c r="C8" s="131" t="s">
        <v>2762</v>
      </c>
      <c r="D8" s="131" t="s">
        <v>2947</v>
      </c>
    </row>
    <row r="9" spans="1:4" ht="72">
      <c r="A9" s="149" t="s">
        <v>2891</v>
      </c>
      <c r="B9" s="147" t="s">
        <v>2813</v>
      </c>
      <c r="C9" s="131" t="s">
        <v>2762</v>
      </c>
      <c r="D9" s="131" t="s">
        <v>2948</v>
      </c>
    </row>
    <row r="10" spans="1:4" ht="60">
      <c r="A10" s="149" t="s">
        <v>2892</v>
      </c>
      <c r="B10" s="147" t="s">
        <v>2814</v>
      </c>
      <c r="C10" s="131" t="s">
        <v>2762</v>
      </c>
      <c r="D10" s="131" t="s">
        <v>2949</v>
      </c>
    </row>
    <row r="11" spans="1:4" ht="36">
      <c r="A11" s="147" t="s">
        <v>2900</v>
      </c>
      <c r="B11" s="147" t="s">
        <v>2822</v>
      </c>
      <c r="C11" s="131" t="s">
        <v>2770</v>
      </c>
      <c r="D11" s="131" t="s">
        <v>2960</v>
      </c>
    </row>
    <row r="12" spans="1:4" ht="36">
      <c r="A12" s="147" t="s">
        <v>2901</v>
      </c>
      <c r="B12" s="147" t="s">
        <v>2823</v>
      </c>
      <c r="C12" s="131" t="s">
        <v>2770</v>
      </c>
      <c r="D12" s="131" t="s">
        <v>2961</v>
      </c>
    </row>
    <row r="13" spans="1:4" ht="36">
      <c r="A13" s="149" t="s">
        <v>2905</v>
      </c>
      <c r="B13" s="147" t="s">
        <v>2825</v>
      </c>
      <c r="C13" s="131" t="s">
        <v>2770</v>
      </c>
      <c r="D13" s="131" t="s">
        <v>2965</v>
      </c>
    </row>
    <row r="14" spans="1:4" ht="60">
      <c r="A14" s="147" t="s">
        <v>2906</v>
      </c>
      <c r="B14" s="147" t="s">
        <v>2826</v>
      </c>
      <c r="C14" s="131" t="s">
        <v>2770</v>
      </c>
      <c r="D14" s="131" t="s">
        <v>2966</v>
      </c>
    </row>
    <row r="15" spans="1:4" ht="24">
      <c r="A15" s="149" t="s">
        <v>2907</v>
      </c>
      <c r="B15" s="147" t="s">
        <v>2827</v>
      </c>
      <c r="C15" s="131" t="s">
        <v>2770</v>
      </c>
      <c r="D15" s="131" t="s">
        <v>2967</v>
      </c>
    </row>
    <row r="16" spans="1:4" ht="24">
      <c r="A16" s="147" t="s">
        <v>2938</v>
      </c>
      <c r="B16" s="147" t="s">
        <v>2858</v>
      </c>
      <c r="C16" s="131" t="s">
        <v>2107</v>
      </c>
      <c r="D16" s="131" t="s">
        <v>3003</v>
      </c>
    </row>
    <row r="17" spans="1:4" ht="36">
      <c r="A17" s="149" t="s">
        <v>2885</v>
      </c>
      <c r="B17" s="147" t="s">
        <v>2807</v>
      </c>
      <c r="C17" s="131" t="s">
        <v>2958</v>
      </c>
      <c r="D17" s="131" t="s">
        <v>2942</v>
      </c>
    </row>
    <row r="18" spans="1:4" ht="36">
      <c r="A18" s="147" t="s">
        <v>2886</v>
      </c>
      <c r="B18" s="147" t="s">
        <v>2808</v>
      </c>
      <c r="C18" s="131" t="s">
        <v>2958</v>
      </c>
      <c r="D18" s="131" t="s">
        <v>2943</v>
      </c>
    </row>
    <row r="19" spans="1:4" ht="36">
      <c r="A19" s="149" t="s">
        <v>2895</v>
      </c>
      <c r="B19" s="147" t="s">
        <v>2817</v>
      </c>
      <c r="C19" s="131" t="s">
        <v>2958</v>
      </c>
      <c r="D19" s="131" t="s">
        <v>2952</v>
      </c>
    </row>
    <row r="20" spans="1:4" ht="48">
      <c r="A20" s="147" t="s">
        <v>2896</v>
      </c>
      <c r="B20" s="147" t="s">
        <v>2818</v>
      </c>
      <c r="C20" s="131" t="s">
        <v>2958</v>
      </c>
      <c r="D20" s="131" t="s">
        <v>2953</v>
      </c>
    </row>
    <row r="21" spans="1:4" ht="36">
      <c r="A21" s="147" t="s">
        <v>2902</v>
      </c>
      <c r="B21" s="147" t="s">
        <v>2820</v>
      </c>
      <c r="C21" s="131" t="s">
        <v>2650</v>
      </c>
      <c r="D21" s="131" t="s">
        <v>2962</v>
      </c>
    </row>
    <row r="22" spans="1:4" ht="48">
      <c r="A22" s="149" t="s">
        <v>2898</v>
      </c>
      <c r="B22" s="149" t="s">
        <v>2955</v>
      </c>
      <c r="C22" s="151" t="s">
        <v>2650</v>
      </c>
      <c r="D22" s="151" t="s">
        <v>2956</v>
      </c>
    </row>
    <row r="23" spans="1:4" ht="36">
      <c r="A23" s="149" t="s">
        <v>2894</v>
      </c>
      <c r="B23" s="147" t="s">
        <v>2815</v>
      </c>
      <c r="C23" s="131" t="s">
        <v>2959</v>
      </c>
      <c r="D23" s="131" t="s">
        <v>2950</v>
      </c>
    </row>
    <row r="24" spans="1:4" ht="48">
      <c r="A24" s="149" t="s">
        <v>2893</v>
      </c>
      <c r="B24" s="147" t="s">
        <v>2816</v>
      </c>
      <c r="C24" s="131" t="s">
        <v>2959</v>
      </c>
      <c r="D24" s="131" t="s">
        <v>2951</v>
      </c>
    </row>
    <row r="25" spans="1:4" ht="36">
      <c r="A25" s="147" t="s">
        <v>2897</v>
      </c>
      <c r="B25" s="147" t="s">
        <v>2819</v>
      </c>
      <c r="C25" s="131" t="s">
        <v>2959</v>
      </c>
      <c r="D25" s="131" t="s">
        <v>2954</v>
      </c>
    </row>
    <row r="26" spans="1:4" ht="48">
      <c r="A26" s="147" t="s">
        <v>2899</v>
      </c>
      <c r="B26" s="147" t="s">
        <v>2821</v>
      </c>
      <c r="C26" s="131" t="s">
        <v>2959</v>
      </c>
      <c r="D26" s="131" t="s">
        <v>2957</v>
      </c>
    </row>
    <row r="27" spans="1:4" ht="48">
      <c r="A27" s="147" t="s">
        <v>2904</v>
      </c>
      <c r="B27" s="147" t="s">
        <v>2824</v>
      </c>
      <c r="C27" s="131" t="s">
        <v>2959</v>
      </c>
      <c r="D27" s="131" t="s">
        <v>2964</v>
      </c>
    </row>
    <row r="28" spans="1:4" ht="48">
      <c r="A28" s="149" t="s">
        <v>2922</v>
      </c>
      <c r="B28" s="147" t="s">
        <v>2842</v>
      </c>
      <c r="C28" s="131" t="s">
        <v>2959</v>
      </c>
      <c r="D28" s="131" t="s">
        <v>2983</v>
      </c>
    </row>
    <row r="29" spans="1:4" ht="48">
      <c r="A29" s="147" t="s">
        <v>2923</v>
      </c>
      <c r="B29" s="132" t="s">
        <v>2843</v>
      </c>
      <c r="C29" s="131" t="s">
        <v>2959</v>
      </c>
      <c r="D29" s="131" t="s">
        <v>2984</v>
      </c>
    </row>
    <row r="30" spans="1:4" ht="24">
      <c r="A30" s="147" t="s">
        <v>2924</v>
      </c>
      <c r="B30" s="132" t="s">
        <v>2844</v>
      </c>
      <c r="C30" s="131" t="s">
        <v>2959</v>
      </c>
      <c r="D30" s="131" t="s">
        <v>2985</v>
      </c>
    </row>
    <row r="31" spans="1:4" ht="24">
      <c r="A31" s="149" t="s">
        <v>2908</v>
      </c>
      <c r="B31" s="132" t="s">
        <v>2828</v>
      </c>
      <c r="C31" s="131" t="s">
        <v>2968</v>
      </c>
      <c r="D31" s="131" t="s">
        <v>2969</v>
      </c>
    </row>
    <row r="32" spans="1:4" ht="36">
      <c r="A32" s="149" t="s">
        <v>2909</v>
      </c>
      <c r="B32" s="147" t="s">
        <v>2829</v>
      </c>
      <c r="C32" s="131" t="s">
        <v>2968</v>
      </c>
      <c r="D32" s="131" t="s">
        <v>2970</v>
      </c>
    </row>
    <row r="33" spans="1:4" ht="48">
      <c r="A33" s="147" t="s">
        <v>2910</v>
      </c>
      <c r="B33" s="147" t="s">
        <v>2830</v>
      </c>
      <c r="C33" s="131" t="s">
        <v>2968</v>
      </c>
      <c r="D33" s="131" t="s">
        <v>2971</v>
      </c>
    </row>
    <row r="34" spans="1:4" ht="48">
      <c r="A34" s="147" t="s">
        <v>2913</v>
      </c>
      <c r="B34" s="147" t="s">
        <v>2831</v>
      </c>
      <c r="C34" s="131" t="s">
        <v>2968</v>
      </c>
      <c r="D34" s="131" t="s">
        <v>2972</v>
      </c>
    </row>
    <row r="35" spans="1:4" ht="36">
      <c r="A35" s="149" t="s">
        <v>2911</v>
      </c>
      <c r="B35" s="147" t="s">
        <v>2832</v>
      </c>
      <c r="C35" s="131" t="s">
        <v>2968</v>
      </c>
      <c r="D35" s="131" t="s">
        <v>2973</v>
      </c>
    </row>
    <row r="36" spans="1:4" ht="48">
      <c r="A36" s="149" t="s">
        <v>2912</v>
      </c>
      <c r="B36" s="147" t="s">
        <v>2833</v>
      </c>
      <c r="C36" s="131" t="s">
        <v>2968</v>
      </c>
      <c r="D36" s="131" t="s">
        <v>2975</v>
      </c>
    </row>
    <row r="37" spans="1:4" ht="48">
      <c r="A37" s="153" t="s">
        <v>2914</v>
      </c>
      <c r="B37" s="153" t="s">
        <v>2834</v>
      </c>
      <c r="C37" s="131" t="s">
        <v>2968</v>
      </c>
      <c r="D37" s="152" t="s">
        <v>2974</v>
      </c>
    </row>
    <row r="38" spans="1:4" ht="48">
      <c r="A38" s="149" t="s">
        <v>2915</v>
      </c>
      <c r="B38" s="147" t="s">
        <v>2835</v>
      </c>
      <c r="C38" s="131" t="s">
        <v>2968</v>
      </c>
      <c r="D38" s="131" t="s">
        <v>2976</v>
      </c>
    </row>
    <row r="39" spans="1:4" ht="36">
      <c r="A39" s="149" t="s">
        <v>2916</v>
      </c>
      <c r="B39" s="147" t="s">
        <v>2836</v>
      </c>
      <c r="C39" s="131" t="s">
        <v>2968</v>
      </c>
      <c r="D39" s="131" t="s">
        <v>2977</v>
      </c>
    </row>
    <row r="40" spans="1:4" ht="48">
      <c r="A40" s="149" t="s">
        <v>2917</v>
      </c>
      <c r="B40" s="147" t="s">
        <v>2837</v>
      </c>
      <c r="C40" s="131" t="s">
        <v>2968</v>
      </c>
      <c r="D40" s="131" t="s">
        <v>2978</v>
      </c>
    </row>
    <row r="41" spans="1:4" ht="48">
      <c r="A41" s="149" t="s">
        <v>2918</v>
      </c>
      <c r="B41" s="147" t="s">
        <v>2838</v>
      </c>
      <c r="C41" s="131" t="s">
        <v>2968</v>
      </c>
      <c r="D41" s="131" t="s">
        <v>2979</v>
      </c>
    </row>
    <row r="42" spans="1:4" ht="36">
      <c r="A42" s="149" t="s">
        <v>2919</v>
      </c>
      <c r="B42" s="147" t="s">
        <v>2839</v>
      </c>
      <c r="C42" s="131" t="s">
        <v>2968</v>
      </c>
      <c r="D42" s="131" t="s">
        <v>2980</v>
      </c>
    </row>
    <row r="43" spans="1:4" ht="36">
      <c r="A43" s="149" t="s">
        <v>2920</v>
      </c>
      <c r="B43" s="147" t="s">
        <v>2840</v>
      </c>
      <c r="C43" s="131" t="s">
        <v>2968</v>
      </c>
      <c r="D43" s="131" t="s">
        <v>2981</v>
      </c>
    </row>
    <row r="44" spans="1:4" ht="48">
      <c r="A44" s="149" t="s">
        <v>2921</v>
      </c>
      <c r="B44" s="147" t="s">
        <v>2841</v>
      </c>
      <c r="C44" s="131" t="s">
        <v>2968</v>
      </c>
      <c r="D44" s="131" t="s">
        <v>2982</v>
      </c>
    </row>
    <row r="45" spans="1:4">
      <c r="A45" s="147" t="s">
        <v>2925</v>
      </c>
      <c r="B45" s="147" t="s">
        <v>2845</v>
      </c>
      <c r="C45" s="131" t="s">
        <v>2968</v>
      </c>
      <c r="D45" s="131" t="s">
        <v>2986</v>
      </c>
    </row>
    <row r="46" spans="1:4" ht="72">
      <c r="A46" s="147" t="s">
        <v>2933</v>
      </c>
      <c r="B46" s="147" t="s">
        <v>2853</v>
      </c>
      <c r="C46" s="131" t="s">
        <v>2785</v>
      </c>
      <c r="D46" s="131" t="s">
        <v>2995</v>
      </c>
    </row>
    <row r="47" spans="1:4" ht="36">
      <c r="A47" s="147" t="s">
        <v>2934</v>
      </c>
      <c r="B47" s="147" t="s">
        <v>2854</v>
      </c>
      <c r="C47" s="131" t="s">
        <v>2785</v>
      </c>
      <c r="D47" s="131" t="s">
        <v>2999</v>
      </c>
    </row>
    <row r="48" spans="1:4" ht="48">
      <c r="A48" s="147" t="s">
        <v>2935</v>
      </c>
      <c r="B48" s="147" t="s">
        <v>2855</v>
      </c>
      <c r="C48" s="131" t="s">
        <v>2785</v>
      </c>
      <c r="D48" s="131" t="s">
        <v>3000</v>
      </c>
    </row>
    <row r="49" spans="1:4" ht="48">
      <c r="A49" s="147" t="s">
        <v>2936</v>
      </c>
      <c r="B49" s="147" t="s">
        <v>2856</v>
      </c>
      <c r="C49" s="131" t="s">
        <v>2785</v>
      </c>
      <c r="D49" s="131" t="s">
        <v>3001</v>
      </c>
    </row>
    <row r="50" spans="1:4" ht="48">
      <c r="A50" s="147" t="s">
        <v>2937</v>
      </c>
      <c r="B50" s="147" t="s">
        <v>2857</v>
      </c>
      <c r="C50" s="131" t="s">
        <v>2785</v>
      </c>
      <c r="D50" s="131" t="s">
        <v>3002</v>
      </c>
    </row>
    <row r="51" spans="1:4" ht="24">
      <c r="A51" s="147" t="s">
        <v>2926</v>
      </c>
      <c r="B51" s="147" t="s">
        <v>2846</v>
      </c>
      <c r="C51" s="131" t="s">
        <v>2987</v>
      </c>
      <c r="D51" s="131" t="s">
        <v>2989</v>
      </c>
    </row>
    <row r="52" spans="1:4" ht="24">
      <c r="A52" s="147" t="s">
        <v>2927</v>
      </c>
      <c r="B52" s="147" t="s">
        <v>2847</v>
      </c>
      <c r="C52" s="131" t="s">
        <v>2987</v>
      </c>
      <c r="D52" s="131" t="s">
        <v>2988</v>
      </c>
    </row>
    <row r="53" spans="1:4" ht="48">
      <c r="A53" s="147" t="s">
        <v>2928</v>
      </c>
      <c r="B53" s="147" t="s">
        <v>2848</v>
      </c>
      <c r="C53" s="131" t="s">
        <v>2987</v>
      </c>
      <c r="D53" s="131" t="s">
        <v>2990</v>
      </c>
    </row>
    <row r="54" spans="1:4" ht="24">
      <c r="A54" s="147" t="s">
        <v>2929</v>
      </c>
      <c r="B54" s="147" t="s">
        <v>2849</v>
      </c>
      <c r="C54" s="131" t="s">
        <v>2987</v>
      </c>
      <c r="D54" s="131" t="s">
        <v>2991</v>
      </c>
    </row>
    <row r="55" spans="1:4" ht="72">
      <c r="A55" s="147" t="s">
        <v>2930</v>
      </c>
      <c r="B55" s="147" t="s">
        <v>2850</v>
      </c>
      <c r="C55" s="131" t="s">
        <v>2987</v>
      </c>
      <c r="D55" s="131" t="s">
        <v>2994</v>
      </c>
    </row>
    <row r="56" spans="1:4" ht="24">
      <c r="A56" s="147" t="s">
        <v>2931</v>
      </c>
      <c r="B56" s="147" t="s">
        <v>2851</v>
      </c>
      <c r="C56" s="131" t="s">
        <v>2987</v>
      </c>
      <c r="D56" s="131" t="s">
        <v>2992</v>
      </c>
    </row>
    <row r="57" spans="1:4" ht="36">
      <c r="A57" s="147" t="s">
        <v>2932</v>
      </c>
      <c r="B57" s="147" t="s">
        <v>2852</v>
      </c>
      <c r="C57" s="131" t="s">
        <v>2987</v>
      </c>
      <c r="D57" s="131" t="s">
        <v>2993</v>
      </c>
    </row>
    <row r="58" spans="1:4" ht="36">
      <c r="A58" s="147" t="s">
        <v>2859</v>
      </c>
      <c r="B58" s="147" t="s">
        <v>2795</v>
      </c>
      <c r="C58" s="131" t="s">
        <v>1831</v>
      </c>
      <c r="D58" s="131" t="s">
        <v>2873</v>
      </c>
    </row>
    <row r="59" spans="1:4" ht="48">
      <c r="A59" s="149" t="s">
        <v>2860</v>
      </c>
      <c r="B59" s="147" t="s">
        <v>2796</v>
      </c>
      <c r="C59" s="131" t="s">
        <v>1831</v>
      </c>
      <c r="D59" s="131" t="s">
        <v>2874</v>
      </c>
    </row>
    <row r="60" spans="1:4" ht="48">
      <c r="A60" s="147" t="s">
        <v>2861</v>
      </c>
      <c r="B60" s="147" t="s">
        <v>2797</v>
      </c>
      <c r="C60" s="131" t="s">
        <v>1831</v>
      </c>
      <c r="D60" s="131" t="s">
        <v>2875</v>
      </c>
    </row>
    <row r="61" spans="1:4" ht="84">
      <c r="A61" s="147" t="s">
        <v>2862</v>
      </c>
      <c r="B61" s="147" t="s">
        <v>2798</v>
      </c>
      <c r="C61" s="131" t="s">
        <v>1831</v>
      </c>
      <c r="D61" s="131" t="s">
        <v>2876</v>
      </c>
    </row>
    <row r="62" spans="1:4" ht="60">
      <c r="A62" s="147" t="s">
        <v>2863</v>
      </c>
      <c r="B62" s="147" t="s">
        <v>2799</v>
      </c>
      <c r="C62" s="131" t="s">
        <v>1831</v>
      </c>
      <c r="D62" s="131" t="s">
        <v>2877</v>
      </c>
    </row>
    <row r="63" spans="1:4" ht="36">
      <c r="A63" s="147" t="s">
        <v>2864</v>
      </c>
      <c r="B63" s="147" t="s">
        <v>2800</v>
      </c>
      <c r="C63" s="131" t="s">
        <v>1831</v>
      </c>
      <c r="D63" s="131" t="s">
        <v>2878</v>
      </c>
    </row>
    <row r="64" spans="1:4" ht="48">
      <c r="A64" s="147" t="s">
        <v>2865</v>
      </c>
      <c r="B64" s="147" t="s">
        <v>2801</v>
      </c>
      <c r="C64" s="131" t="s">
        <v>1831</v>
      </c>
      <c r="D64" s="131" t="s">
        <v>2879</v>
      </c>
    </row>
    <row r="65" spans="1:4" ht="60">
      <c r="A65" s="147" t="s">
        <v>2866</v>
      </c>
      <c r="B65" s="147" t="s">
        <v>2802</v>
      </c>
      <c r="C65" s="131" t="s">
        <v>1831</v>
      </c>
      <c r="D65" s="131" t="s">
        <v>2880</v>
      </c>
    </row>
    <row r="66" spans="1:4" ht="48">
      <c r="A66" s="147" t="s">
        <v>2867</v>
      </c>
      <c r="B66" s="147" t="s">
        <v>2803</v>
      </c>
      <c r="C66" s="131" t="s">
        <v>1831</v>
      </c>
      <c r="D66" s="131" t="s">
        <v>2881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5</vt:i4>
      </vt:variant>
    </vt:vector>
  </HeadingPairs>
  <TitlesOfParts>
    <vt:vector size="27" baseType="lpstr">
      <vt:lpstr>考え方</vt:lpstr>
      <vt:lpstr>記述規則</vt:lpstr>
      <vt:lpstr>クラス</vt:lpstr>
      <vt:lpstr>消費量クラス</vt:lpstr>
      <vt:lpstr>対策一覧</vt:lpstr>
      <vt:lpstr>入力設定</vt:lpstr>
      <vt:lpstr>入力一覧</vt:lpstr>
      <vt:lpstr>使用時間帯積み上げ</vt:lpstr>
      <vt:lpstr>Sheet1</vt:lpstr>
      <vt:lpstr>消費関連図</vt:lpstr>
      <vt:lpstr>eqCode機器のサイズ</vt:lpstr>
      <vt:lpstr>__inName入力変数</vt:lpstr>
      <vt:lpstr>__selList選択肢</vt:lpstr>
      <vt:lpstr>イラスト</vt:lpstr>
      <vt:lpstr>電力会社</vt:lpstr>
      <vt:lpstr>都道府県</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__inName入力変数!Print_Titles</vt:lpstr>
      <vt:lpstr>うちエコ入力値!Print_Titles</vt:lpstr>
      <vt:lpstr>入力設定!Print_Titles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2017-09-07T05:38:23Z</dcterms:modified>
</cp:coreProperties>
</file>